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21a0883c8b69009/Documents/Git/rapportxls/Template Mapview 2/"/>
    </mc:Choice>
  </mc:AlternateContent>
  <xr:revisionPtr revIDLastSave="7" documentId="13_ncr:1_{ED670436-3B5D-44E4-9C4D-FA5394FD5DA3}" xr6:coauthVersionLast="47" xr6:coauthVersionMax="47" xr10:uidLastSave="{4515CED6-C8BA-486D-9F51-A0FB6B745F21}"/>
  <bookViews>
    <workbookView xWindow="3310" yWindow="1270" windowWidth="19700" windowHeight="18960" firstSheet="1" activeTab="2" xr2:uid="{00000000-000D-0000-FFFF-FFFF00000000}"/>
  </bookViews>
  <sheets>
    <sheet name="RawData" sheetId="1" state="hidden" r:id="rId1"/>
    <sheet name="PageGardeModel" sheetId="4" r:id="rId2"/>
    <sheet name="Zi_TablePaysageModel" sheetId="6" r:id="rId3"/>
    <sheet name="Zi_TablePortraitModel" sheetId="11" r:id="rId4"/>
    <sheet name="GraphDModel" sheetId="9" r:id="rId5"/>
    <sheet name="GraphBModel" sheetId="10" r:id="rId6"/>
    <sheet name="ImplantationModel" sheetId="7" r:id="rId7"/>
    <sheet name="BRGLabModel" sheetId="12" r:id="rId8"/>
  </sheets>
  <externalReferences>
    <externalReference r:id="rId9"/>
  </externalReferences>
  <definedNames>
    <definedName name="Logo">INDIRECT(VLOOKUP([1]Rapport!$H$2,[1]cache!$A$1:$B$18,2,0))</definedName>
    <definedName name="MapsImage" localSheetId="6">ImplantationModel!$B$17:$I$49</definedName>
    <definedName name="Page" localSheetId="5">GraphBModel!$P$39</definedName>
    <definedName name="Page" localSheetId="4">GraphDModel!$P$39</definedName>
    <definedName name="Page" localSheetId="6">ImplantationModel!$J$51</definedName>
    <definedName name="Page" localSheetId="1">PageGardeModel!$M$52</definedName>
    <definedName name="Page" localSheetId="2">Zi_TablePaysageModel!$V$37</definedName>
    <definedName name="Page" localSheetId="3">Zi_TablePortraitModel!$N$54</definedName>
    <definedName name="_xlnm.Print_Area" localSheetId="5">GraphBModel!$A$1:$R$40</definedName>
    <definedName name="_xlnm.Print_Area" localSheetId="4">GraphDModel!$A$1:$R$40</definedName>
    <definedName name="_xlnm.Print_Area" localSheetId="6">ImplantationModel!$A$1:$J$51</definedName>
    <definedName name="_xlnm.Print_Area" localSheetId="1">PageGardeModel!$A$1:$O$53</definedName>
    <definedName name="_xlnm.Print_Area" localSheetId="2">Zi_TablePaysageModel!$A$1:$X$38</definedName>
    <definedName name="_xlnm.Print_Area" localSheetId="3">Zi_TablePortraitModel!$A$1:$O$55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4" l="1"/>
  <c r="F48" i="4"/>
  <c r="B15" i="12" l="1" a="1"/>
  <c r="B15" i="12" s="1"/>
  <c r="B14" i="12" a="1"/>
  <c r="B14" i="12" s="1"/>
  <c r="B13" i="12" a="1"/>
  <c r="B13" i="12" s="1"/>
  <c r="B12" i="12" a="1"/>
  <c r="B12" i="12" s="1"/>
  <c r="B11" i="12" a="1"/>
  <c r="B11" i="12" s="1"/>
  <c r="B10" i="12" a="1"/>
  <c r="B10" i="12" s="1"/>
  <c r="B9" i="12" a="1"/>
  <c r="B9" i="12" s="1"/>
  <c r="B8" i="12" a="1"/>
  <c r="B8" i="12" s="1"/>
  <c r="B7" i="12" a="1"/>
  <c r="B7" i="12" s="1"/>
  <c r="B6" i="12" a="1"/>
  <c r="B6" i="12" s="1"/>
  <c r="B5" i="12" a="1"/>
  <c r="B5" i="12" s="1"/>
  <c r="B4" i="12" a="1"/>
  <c r="B4" i="12" s="1"/>
  <c r="B3" i="12" a="1"/>
  <c r="B3" i="12" s="1"/>
  <c r="B2" i="12" a="1"/>
  <c r="B2" i="12" s="1"/>
  <c r="B1" i="12" a="1"/>
  <c r="B1" i="12" s="1"/>
  <c r="D44" i="4" l="1" a="1"/>
  <c r="D44" i="4" s="1"/>
  <c r="D43" i="4" a="1"/>
  <c r="D43" i="4" s="1"/>
  <c r="D42" i="4" a="1"/>
  <c r="D42" i="4" s="1"/>
  <c r="D41" i="4" a="1"/>
  <c r="D41" i="4" s="1"/>
  <c r="D40" i="4" a="1"/>
  <c r="D40" i="4" s="1"/>
  <c r="D39" i="4" a="1"/>
  <c r="D39" i="4" s="1"/>
  <c r="E31" i="4" l="1" a="1"/>
  <c r="E31" i="4" s="1"/>
  <c r="G8" i="6"/>
  <c r="G8" i="11"/>
  <c r="M9" i="11" a="1"/>
  <c r="M9" i="11" s="1"/>
  <c r="L9" i="11" a="1"/>
  <c r="L9" i="11" s="1"/>
  <c r="M8" i="11" a="1"/>
  <c r="M8" i="11" s="1"/>
  <c r="L8" i="11"/>
  <c r="L7" i="11"/>
  <c r="F8" i="11"/>
  <c r="F8" i="6"/>
  <c r="G44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52" i="11"/>
  <c r="G51" i="11"/>
  <c r="G50" i="11"/>
  <c r="G49" i="11"/>
  <c r="G48" i="11"/>
  <c r="G46" i="11"/>
  <c r="G45" i="11"/>
  <c r="G43" i="11"/>
  <c r="G42" i="11"/>
  <c r="G41" i="11"/>
  <c r="G40" i="11"/>
  <c r="G39" i="11"/>
  <c r="G38" i="11"/>
  <c r="G37" i="11"/>
  <c r="G36" i="11"/>
  <c r="G35" i="11"/>
  <c r="G34" i="11"/>
  <c r="G17" i="11"/>
  <c r="G16" i="11"/>
  <c r="G15" i="11"/>
  <c r="G14" i="11"/>
  <c r="H12" i="11" a="1"/>
  <c r="H12" i="11" s="1"/>
  <c r="E9" i="11"/>
  <c r="B9" i="11"/>
  <c r="E8" i="11"/>
  <c r="B8" i="11"/>
  <c r="F7" i="11"/>
  <c r="E7" i="11"/>
  <c r="B7" i="11"/>
  <c r="B6" i="11" a="1"/>
  <c r="B6" i="11" s="1"/>
  <c r="J9" i="10"/>
  <c r="D9" i="10"/>
  <c r="J8" i="10"/>
  <c r="D8" i="10"/>
  <c r="J7" i="10"/>
  <c r="D7" i="10"/>
  <c r="J9" i="9"/>
  <c r="J8" i="9"/>
  <c r="J7" i="9"/>
  <c r="D9" i="9"/>
  <c r="D8" i="9"/>
  <c r="D7" i="9"/>
  <c r="E8" i="6" l="1"/>
  <c r="E9" i="6"/>
  <c r="B9" i="6"/>
  <c r="B8" i="6"/>
  <c r="L31" i="4"/>
  <c r="K31" i="4"/>
  <c r="H31" i="4"/>
  <c r="G31" i="4"/>
  <c r="E30" i="4"/>
  <c r="B7" i="6"/>
  <c r="I13" i="7"/>
  <c r="D13" i="7"/>
  <c r="I12" i="7"/>
  <c r="D12" i="7"/>
  <c r="I11" i="7"/>
  <c r="D11" i="7"/>
  <c r="N9" i="6" l="1" a="1"/>
  <c r="N9" i="6" s="1"/>
  <c r="N8" i="6" a="1"/>
  <c r="N8" i="6" s="1"/>
  <c r="M8" i="6"/>
  <c r="M9" i="6" a="1"/>
  <c r="M9" i="6" s="1"/>
  <c r="B6" i="6" a="1"/>
  <c r="B6" i="6" s="1"/>
  <c r="M7" i="6"/>
  <c r="H12" i="6" a="1"/>
  <c r="H12" i="6" s="1"/>
  <c r="T7" i="6"/>
  <c r="F7" i="6"/>
  <c r="E7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14" i="6"/>
  <c r="G35" i="6"/>
  <c r="G34" i="6"/>
  <c r="G33" i="6"/>
  <c r="G32" i="6"/>
  <c r="G31" i="6"/>
  <c r="L19" i="4" l="1"/>
  <c r="L34" i="4" a="1"/>
  <c r="L34" i="4" s="1"/>
  <c r="E34" i="4" a="1"/>
  <c r="E34" i="4" s="1"/>
  <c r="G37" i="4" a="1"/>
  <c r="G37" i="4" s="1"/>
  <c r="L44" i="4" a="1"/>
  <c r="L44" i="4" s="1"/>
  <c r="L43" i="4" a="1"/>
  <c r="L43" i="4" s="1"/>
  <c r="L42" i="4" a="1"/>
  <c r="L42" i="4" s="1"/>
  <c r="L41" i="4" a="1"/>
  <c r="L41" i="4" s="1"/>
  <c r="K44" i="4"/>
  <c r="K43" i="4"/>
  <c r="K42" i="4"/>
  <c r="K41" i="4"/>
  <c r="J44" i="4"/>
  <c r="J43" i="4"/>
  <c r="J42" i="4"/>
  <c r="J41" i="4"/>
  <c r="I44" i="4"/>
  <c r="I43" i="4"/>
  <c r="I42" i="4"/>
  <c r="I41" i="4"/>
  <c r="H44" i="4"/>
  <c r="H43" i="4"/>
  <c r="H42" i="4"/>
  <c r="H41" i="4"/>
  <c r="G44" i="4"/>
  <c r="G43" i="4"/>
  <c r="G42" i="4"/>
  <c r="G41" i="4"/>
  <c r="F44" i="4"/>
  <c r="F43" i="4"/>
  <c r="F42" i="4"/>
  <c r="F41" i="4"/>
  <c r="E44" i="4"/>
  <c r="E43" i="4"/>
  <c r="E42" i="4"/>
  <c r="E41" i="4"/>
  <c r="C44" i="4" a="1"/>
  <c r="C44" i="4" s="1"/>
  <c r="C43" i="4" a="1"/>
  <c r="C43" i="4" s="1"/>
  <c r="C42" i="4" a="1"/>
  <c r="C42" i="4" s="1"/>
  <c r="C41" i="4" a="1"/>
  <c r="C41" i="4" s="1"/>
  <c r="J40" i="4"/>
  <c r="J39" i="4"/>
  <c r="K40" i="4"/>
  <c r="K39" i="4"/>
  <c r="L40" i="4" a="1"/>
  <c r="L40" i="4" s="1"/>
  <c r="L39" i="4" a="1"/>
  <c r="L39" i="4" s="1"/>
  <c r="I40" i="4"/>
  <c r="H40" i="4"/>
  <c r="G40" i="4"/>
  <c r="F40" i="4"/>
  <c r="E40" i="4"/>
  <c r="C40" i="4" a="1"/>
  <c r="C40" i="4" s="1"/>
  <c r="I39" i="4"/>
  <c r="H39" i="4"/>
  <c r="G39" i="4"/>
  <c r="F39" i="4"/>
  <c r="E39" i="4"/>
  <c r="C39" i="4" a="1"/>
  <c r="C39" i="4" s="1"/>
  <c r="L29" i="4" l="1"/>
  <c r="L28" i="4"/>
  <c r="L27" i="4"/>
  <c r="E28" i="4"/>
  <c r="E29" i="4"/>
  <c r="E27" i="4"/>
  <c r="L23" i="4" a="1"/>
  <c r="L23" i="4" s="1"/>
  <c r="L22" i="4"/>
  <c r="E24" i="4"/>
  <c r="E23" i="4"/>
  <c r="E22" i="4"/>
  <c r="L18" i="4"/>
  <c r="L17" i="4"/>
  <c r="E19" i="4"/>
  <c r="E18" i="4"/>
  <c r="E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<sst xmlns="http://schemas.openxmlformats.org/spreadsheetml/2006/main" count="256" uniqueCount="170">
  <si>
    <t>MODEL_TYPE</t>
  </si>
  <si>
    <t>Excel model for Mapview report</t>
  </si>
  <si>
    <t>MODEL_VERSION</t>
  </si>
  <si>
    <t>MODEL_NEED_TIMEHISTORY</t>
  </si>
  <si>
    <t>Réseau de Laboratoires d'Essais et d'Analyses</t>
  </si>
  <si>
    <t>www.rincent.fr</t>
  </si>
  <si>
    <t>Procès-Verbal d'essais de déflexion sur chaussée</t>
  </si>
  <si>
    <t>Déflexion au déflectomètre à masse tombante (FWD)</t>
  </si>
  <si>
    <t>INFORMATIONS GENERALES</t>
  </si>
  <si>
    <t>Nom chantier :</t>
  </si>
  <si>
    <t>Date du rapport :</t>
  </si>
  <si>
    <t>Localisation :</t>
  </si>
  <si>
    <t>N° de dossier :</t>
  </si>
  <si>
    <t>Client :</t>
  </si>
  <si>
    <t>Demandeur :</t>
  </si>
  <si>
    <t>LOCALISATION</t>
  </si>
  <si>
    <t>Ouvrage :</t>
  </si>
  <si>
    <t>Date des essais :</t>
  </si>
  <si>
    <t>Voie :</t>
  </si>
  <si>
    <t>Partie ouvrage :</t>
  </si>
  <si>
    <t>Sens :</t>
  </si>
  <si>
    <t>PLATEFORME</t>
  </si>
  <si>
    <t>Type :</t>
  </si>
  <si>
    <t>T°C moyenne du support :</t>
  </si>
  <si>
    <t>Couche :</t>
  </si>
  <si>
    <t>T°C moyenne de l'air :</t>
  </si>
  <si>
    <t>Matériau :</t>
  </si>
  <si>
    <t>Conditions climatiques :</t>
  </si>
  <si>
    <t>MATERIEL</t>
  </si>
  <si>
    <t>Matériel utilisé :</t>
  </si>
  <si>
    <t>Commentaires :</t>
  </si>
  <si>
    <t>Responsable des essais :</t>
  </si>
  <si>
    <t>Validation :</t>
  </si>
  <si>
    <t>Technicien de Laboratoire</t>
  </si>
  <si>
    <t xml:space="preserve">Page </t>
  </si>
  <si>
    <t>SYNTHESE DES RESULTATS PAR ZONES</t>
  </si>
  <si>
    <t>Nom</t>
  </si>
  <si>
    <t>Valeur brutes</t>
  </si>
  <si>
    <t>Date de vérification :</t>
  </si>
  <si>
    <t>Rincent Laboratoires</t>
  </si>
  <si>
    <t>4b rue du Bois Briard - 91080 Courcouronnes</t>
  </si>
  <si>
    <t>Zone</t>
  </si>
  <si>
    <t>Remarques</t>
  </si>
  <si>
    <t>D0 moyen</t>
  </si>
  <si>
    <t>D0 min</t>
  </si>
  <si>
    <t>D0 max</t>
  </si>
  <si>
    <t>Ecart type D0</t>
  </si>
  <si>
    <t>T°C moy</t>
  </si>
  <si>
    <t>D0 caractéristique</t>
  </si>
  <si>
    <t xml:space="preserve">Correction force : </t>
  </si>
  <si>
    <t xml:space="preserve">Correction T°C : </t>
  </si>
  <si>
    <t xml:space="preserve">D0 moyen </t>
  </si>
  <si>
    <t>Charge moy</t>
  </si>
  <si>
    <t>Essais relatifs aux chaussées</t>
  </si>
  <si>
    <t>MESURES DE DEFLEXION</t>
  </si>
  <si>
    <t>Localisation</t>
  </si>
  <si>
    <t>Chargement</t>
  </si>
  <si>
    <t>Etat du support / dégradations</t>
  </si>
  <si>
    <t>N° point</t>
  </si>
  <si>
    <t>Chainage (m)</t>
  </si>
  <si>
    <t>Longitude</t>
  </si>
  <si>
    <t>Latitude</t>
  </si>
  <si>
    <t>Charge (kN)</t>
  </si>
  <si>
    <t>Pression (MPa)</t>
  </si>
  <si>
    <t>Rayon courbure (m)</t>
  </si>
  <si>
    <t>Zi_Pi_Longitude</t>
  </si>
  <si>
    <t>Zi_Pi_Latitude</t>
  </si>
  <si>
    <t>Zi_Pi_D3_Load</t>
  </si>
  <si>
    <t>Zi_Pi_D3_DM300</t>
  </si>
  <si>
    <t>Zi_Pi_D3_DM200</t>
  </si>
  <si>
    <t>Zi_Pi_D3_D0</t>
  </si>
  <si>
    <t>Zi_Pi_D3_D200</t>
  </si>
  <si>
    <t>Zi_Pi_D3_D300</t>
  </si>
  <si>
    <t>Zi_Pi_D3_D450</t>
  </si>
  <si>
    <t>Zi_Pi_D3_D600</t>
  </si>
  <si>
    <t>Zi_Pi_D3_D900</t>
  </si>
  <si>
    <t>Zi_Pi_D3_D1200</t>
  </si>
  <si>
    <t>Zi_Pi_D3_D1500</t>
  </si>
  <si>
    <t>Zi_Pi_D3_D1800</t>
  </si>
  <si>
    <t>Zi_Pi_D3_D2100</t>
  </si>
  <si>
    <t>Zi_Pi_Chainage</t>
  </si>
  <si>
    <t>Zi_Pi_Number</t>
  </si>
  <si>
    <r>
      <t>d</t>
    </r>
    <r>
      <rPr>
        <vertAlign val="subscript"/>
        <sz val="8"/>
        <rFont val="Arial"/>
        <family val="2"/>
      </rPr>
      <t>(-300)</t>
    </r>
  </si>
  <si>
    <r>
      <t>d</t>
    </r>
    <r>
      <rPr>
        <vertAlign val="subscript"/>
        <sz val="8"/>
        <rFont val="Arial"/>
        <family val="2"/>
      </rPr>
      <t>(-200)</t>
    </r>
  </si>
  <si>
    <r>
      <t>d</t>
    </r>
    <r>
      <rPr>
        <vertAlign val="subscript"/>
        <sz val="8"/>
        <rFont val="Arial"/>
        <family val="2"/>
      </rPr>
      <t>(0)</t>
    </r>
  </si>
  <si>
    <r>
      <rPr>
        <vertAlign val="subscript"/>
        <sz val="8"/>
        <rFont val="Arial"/>
        <family val="2"/>
      </rPr>
      <t xml:space="preserve"> </t>
    </r>
    <r>
      <rPr>
        <sz val="8"/>
        <rFont val="Arial"/>
        <family val="2"/>
      </rPr>
      <t>d</t>
    </r>
    <r>
      <rPr>
        <vertAlign val="subscript"/>
        <sz val="8"/>
        <rFont val="Arial"/>
        <family val="2"/>
      </rPr>
      <t>(200)</t>
    </r>
  </si>
  <si>
    <r>
      <t>d</t>
    </r>
    <r>
      <rPr>
        <vertAlign val="subscript"/>
        <sz val="8"/>
        <rFont val="Arial"/>
        <family val="2"/>
      </rPr>
      <t>(300)</t>
    </r>
  </si>
  <si>
    <r>
      <t>d</t>
    </r>
    <r>
      <rPr>
        <vertAlign val="subscript"/>
        <sz val="8"/>
        <rFont val="Arial"/>
        <family val="2"/>
      </rPr>
      <t>(450)</t>
    </r>
  </si>
  <si>
    <r>
      <t>d</t>
    </r>
    <r>
      <rPr>
        <vertAlign val="subscript"/>
        <sz val="8"/>
        <rFont val="Arial"/>
        <family val="2"/>
      </rPr>
      <t>(600)</t>
    </r>
  </si>
  <si>
    <r>
      <t>d</t>
    </r>
    <r>
      <rPr>
        <vertAlign val="subscript"/>
        <sz val="8"/>
        <rFont val="Arial"/>
        <family val="2"/>
      </rPr>
      <t>(900)</t>
    </r>
  </si>
  <si>
    <r>
      <rPr>
        <vertAlign val="subscript"/>
        <sz val="8"/>
        <rFont val="Arial"/>
        <family val="2"/>
      </rPr>
      <t xml:space="preserve"> </t>
    </r>
    <r>
      <rPr>
        <sz val="8"/>
        <rFont val="Arial"/>
        <family val="2"/>
      </rPr>
      <t>d</t>
    </r>
    <r>
      <rPr>
        <vertAlign val="subscript"/>
        <sz val="8"/>
        <rFont val="Arial"/>
        <family val="2"/>
      </rPr>
      <t>(1200)</t>
    </r>
  </si>
  <si>
    <r>
      <rPr>
        <vertAlign val="subscript"/>
        <sz val="8"/>
        <rFont val="Arial"/>
        <family val="2"/>
      </rPr>
      <t xml:space="preserve"> </t>
    </r>
    <r>
      <rPr>
        <sz val="8"/>
        <rFont val="Arial"/>
        <family val="2"/>
      </rPr>
      <t>d</t>
    </r>
    <r>
      <rPr>
        <vertAlign val="subscript"/>
        <sz val="8"/>
        <rFont val="Arial"/>
        <family val="2"/>
      </rPr>
      <t>(1500)</t>
    </r>
  </si>
  <si>
    <r>
      <t>d</t>
    </r>
    <r>
      <rPr>
        <vertAlign val="subscript"/>
        <sz val="8"/>
        <rFont val="Arial"/>
        <family val="2"/>
      </rPr>
      <t>(1800)</t>
    </r>
  </si>
  <si>
    <r>
      <t>d</t>
    </r>
    <r>
      <rPr>
        <vertAlign val="subscript"/>
        <sz val="8"/>
        <rFont val="Arial"/>
        <family val="2"/>
      </rPr>
      <t>(2100)</t>
    </r>
  </si>
  <si>
    <t>Déflexion moyenne :</t>
  </si>
  <si>
    <t>Déflexion charactéristique :</t>
  </si>
  <si>
    <t>IMPLANTATIONS DES ESSAIS</t>
  </si>
  <si>
    <t>Numero</t>
  </si>
  <si>
    <t>Pi_Number</t>
  </si>
  <si>
    <t>Pi_D3_Load_Raw</t>
  </si>
  <si>
    <t>Pi_D3_DM300_Raw</t>
  </si>
  <si>
    <t>Pi_D3_DM200_Raw</t>
  </si>
  <si>
    <t>Pi_D3_D0_Raw</t>
  </si>
  <si>
    <t>Pi_D3_D300_Raw</t>
  </si>
  <si>
    <t>Pi_D3_D200_Raw</t>
  </si>
  <si>
    <t>Pi_D3_Load</t>
  </si>
  <si>
    <t>Pi_D3_D0</t>
  </si>
  <si>
    <t>Pi_D3_CurvatureRadiusBack</t>
  </si>
  <si>
    <t>Pi_D3_CurvatureRadiusFront</t>
  </si>
  <si>
    <t>Pi_D3_MLI</t>
  </si>
  <si>
    <t>Pi_D3_BLI</t>
  </si>
  <si>
    <t>Pi_D3_LLI</t>
  </si>
  <si>
    <t>D0</t>
  </si>
  <si>
    <t>Rcav</t>
  </si>
  <si>
    <t>Rcar</t>
  </si>
  <si>
    <t>Chainage</t>
  </si>
  <si>
    <t>Pi_Chainage</t>
  </si>
  <si>
    <t>CumSum</t>
  </si>
  <si>
    <t>BLI</t>
  </si>
  <si>
    <t>LLI</t>
  </si>
  <si>
    <t>MLI</t>
  </si>
  <si>
    <t>Pi_D3_CumulativeSum</t>
  </si>
  <si>
    <t>Rc avant (m)</t>
  </si>
  <si>
    <t>Rc arrière (m)</t>
  </si>
  <si>
    <t>Rayon courbure</t>
  </si>
  <si>
    <t>d0</t>
  </si>
  <si>
    <t>F</t>
  </si>
  <si>
    <t>Zi_Pi_D3_CurvatureRadiusFront</t>
  </si>
  <si>
    <t>Zi_Pi_D3_CurvatureRadiusBack</t>
  </si>
  <si>
    <t>Calibration_Dplate</t>
  </si>
  <si>
    <t>CorrectionParameters_Temperature_StructureType_K</t>
  </si>
  <si>
    <t>CorrectionParameters_Temperature_StructureType_Name</t>
  </si>
  <si>
    <t>CorrectionParameters_Temperature_ReferenceTemperature</t>
  </si>
  <si>
    <t>CorrectionParameters_Temperature_CustomValue</t>
  </si>
  <si>
    <t>CorrectionParameters_Temperature_Average</t>
  </si>
  <si>
    <t>CorrectionParameters_Temperature_TemperatureFromSource</t>
  </si>
  <si>
    <t>CorrectionParameters_Temperature_Active</t>
  </si>
  <si>
    <t>CorrectionParameters_Load_LoadReferenceSource</t>
  </si>
  <si>
    <t>CorrectionParameters_Load_CustomValue</t>
  </si>
  <si>
    <t>CorrectionParameters_Load_Active</t>
  </si>
  <si>
    <t>Unit_Distance_Unit</t>
  </si>
  <si>
    <t>Unit_Temperature_Unit</t>
  </si>
  <si>
    <t>Unit_Force_Unit</t>
  </si>
  <si>
    <t>Unit_Deflection_Unit</t>
  </si>
  <si>
    <t>PR</t>
  </si>
  <si>
    <t>Tair</t>
  </si>
  <si>
    <t>Force</t>
  </si>
  <si>
    <t>D-300</t>
  </si>
  <si>
    <t>D-200</t>
  </si>
  <si>
    <t>D0200</t>
  </si>
  <si>
    <t>D0300</t>
  </si>
  <si>
    <t>D0450</t>
  </si>
  <si>
    <t>D0600</t>
  </si>
  <si>
    <t>D0900</t>
  </si>
  <si>
    <t>D1200</t>
  </si>
  <si>
    <t>D1500</t>
  </si>
  <si>
    <t>D1800</t>
  </si>
  <si>
    <t>D2100</t>
  </si>
  <si>
    <t>Tsurf</t>
  </si>
  <si>
    <t>Pi_Longitude</t>
  </si>
  <si>
    <t>Pi_Latitude</t>
  </si>
  <si>
    <t>Pi_Tair</t>
  </si>
  <si>
    <t>Pi_Tsurf</t>
  </si>
  <si>
    <t>Pi_D3_D450_Raw</t>
  </si>
  <si>
    <t>Pi_D3_D600_Raw</t>
  </si>
  <si>
    <t>Pi_D3_D900_Raw</t>
  </si>
  <si>
    <t>Pi_D3_D1200_Raw</t>
  </si>
  <si>
    <t>Pi_D3_D1500_Raw</t>
  </si>
  <si>
    <t>Pi_D3_D1800_Raw</t>
  </si>
  <si>
    <t>Pi_D3_D2100_Raw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</si>
</sst>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0.000000"/>
    <numFmt numFmtId="166" formatCode="[$-F400]h:mm:ss\ AM/PM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4"/>
      <color rgb="FF0070C0"/>
      <name val="Arial"/>
      <family val="2"/>
    </font>
    <font>
      <sz val="14"/>
      <color theme="1"/>
      <name val="Arial"/>
      <family val="2"/>
    </font>
    <font>
      <b/>
      <sz val="8"/>
      <color theme="1" tint="4.9989318521683403E-2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20"/>
      <color theme="1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8"/>
      <name val="Arial"/>
      <family val="2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rgb="FF4472C4"/>
      <name val="Arial"/>
      <family val="2"/>
    </font>
    <font>
      <b/>
      <sz val="9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5"/>
      </bottom>
      <diagonal/>
    </border>
    <border>
      <left style="thin">
        <color auto="1"/>
      </left>
      <right/>
      <top style="thin">
        <color theme="5"/>
      </top>
      <bottom/>
      <diagonal/>
    </border>
    <border>
      <left style="thin">
        <color auto="1"/>
      </left>
      <right style="thin">
        <color auto="1"/>
      </right>
      <top style="thin">
        <color theme="5"/>
      </top>
      <bottom/>
      <diagonal/>
    </border>
    <border>
      <left/>
      <right style="thin">
        <color indexed="64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indexed="64"/>
      </right>
      <top style="thin">
        <color theme="5"/>
      </top>
      <bottom/>
      <diagonal/>
    </border>
    <border>
      <left style="thin">
        <color theme="5"/>
      </left>
      <right style="thin">
        <color auto="1"/>
      </right>
      <top style="thin">
        <color theme="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5"/>
      </top>
      <bottom style="thin">
        <color auto="1"/>
      </bottom>
      <diagonal/>
    </border>
    <border>
      <left style="thin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/>
      <top style="thin">
        <color theme="5"/>
      </top>
      <bottom style="thin">
        <color auto="1"/>
      </bottom>
      <diagonal/>
    </border>
    <border>
      <left/>
      <right style="thin">
        <color theme="5"/>
      </right>
      <top style="thin">
        <color theme="5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5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5"/>
      </bottom>
      <diagonal/>
    </border>
    <border>
      <left/>
      <right style="thin">
        <color theme="5"/>
      </right>
      <top style="thin">
        <color auto="1"/>
      </top>
      <bottom style="thin">
        <color theme="5"/>
      </bottom>
      <diagonal/>
    </border>
    <border>
      <left style="thin">
        <color theme="5"/>
      </left>
      <right style="thin">
        <color auto="1"/>
      </right>
      <top style="thin">
        <color theme="5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/>
      <top style="thin">
        <color theme="5"/>
      </top>
      <bottom style="thin">
        <color theme="5"/>
      </bottom>
      <diagonal/>
    </border>
    <border>
      <left/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medium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/>
      <top style="thin">
        <color theme="5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 applyAlignment="1">
      <alignment horizontal="right" vertical="top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14" fontId="5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top"/>
    </xf>
    <xf numFmtId="0" fontId="1" fillId="2" borderId="5" xfId="0" applyFont="1" applyFill="1" applyBorder="1"/>
    <xf numFmtId="0" fontId="14" fillId="2" borderId="0" xfId="0" applyFont="1" applyFill="1"/>
    <xf numFmtId="0" fontId="1" fillId="2" borderId="0" xfId="0" applyFont="1" applyFill="1" applyAlignment="1">
      <alignment horizontal="right"/>
    </xf>
    <xf numFmtId="0" fontId="14" fillId="2" borderId="0" xfId="0" applyFont="1" applyFill="1" applyAlignment="1">
      <alignment vertical="top"/>
    </xf>
    <xf numFmtId="0" fontId="1" fillId="2" borderId="10" xfId="0" applyFont="1" applyFill="1" applyBorder="1" applyAlignment="1">
      <alignment horizontal="right"/>
    </xf>
    <xf numFmtId="0" fontId="1" fillId="2" borderId="0" xfId="0" applyFont="1" applyFill="1" applyAlignment="1">
      <alignment vertical="top"/>
    </xf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vertical="top"/>
    </xf>
    <xf numFmtId="0" fontId="1" fillId="2" borderId="0" xfId="0" applyFont="1" applyFill="1" applyAlignment="1">
      <alignment wrapText="1"/>
    </xf>
    <xf numFmtId="0" fontId="16" fillId="2" borderId="4" xfId="0" applyFont="1" applyFill="1" applyBorder="1"/>
    <xf numFmtId="0" fontId="16" fillId="2" borderId="5" xfId="0" applyFont="1" applyFill="1" applyBorder="1"/>
    <xf numFmtId="0" fontId="16" fillId="2" borderId="5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0" xfId="0" applyFont="1" applyFill="1" applyAlignment="1">
      <alignment horizontal="left" vertical="top" wrapText="1"/>
    </xf>
    <xf numFmtId="0" fontId="1" fillId="2" borderId="12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5" xfId="0" applyFont="1" applyFill="1" applyBorder="1" applyAlignment="1">
      <alignment horizontal="right"/>
    </xf>
    <xf numFmtId="0" fontId="5" fillId="2" borderId="5" xfId="0" applyFont="1" applyFill="1" applyBorder="1" applyAlignment="1">
      <alignment vertical="top"/>
    </xf>
    <xf numFmtId="0" fontId="13" fillId="2" borderId="7" xfId="0" applyFont="1" applyFill="1" applyBorder="1"/>
    <xf numFmtId="0" fontId="13" fillId="2" borderId="0" xfId="0" applyFont="1" applyFill="1"/>
    <xf numFmtId="0" fontId="13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/>
    </xf>
    <xf numFmtId="0" fontId="13" fillId="2" borderId="9" xfId="0" applyFont="1" applyFill="1" applyBorder="1"/>
    <xf numFmtId="0" fontId="13" fillId="2" borderId="10" xfId="0" applyFont="1" applyFill="1" applyBorder="1"/>
    <xf numFmtId="0" fontId="5" fillId="2" borderId="10" xfId="0" applyFont="1" applyFill="1" applyBorder="1" applyAlignment="1">
      <alignment horizontal="right"/>
    </xf>
    <xf numFmtId="14" fontId="5" fillId="2" borderId="10" xfId="0" applyNumberFormat="1" applyFont="1" applyFill="1" applyBorder="1" applyAlignment="1">
      <alignment vertical="top"/>
    </xf>
    <xf numFmtId="0" fontId="5" fillId="2" borderId="0" xfId="0" applyFont="1" applyFill="1"/>
    <xf numFmtId="0" fontId="13" fillId="2" borderId="8" xfId="0" applyFont="1" applyFill="1" applyBorder="1" applyAlignment="1">
      <alignment horizontal="left" vertical="top"/>
    </xf>
    <xf numFmtId="0" fontId="13" fillId="2" borderId="1" xfId="0" applyFont="1" applyFill="1" applyBorder="1"/>
    <xf numFmtId="0" fontId="13" fillId="2" borderId="2" xfId="0" applyFont="1" applyFill="1" applyBorder="1"/>
    <xf numFmtId="0" fontId="5" fillId="2" borderId="2" xfId="0" applyFont="1" applyFill="1" applyBorder="1" applyAlignment="1">
      <alignment horizontal="right"/>
    </xf>
    <xf numFmtId="14" fontId="5" fillId="2" borderId="2" xfId="0" applyNumberFormat="1" applyFont="1" applyFill="1" applyBorder="1" applyAlignment="1">
      <alignment vertical="top"/>
    </xf>
    <xf numFmtId="0" fontId="5" fillId="2" borderId="0" xfId="0" applyFont="1" applyFill="1" applyAlignment="1">
      <alignment horizontal="left"/>
    </xf>
    <xf numFmtId="0" fontId="5" fillId="0" borderId="0" xfId="0" applyFont="1"/>
    <xf numFmtId="0" fontId="22" fillId="3" borderId="17" xfId="0" applyFont="1" applyFill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14" fontId="22" fillId="3" borderId="15" xfId="0" applyNumberFormat="1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left" vertical="center"/>
    </xf>
    <xf numFmtId="0" fontId="23" fillId="2" borderId="20" xfId="0" applyFont="1" applyFill="1" applyBorder="1" applyAlignment="1">
      <alignment horizontal="left" vertical="center"/>
    </xf>
    <xf numFmtId="0" fontId="23" fillId="2" borderId="21" xfId="0" applyFont="1" applyFill="1" applyBorder="1" applyAlignment="1">
      <alignment horizontal="left" vertical="center"/>
    </xf>
    <xf numFmtId="14" fontId="5" fillId="2" borderId="10" xfId="0" applyNumberFormat="1" applyFont="1" applyFill="1" applyBorder="1"/>
    <xf numFmtId="0" fontId="5" fillId="2" borderId="10" xfId="0" applyFont="1" applyFill="1" applyBorder="1"/>
    <xf numFmtId="0" fontId="13" fillId="2" borderId="11" xfId="0" applyFont="1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left"/>
    </xf>
    <xf numFmtId="0" fontId="1" fillId="2" borderId="5" xfId="0" applyFont="1" applyFill="1" applyBorder="1" applyAlignment="1">
      <alignment horizontal="right"/>
    </xf>
    <xf numFmtId="0" fontId="14" fillId="2" borderId="10" xfId="0" applyFont="1" applyFill="1" applyBorder="1" applyAlignment="1">
      <alignment vertical="top"/>
    </xf>
    <xf numFmtId="0" fontId="15" fillId="2" borderId="3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1" fontId="5" fillId="4" borderId="5" xfId="0" applyNumberFormat="1" applyFont="1" applyFill="1" applyBorder="1" applyAlignment="1">
      <alignment horizontal="center"/>
    </xf>
    <xf numFmtId="1" fontId="5" fillId="4" borderId="38" xfId="0" applyNumberFormat="1" applyFont="1" applyFill="1" applyBorder="1" applyAlignment="1">
      <alignment horizontal="center"/>
    </xf>
    <xf numFmtId="165" fontId="5" fillId="4" borderId="4" xfId="0" applyNumberFormat="1" applyFont="1" applyFill="1" applyBorder="1" applyAlignment="1">
      <alignment horizontal="center"/>
    </xf>
    <xf numFmtId="164" fontId="5" fillId="4" borderId="38" xfId="0" applyNumberFormat="1" applyFont="1" applyFill="1" applyBorder="1" applyAlignment="1">
      <alignment horizontal="center"/>
    </xf>
    <xf numFmtId="2" fontId="5" fillId="4" borderId="4" xfId="0" applyNumberFormat="1" applyFont="1" applyFill="1" applyBorder="1" applyAlignment="1">
      <alignment horizontal="center"/>
    </xf>
    <xf numFmtId="1" fontId="5" fillId="4" borderId="33" xfId="0" applyNumberFormat="1" applyFont="1" applyFill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center"/>
    </xf>
    <xf numFmtId="1" fontId="5" fillId="2" borderId="38" xfId="0" applyNumberFormat="1" applyFont="1" applyFill="1" applyBorder="1" applyAlignment="1">
      <alignment horizontal="center"/>
    </xf>
    <xf numFmtId="165" fontId="5" fillId="2" borderId="4" xfId="0" applyNumberFormat="1" applyFont="1" applyFill="1" applyBorder="1" applyAlignment="1">
      <alignment horizontal="center"/>
    </xf>
    <xf numFmtId="164" fontId="5" fillId="2" borderId="38" xfId="0" applyNumberFormat="1" applyFont="1" applyFill="1" applyBorder="1" applyAlignment="1">
      <alignment horizontal="center"/>
    </xf>
    <xf numFmtId="1" fontId="5" fillId="2" borderId="33" xfId="0" applyNumberFormat="1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1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13" fillId="2" borderId="0" xfId="0" applyNumberFormat="1" applyFont="1" applyFill="1" applyAlignment="1">
      <alignment vertical="top"/>
    </xf>
    <xf numFmtId="14" fontId="5" fillId="2" borderId="10" xfId="0" applyNumberFormat="1" applyFont="1" applyFill="1" applyBorder="1" applyAlignment="1">
      <alignment horizontal="right" vertical="top"/>
    </xf>
    <xf numFmtId="2" fontId="5" fillId="2" borderId="10" xfId="0" applyNumberFormat="1" applyFont="1" applyFill="1" applyBorder="1" applyAlignment="1">
      <alignment horizontal="left"/>
    </xf>
    <xf numFmtId="0" fontId="13" fillId="2" borderId="10" xfId="0" applyFont="1" applyFill="1" applyBorder="1" applyAlignment="1">
      <alignment vertical="top"/>
    </xf>
    <xf numFmtId="0" fontId="13" fillId="2" borderId="8" xfId="0" applyFont="1" applyFill="1" applyBorder="1" applyAlignment="1">
      <alignment vertical="top"/>
    </xf>
    <xf numFmtId="0" fontId="13" fillId="2" borderId="11" xfId="0" applyFont="1" applyFill="1" applyBorder="1" applyAlignment="1">
      <alignment vertical="top"/>
    </xf>
    <xf numFmtId="0" fontId="13" fillId="2" borderId="0" xfId="0" applyFont="1" applyFill="1" applyAlignment="1">
      <alignment horizontal="right" vertical="top"/>
    </xf>
    <xf numFmtId="0" fontId="30" fillId="2" borderId="0" xfId="0" applyFont="1" applyFill="1"/>
    <xf numFmtId="0" fontId="26" fillId="5" borderId="8" xfId="0" applyFont="1" applyFill="1" applyBorder="1" applyAlignment="1">
      <alignment vertical="center"/>
    </xf>
    <xf numFmtId="0" fontId="31" fillId="2" borderId="0" xfId="0" applyFont="1" applyFill="1"/>
    <xf numFmtId="0" fontId="31" fillId="2" borderId="4" xfId="0" applyFont="1" applyFill="1" applyBorder="1"/>
    <xf numFmtId="0" fontId="1" fillId="2" borderId="5" xfId="0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0" fontId="0" fillId="2" borderId="7" xfId="0" applyFill="1" applyBorder="1"/>
    <xf numFmtId="0" fontId="31" fillId="2" borderId="7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27" fillId="2" borderId="7" xfId="0" applyFont="1" applyFill="1" applyBorder="1" applyAlignment="1">
      <alignment vertical="top"/>
    </xf>
    <xf numFmtId="0" fontId="31" fillId="2" borderId="9" xfId="0" applyFont="1" applyFill="1" applyBorder="1"/>
    <xf numFmtId="14" fontId="1" fillId="2" borderId="10" xfId="0" applyNumberFormat="1" applyFont="1" applyFill="1" applyBorder="1" applyAlignment="1">
      <alignment horizontal="left"/>
    </xf>
    <xf numFmtId="14" fontId="1" fillId="2" borderId="10" xfId="0" applyNumberFormat="1" applyFont="1" applyFill="1" applyBorder="1"/>
    <xf numFmtId="0" fontId="14" fillId="2" borderId="10" xfId="0" applyFont="1" applyFill="1" applyBorder="1" applyAlignment="1">
      <alignment horizontal="left"/>
    </xf>
    <xf numFmtId="0" fontId="2" fillId="2" borderId="0" xfId="1" applyFill="1" applyAlignment="1">
      <alignment horizontal="left" vertical="center"/>
    </xf>
    <xf numFmtId="0" fontId="12" fillId="5" borderId="8" xfId="0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14" fontId="0" fillId="0" borderId="0" xfId="0" applyNumberFormat="1"/>
    <xf numFmtId="0" fontId="0" fillId="5" borderId="0" xfId="0" applyFill="1"/>
    <xf numFmtId="0" fontId="32" fillId="2" borderId="0" xfId="0" applyFont="1" applyFill="1" applyAlignment="1">
      <alignment horizontal="center" vertical="center" wrapText="1"/>
    </xf>
    <xf numFmtId="166" fontId="32" fillId="2" borderId="0" xfId="0" applyNumberFormat="1" applyFont="1" applyFill="1" applyAlignment="1">
      <alignment horizontal="center" vertical="center" wrapText="1"/>
    </xf>
    <xf numFmtId="0" fontId="32" fillId="2" borderId="0" xfId="0" applyFont="1" applyFill="1" applyAlignment="1">
      <alignment vertical="center" wrapText="1"/>
    </xf>
    <xf numFmtId="0" fontId="3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2" borderId="12" xfId="0" applyFont="1" applyFill="1" applyBorder="1" applyAlignment="1">
      <alignment horizontal="right"/>
    </xf>
    <xf numFmtId="1" fontId="13" fillId="2" borderId="0" xfId="0" applyNumberFormat="1" applyFont="1" applyFill="1" applyAlignment="1">
      <alignment vertical="top"/>
    </xf>
    <xf numFmtId="1" fontId="5" fillId="2" borderId="10" xfId="0" applyNumberFormat="1" applyFont="1" applyFill="1" applyBorder="1" applyAlignment="1">
      <alignment vertical="top"/>
    </xf>
    <xf numFmtId="0" fontId="23" fillId="2" borderId="18" xfId="0" applyFont="1" applyFill="1" applyBorder="1" applyAlignment="1">
      <alignment horizontal="center" vertical="center"/>
    </xf>
    <xf numFmtId="164" fontId="24" fillId="2" borderId="19" xfId="0" applyNumberFormat="1" applyFont="1" applyFill="1" applyBorder="1" applyAlignment="1">
      <alignment horizontal="center" vertical="center"/>
    </xf>
    <xf numFmtId="164" fontId="23" fillId="2" borderId="19" xfId="0" applyNumberFormat="1" applyFont="1" applyFill="1" applyBorder="1" applyAlignment="1">
      <alignment horizontal="center" vertical="center"/>
    </xf>
    <xf numFmtId="1" fontId="23" fillId="2" borderId="19" xfId="0" applyNumberFormat="1" applyFont="1" applyFill="1" applyBorder="1" applyAlignment="1">
      <alignment horizontal="center" vertical="center"/>
    </xf>
    <xf numFmtId="1" fontId="24" fillId="2" borderId="19" xfId="0" applyNumberFormat="1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164" fontId="24" fillId="2" borderId="29" xfId="0" applyNumberFormat="1" applyFont="1" applyFill="1" applyBorder="1" applyAlignment="1">
      <alignment horizontal="center" vertical="center"/>
    </xf>
    <xf numFmtId="164" fontId="23" fillId="2" borderId="29" xfId="0" applyNumberFormat="1" applyFont="1" applyFill="1" applyBorder="1" applyAlignment="1">
      <alignment horizontal="center" vertical="center"/>
    </xf>
    <xf numFmtId="1" fontId="23" fillId="2" borderId="29" xfId="0" applyNumberFormat="1" applyFont="1" applyFill="1" applyBorder="1" applyAlignment="1">
      <alignment horizontal="center" vertical="center"/>
    </xf>
    <xf numFmtId="1" fontId="24" fillId="2" borderId="29" xfId="0" applyNumberFormat="1" applyFont="1" applyFill="1" applyBorder="1" applyAlignment="1">
      <alignment horizontal="center" vertical="center"/>
    </xf>
    <xf numFmtId="14" fontId="5" fillId="2" borderId="0" xfId="0" applyNumberFormat="1" applyFont="1" applyFill="1" applyAlignment="1">
      <alignment horizontal="right" vertical="top"/>
    </xf>
    <xf numFmtId="164" fontId="5" fillId="2" borderId="0" xfId="0" applyNumberFormat="1" applyFont="1" applyFill="1" applyAlignment="1">
      <alignment horizontal="left" vertical="top"/>
    </xf>
    <xf numFmtId="14" fontId="5" fillId="2" borderId="0" xfId="0" applyNumberFormat="1" applyFont="1" applyFill="1" applyAlignment="1">
      <alignment vertical="top"/>
    </xf>
    <xf numFmtId="1" fontId="5" fillId="2" borderId="0" xfId="0" applyNumberFormat="1" applyFont="1" applyFill="1" applyAlignment="1">
      <alignment vertical="top"/>
    </xf>
    <xf numFmtId="0" fontId="25" fillId="2" borderId="0" xfId="0" applyFont="1" applyFill="1"/>
    <xf numFmtId="0" fontId="5" fillId="2" borderId="7" xfId="0" applyFont="1" applyFill="1" applyBorder="1"/>
    <xf numFmtId="0" fontId="5" fillId="2" borderId="6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1" xfId="0" applyFont="1" applyFill="1" applyBorder="1"/>
    <xf numFmtId="1" fontId="5" fillId="2" borderId="39" xfId="0" applyNumberFormat="1" applyFont="1" applyFill="1" applyBorder="1" applyAlignment="1">
      <alignment horizontal="center"/>
    </xf>
    <xf numFmtId="165" fontId="5" fillId="2" borderId="39" xfId="0" applyNumberFormat="1" applyFont="1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1" fillId="2" borderId="39" xfId="0" applyFont="1" applyFill="1" applyBorder="1"/>
    <xf numFmtId="164" fontId="1" fillId="0" borderId="0" xfId="0" applyNumberFormat="1" applyFont="1"/>
    <xf numFmtId="164" fontId="34" fillId="0" borderId="0" xfId="0" applyNumberFormat="1" applyFont="1"/>
    <xf numFmtId="164" fontId="5" fillId="2" borderId="33" xfId="0" applyNumberFormat="1" applyFont="1" applyFill="1" applyBorder="1" applyAlignment="1">
      <alignment horizontal="center"/>
    </xf>
    <xf numFmtId="1" fontId="5" fillId="2" borderId="37" xfId="0" applyNumberFormat="1" applyFont="1" applyFill="1" applyBorder="1" applyAlignment="1">
      <alignment horizontal="center"/>
    </xf>
    <xf numFmtId="0" fontId="17" fillId="2" borderId="0" xfId="0" applyFont="1" applyFill="1"/>
    <xf numFmtId="0" fontId="23" fillId="2" borderId="12" xfId="0" applyFont="1" applyFill="1" applyBorder="1" applyAlignment="1">
      <alignment vertical="top" wrapText="1"/>
    </xf>
    <xf numFmtId="1" fontId="5" fillId="4" borderId="34" xfId="0" applyNumberFormat="1" applyFont="1" applyFill="1" applyBorder="1" applyAlignment="1">
      <alignment horizontal="center"/>
    </xf>
    <xf numFmtId="1" fontId="5" fillId="2" borderId="34" xfId="0" applyNumberFormat="1" applyFont="1" applyFill="1" applyBorder="1" applyAlignment="1">
      <alignment horizontal="center"/>
    </xf>
    <xf numFmtId="164" fontId="13" fillId="2" borderId="0" xfId="0" applyNumberFormat="1" applyFont="1" applyFill="1"/>
    <xf numFmtId="0" fontId="13" fillId="2" borderId="0" xfId="0" applyFont="1" applyFill="1" applyAlignment="1">
      <alignment horizontal="left"/>
    </xf>
    <xf numFmtId="0" fontId="13" fillId="2" borderId="8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 vertical="top"/>
    </xf>
    <xf numFmtId="0" fontId="36" fillId="0" borderId="0" xfId="0" applyFont="1"/>
    <xf numFmtId="2" fontId="36" fillId="0" borderId="0" xfId="0" applyNumberFormat="1" applyFont="1"/>
    <xf numFmtId="164" fontId="36" fillId="0" borderId="0" xfId="0" applyNumberFormat="1" applyFont="1"/>
    <xf numFmtId="1" fontId="36" fillId="0" borderId="0" xfId="0" applyNumberFormat="1" applyFont="1"/>
    <xf numFmtId="165" fontId="36" fillId="0" borderId="0" xfId="0" applyNumberFormat="1" applyFont="1"/>
    <xf numFmtId="0" fontId="23" fillId="2" borderId="26" xfId="0" applyFont="1" applyFill="1" applyBorder="1" applyAlignment="1">
      <alignment horizontal="left" vertical="center"/>
    </xf>
    <xf numFmtId="0" fontId="23" fillId="2" borderId="27" xfId="0" applyFont="1" applyFill="1" applyBorder="1" applyAlignment="1">
      <alignment horizontal="left" vertical="center"/>
    </xf>
    <xf numFmtId="0" fontId="23" fillId="2" borderId="22" xfId="0" applyFont="1" applyFill="1" applyBorder="1" applyAlignment="1">
      <alignment horizontal="left" vertical="center"/>
    </xf>
    <xf numFmtId="0" fontId="23" fillId="2" borderId="23" xfId="0" applyFont="1" applyFill="1" applyBorder="1" applyAlignment="1">
      <alignment horizontal="left" vertical="center"/>
    </xf>
    <xf numFmtId="0" fontId="23" fillId="2" borderId="24" xfId="0" applyFont="1" applyFill="1" applyBorder="1" applyAlignment="1">
      <alignment horizontal="left" vertical="center"/>
    </xf>
    <xf numFmtId="0" fontId="23" fillId="2" borderId="25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5" fillId="2" borderId="5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14" fontId="5" fillId="2" borderId="10" xfId="0" applyNumberFormat="1" applyFont="1" applyFill="1" applyBorder="1" applyAlignment="1">
      <alignment horizontal="left"/>
    </xf>
    <xf numFmtId="0" fontId="20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left"/>
    </xf>
    <xf numFmtId="14" fontId="13" fillId="2" borderId="0" xfId="0" applyNumberFormat="1" applyFont="1" applyFill="1" applyAlignment="1">
      <alignment horizontal="left"/>
    </xf>
    <xf numFmtId="14" fontId="13" fillId="2" borderId="8" xfId="0" applyNumberFormat="1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14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8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/>
    </xf>
    <xf numFmtId="14" fontId="13" fillId="2" borderId="2" xfId="0" applyNumberFormat="1" applyFont="1" applyFill="1" applyBorder="1" applyAlignment="1">
      <alignment horizontal="left"/>
    </xf>
    <xf numFmtId="14" fontId="13" fillId="2" borderId="3" xfId="0" applyNumberFormat="1" applyFont="1" applyFill="1" applyBorder="1" applyAlignment="1">
      <alignment horizontal="left"/>
    </xf>
    <xf numFmtId="0" fontId="17" fillId="2" borderId="1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right"/>
    </xf>
    <xf numFmtId="0" fontId="16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8" fillId="3" borderId="1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 vertical="top"/>
    </xf>
    <xf numFmtId="0" fontId="13" fillId="2" borderId="8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13" fillId="2" borderId="0" xfId="0" applyFont="1" applyFill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14" fontId="5" fillId="2" borderId="9" xfId="0" applyNumberFormat="1" applyFont="1" applyFill="1" applyBorder="1" applyAlignment="1">
      <alignment horizontal="right" vertical="top"/>
    </xf>
    <xf numFmtId="14" fontId="5" fillId="2" borderId="10" xfId="0" applyNumberFormat="1" applyFont="1" applyFill="1" applyBorder="1" applyAlignment="1">
      <alignment horizontal="right" vertical="top"/>
    </xf>
    <xf numFmtId="164" fontId="5" fillId="2" borderId="1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164" fontId="5" fillId="2" borderId="10" xfId="0" applyNumberFormat="1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14" fontId="1" fillId="2" borderId="10" xfId="0" applyNumberFormat="1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14" fontId="14" fillId="2" borderId="0" xfId="0" applyNumberFormat="1" applyFont="1" applyFill="1" applyAlignment="1">
      <alignment horizontal="left"/>
    </xf>
    <xf numFmtId="0" fontId="14" fillId="2" borderId="10" xfId="0" applyFont="1" applyFill="1" applyBorder="1" applyAlignment="1">
      <alignment horizontal="left"/>
    </xf>
    <xf numFmtId="0" fontId="31" fillId="2" borderId="0" xfId="0" applyFont="1" applyFill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/>
        <vertical style="thin">
          <color theme="5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5"/>
        </left>
        <right style="thin">
          <color theme="5"/>
        </right>
        <top style="thin">
          <color theme="5"/>
        </top>
        <bottom/>
        <vertical style="thin">
          <color theme="5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rgb="FFED7D31"/>
        </left>
        <right style="thin">
          <color rgb="FFED7D31"/>
        </right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right style="thin">
          <color theme="5"/>
        </right>
        <bottom style="thin">
          <color theme="5"/>
        </bottom>
      </border>
    </dxf>
    <dxf>
      <font>
        <b/>
        <color theme="1"/>
      </font>
      <border>
        <left style="thin">
          <color theme="5"/>
        </left>
      </border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</dxfs>
  <tableStyles count="1" defaultTableStyle="TableStyleMedium2" defaultPivotStyle="PivotStyleLight16">
    <tableStyle name="TableStyleMedium1 2" pivot="0" count="7" xr9:uid="{21B911D0-F536-4B24-9502-75B320BA5B39}">
      <tableStyleElement type="wholeTable" dxfId="82"/>
      <tableStyleElement type="headerRow" dxfId="81"/>
      <tableStyleElement type="totalRow" dxfId="80"/>
      <tableStyleElement type="firstColumn" dxfId="79"/>
      <tableStyleElement type="lastColumn" dxfId="78"/>
      <tableStyleElement type="firstRowStripe" dxfId="77"/>
      <tableStyleElement type="firstColumnStripe" dxfId="7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Deflexion</a:t>
            </a:r>
            <a:r>
              <a:rPr lang="en-US" baseline="0"/>
              <a:t> centrale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D0</c:v>
          </c:tx>
          <c:xVal>
            <c:strRef>
              <c:f>GraphDModel!$B$44:$B$500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GraphDModel!$D$44:$D$500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31-4DB7-A5F9-4E2C6C8C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Deflexion (1/100mm)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Rayon de courbure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1403965812140103E-2"/>
          <c:y val="0.19317755867181433"/>
          <c:w val="0.91377532162639596"/>
          <c:h val="0.57555464785428445"/>
        </c:manualLayout>
      </c:layout>
      <c:scatterChart>
        <c:scatterStyle val="smoothMarker"/>
        <c:varyColors val="0"/>
        <c:ser>
          <c:idx val="1"/>
          <c:order val="0"/>
          <c:tx>
            <c:v>Avant</c:v>
          </c:tx>
          <c:xVal>
            <c:strRef>
              <c:f>GraphDModel!$B$44:$B$500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GraphDModel!$E$44:$E$500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31-4DB7-A5F9-4E2C6C8C7DD3}"/>
            </c:ext>
          </c:extLst>
        </c:ser>
        <c:ser>
          <c:idx val="0"/>
          <c:order val="1"/>
          <c:tx>
            <c:v>Arrière</c:v>
          </c:tx>
          <c:xVal>
            <c:strRef>
              <c:f>GraphDModel!$B$44:$B$500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GraphDModel!$F$44:$F$500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31-4DB7-A5F9-4E2C6C8C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Rayon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671379010611695"/>
          <c:y val="0.21855163685606183"/>
          <c:w val="7.5733603872516903E-2"/>
          <c:h val="0.1883641445968125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CumSum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D0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GraphBModel!$D$44:$D$500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E8-413C-B6FF-85AD21849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CumSum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Paramètres de deflexion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1403965812140103E-2"/>
          <c:y val="0.19317755867181433"/>
          <c:w val="0.91377532162639596"/>
          <c:h val="0.57555464785428445"/>
        </c:manualLayout>
      </c:layout>
      <c:scatterChart>
        <c:scatterStyle val="smoothMarker"/>
        <c:varyColors val="0"/>
        <c:ser>
          <c:idx val="1"/>
          <c:order val="0"/>
          <c:tx>
            <c:v>BLI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GraphBModel!$E$44:$E$500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5B-4CA1-BF32-2B17BFF9BCAE}"/>
            </c:ext>
          </c:extLst>
        </c:ser>
        <c:ser>
          <c:idx val="0"/>
          <c:order val="1"/>
          <c:tx>
            <c:v>LLI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GraphBModel!$F$44:$F$500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5B-4CA1-BF32-2B17BFF9BCAE}"/>
            </c:ext>
          </c:extLst>
        </c:ser>
        <c:ser>
          <c:idx val="2"/>
          <c:order val="2"/>
          <c:tx>
            <c:v>MLI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GraphBModel!$G$44:$G$500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5B-4CA1-BF32-2B17BFF9B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\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Deflexion (1/100mm)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671379010611695"/>
          <c:y val="0.21855163685606183"/>
          <c:w val="5.8627438485048547E-2"/>
          <c:h val="0.28254621689521875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217134</xdr:colOff>
      <xdr:row>6</xdr:row>
      <xdr:rowOff>97426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803E73F-BD1C-43CF-871D-AEE17283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50368" cy="866531"/>
        </a:xfrm>
        <a:prstGeom prst="rect">
          <a:avLst/>
        </a:prstGeom>
      </xdr:spPr>
    </xdr:pic>
    <xdr:clientData/>
  </xdr:twoCellAnchor>
  <xdr:twoCellAnchor>
    <xdr:from>
      <xdr:col>1</xdr:col>
      <xdr:colOff>24847</xdr:colOff>
      <xdr:row>6</xdr:row>
      <xdr:rowOff>165662</xdr:rowOff>
    </xdr:from>
    <xdr:to>
      <xdr:col>13</xdr:col>
      <xdr:colOff>384646</xdr:colOff>
      <xdr:row>11</xdr:row>
      <xdr:rowOff>67099</xdr:rowOff>
    </xdr:to>
    <xdr:sp macro="" textlink="">
      <xdr:nvSpPr>
        <xdr:cNvPr id="3" name="Freeform 15">
          <a:extLst>
            <a:ext uri="{FF2B5EF4-FFF2-40B4-BE49-F238E27FC236}">
              <a16:creationId xmlns:a16="http://schemas.microsoft.com/office/drawing/2014/main" id="{98881F74-6357-4B98-9A59-8E45F09BCE81}"/>
            </a:ext>
          </a:extLst>
        </xdr:cNvPr>
        <xdr:cNvSpPr>
          <a:spLocks/>
        </xdr:cNvSpPr>
      </xdr:nvSpPr>
      <xdr:spPr bwMode="auto">
        <a:xfrm>
          <a:off x="221697" y="1188012"/>
          <a:ext cx="6512949" cy="669787"/>
        </a:xfrm>
        <a:custGeom>
          <a:avLst/>
          <a:gdLst>
            <a:gd name="T0" fmla="*/ 0 w 2448"/>
            <a:gd name="T1" fmla="*/ 248 h 248"/>
            <a:gd name="T2" fmla="*/ 2448 w 2448"/>
            <a:gd name="T3" fmla="*/ 55 h 248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2448" h="248">
              <a:moveTo>
                <a:pt x="0" y="248"/>
              </a:moveTo>
              <a:cubicBezTo>
                <a:pt x="929" y="0"/>
                <a:pt x="1821" y="1"/>
                <a:pt x="2448" y="55"/>
              </a:cubicBezTo>
            </a:path>
          </a:pathLst>
        </a:custGeom>
        <a:noFill/>
        <a:ln w="6350">
          <a:solidFill>
            <a:srgbClr val="EFB32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E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C8682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25396</xdr:colOff>
      <xdr:row>7</xdr:row>
      <xdr:rowOff>53099</xdr:rowOff>
    </xdr:from>
    <xdr:to>
      <xdr:col>13</xdr:col>
      <xdr:colOff>385195</xdr:colOff>
      <xdr:row>11</xdr:row>
      <xdr:rowOff>72685</xdr:rowOff>
    </xdr:to>
    <xdr:sp macro="" textlink="">
      <xdr:nvSpPr>
        <xdr:cNvPr id="4" name="Freeform 15">
          <a:extLst>
            <a:ext uri="{FF2B5EF4-FFF2-40B4-BE49-F238E27FC236}">
              <a16:creationId xmlns:a16="http://schemas.microsoft.com/office/drawing/2014/main" id="{A03A2D21-01BA-410E-BE11-CACCD48E8CDD}"/>
            </a:ext>
          </a:extLst>
        </xdr:cNvPr>
        <xdr:cNvSpPr>
          <a:spLocks/>
        </xdr:cNvSpPr>
      </xdr:nvSpPr>
      <xdr:spPr bwMode="auto">
        <a:xfrm rot="153218">
          <a:off x="222246" y="1284999"/>
          <a:ext cx="6512949" cy="578386"/>
        </a:xfrm>
        <a:custGeom>
          <a:avLst/>
          <a:gdLst>
            <a:gd name="T0" fmla="*/ 0 w 2448"/>
            <a:gd name="T1" fmla="*/ 248 h 248"/>
            <a:gd name="T2" fmla="*/ 2448 w 2448"/>
            <a:gd name="T3" fmla="*/ 55 h 248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2448" h="248">
              <a:moveTo>
                <a:pt x="0" y="248"/>
              </a:moveTo>
              <a:cubicBezTo>
                <a:pt x="929" y="0"/>
                <a:pt x="1821" y="1"/>
                <a:pt x="2448" y="55"/>
              </a:cubicBezTo>
            </a:path>
          </a:pathLst>
        </a:custGeom>
        <a:noFill/>
        <a:ln w="6350">
          <a:solidFill>
            <a:srgbClr val="EFB32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E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C8682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3</xdr:col>
      <xdr:colOff>100857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74FE706-ED89-45BC-B5D2-01ACD7655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78757" cy="586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3</xdr:col>
      <xdr:colOff>100857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373DD83-B4D3-47B5-996E-A98E4EA4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78757" cy="586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2</xdr:col>
      <xdr:colOff>335807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03C44DF-35B6-4B58-904E-1C5633E7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78757" cy="586809"/>
        </a:xfrm>
        <a:prstGeom prst="rect">
          <a:avLst/>
        </a:prstGeom>
      </xdr:spPr>
    </xdr:pic>
    <xdr:clientData/>
  </xdr:twoCellAnchor>
  <xdr:twoCellAnchor>
    <xdr:from>
      <xdr:col>0</xdr:col>
      <xdr:colOff>187324</xdr:colOff>
      <xdr:row>9</xdr:row>
      <xdr:rowOff>101606</xdr:rowOff>
    </xdr:from>
    <xdr:to>
      <xdr:col>17</xdr:col>
      <xdr:colOff>6349</xdr:colOff>
      <xdr:row>23</xdr:row>
      <xdr:rowOff>50800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E48F2D1-533F-4A74-9615-F3030199C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187324</xdr:colOff>
      <xdr:row>23</xdr:row>
      <xdr:rowOff>120656</xdr:rowOff>
    </xdr:from>
    <xdr:to>
      <xdr:col>17</xdr:col>
      <xdr:colOff>6349</xdr:colOff>
      <xdr:row>37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5F45D44-8DBA-4455-A27C-756F134B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2</xdr:col>
      <xdr:colOff>335807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57532AC-66E4-4D66-82AC-F52976FD7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59707" cy="586809"/>
        </a:xfrm>
        <a:prstGeom prst="rect">
          <a:avLst/>
        </a:prstGeom>
      </xdr:spPr>
    </xdr:pic>
    <xdr:clientData/>
  </xdr:twoCellAnchor>
  <xdr:twoCellAnchor>
    <xdr:from>
      <xdr:col>0</xdr:col>
      <xdr:colOff>187324</xdr:colOff>
      <xdr:row>9</xdr:row>
      <xdr:rowOff>101606</xdr:rowOff>
    </xdr:from>
    <xdr:to>
      <xdr:col>17</xdr:col>
      <xdr:colOff>6349</xdr:colOff>
      <xdr:row>23</xdr:row>
      <xdr:rowOff>50800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8B3E47F-B1C7-4F84-AF78-F3DBFBC33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187324</xdr:colOff>
      <xdr:row>23</xdr:row>
      <xdr:rowOff>120656</xdr:rowOff>
    </xdr:from>
    <xdr:to>
      <xdr:col>17</xdr:col>
      <xdr:colOff>6349</xdr:colOff>
      <xdr:row>37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D4C8063-3BAC-447A-AB77-5B9099B80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C33316F-6D3D-4286-8697-BB0AB985D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029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bversion\Rapport%20XLS\Templates%20Anydyn\Gracchus\DLABO-00-48-01%20V01%20PV%20-%20Mesures%20de%20portances%20sous%20chargement%20dynamique%20NF%20P%2094-117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  <sheetName val="Feuille de données"/>
      <sheetName val="cache"/>
    </sheetNames>
    <sheetDataSet>
      <sheetData sheetId="0">
        <row r="2">
          <cell r="H2" t="str">
            <v>GRACCHUS Montpellier</v>
          </cell>
        </row>
      </sheetData>
      <sheetData sheetId="1" refreshError="1"/>
      <sheetData sheetId="2">
        <row r="1">
          <cell r="A1" t="str">
            <v>MALET</v>
          </cell>
          <cell r="B1" t="str">
            <v>cache!$C$1</v>
          </cell>
        </row>
        <row r="4">
          <cell r="A4" t="str">
            <v>Logo</v>
          </cell>
          <cell r="B4" t="str">
            <v>cache!$C$4</v>
          </cell>
        </row>
        <row r="7">
          <cell r="A7" t="str">
            <v>GRACCHUS TLS</v>
          </cell>
          <cell r="B7" t="str">
            <v>cache!$C$7</v>
          </cell>
        </row>
        <row r="10">
          <cell r="A10" t="str">
            <v>GRACCHUS Montpellier</v>
          </cell>
          <cell r="B10" t="str">
            <v>cache!$C$10</v>
          </cell>
        </row>
        <row r="13">
          <cell r="A13" t="str">
            <v>GRACCHUS Bordeaux</v>
          </cell>
          <cell r="B13" t="str">
            <v>cache!$C$13</v>
          </cell>
        </row>
        <row r="16">
          <cell r="A16" t="str">
            <v>GRACCHUS Lyon</v>
          </cell>
          <cell r="B16" t="str">
            <v>cache!$C$16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878C7-4276-4B47-A998-CD66F4C81244}" name="ArrayTablePaysage" displayName="ArrayTablePaysage" ref="B13:T35" totalsRowShown="0" headerRowDxfId="54" dataDxfId="53" tableBorderDxfId="52">
  <autoFilter ref="B13:T35" xr:uid="{B9449A00-34F8-4DE9-A374-E649047C5F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8B6BFFDA-2DEB-445C-8384-D3113713CB9A}" name="N° point" dataDxfId="51"/>
    <tableColumn id="2" xr3:uid="{E68F19FD-BFCB-4561-AC15-6823A51DF3F3}" name="Chainage (m)" dataDxfId="50"/>
    <tableColumn id="3" xr3:uid="{A5FB2FDE-5061-4BB6-8706-32D82C5530E8}" name="Longitude" dataDxfId="49"/>
    <tableColumn id="4" xr3:uid="{1C31BB1A-563A-4E9B-962A-E117E8081534}" name="Latitude" dataDxfId="48"/>
    <tableColumn id="5" xr3:uid="{EF71A3B5-8FDA-49C8-8A19-35D1A7FF3203}" name="Charge (kN)" dataDxfId="47"/>
    <tableColumn id="6" xr3:uid="{D8F8D129-8202-40B2-8984-1BBA22C0113D}" name="Pression (MPa)" dataDxfId="46">
      <calculatedColumnFormula>IF(ArrayTablePaysage[[#This Row],[Charge (kN)]]="","",IFERROR(ArrayTablePaysage[[#This Row],[Charge (kN)]]/Calibration_Dplate/Calibration_Dplate*4/PI()/1000,""))</calculatedColumnFormula>
    </tableColumn>
    <tableColumn id="7" xr3:uid="{E165D5A3-E802-44B4-A50C-AA628FF0F90B}" name="d(-300)" dataDxfId="45"/>
    <tableColumn id="8" xr3:uid="{6B25AADE-06D8-42BF-8E13-F10ABC045BA6}" name="d(-200)" dataDxfId="44"/>
    <tableColumn id="9" xr3:uid="{A06382D3-87A0-4AB2-ADA9-148B15A9B884}" name="d(0)" dataDxfId="43"/>
    <tableColumn id="10" xr3:uid="{848E89FD-03E4-4F6F-872D-53F8F02C0E69}" name=" d(200)" dataDxfId="42"/>
    <tableColumn id="11" xr3:uid="{584C8560-8FE9-49C8-B328-3CED33BE9026}" name="d(300)" dataDxfId="41"/>
    <tableColumn id="12" xr3:uid="{A7EED42C-D000-45DE-97CA-83A2DE428512}" name="d(450)" dataDxfId="40"/>
    <tableColumn id="13" xr3:uid="{23A143B4-B409-4233-9819-E81D12393E8A}" name="d(600)" dataDxfId="39"/>
    <tableColumn id="14" xr3:uid="{59ED19B2-65C3-47A9-9CA9-D99CB3E6AB43}" name="d(900)" dataDxfId="38"/>
    <tableColumn id="15" xr3:uid="{43B73CC0-B09F-4113-BC57-BF849A196571}" name=" d(1200)" dataDxfId="37"/>
    <tableColumn id="16" xr3:uid="{D38482BB-749D-4F47-98A5-1B2F0980F909}" name=" d(1500)" dataDxfId="36"/>
    <tableColumn id="17" xr3:uid="{E2AFDF58-2D9D-4D3A-A33D-EDA9A49B7D2D}" name="d(1800)" dataDxfId="35"/>
    <tableColumn id="18" xr3:uid="{0EFF6035-95E7-4C91-A9D3-8F6776AF90D1}" name="d(2100)" dataDxfId="34"/>
    <tableColumn id="19" xr3:uid="{D2FB2473-E143-4035-A564-CE43FBC3E816}" name="Rayon courbure (m)" dataDxfId="3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8CDB1C-0079-4C8A-B7A3-D7A4F2D21E0D}" name="ArrayTablePaysage6" displayName="ArrayTablePaysage6" ref="B13:N52" totalsRowShown="0" headerRowDxfId="32" dataDxfId="31" tableBorderDxfId="30">
  <autoFilter ref="B13:N52" xr:uid="{B9449A00-34F8-4DE9-A374-E649047C5F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6F03278-DB49-4D06-8A21-15D8AED0916B}" name="N° point" dataDxfId="29"/>
    <tableColumn id="2" xr3:uid="{A6A4296E-4C8B-4E00-B0D8-10D6507AEC6A}" name="Chainage (m)" dataDxfId="28"/>
    <tableColumn id="3" xr3:uid="{49BA9CD1-9F01-4317-B5D1-EA2EC46B043A}" name="Longitude" dataDxfId="27"/>
    <tableColumn id="4" xr3:uid="{B8DCD7EC-A169-4083-8018-AB448F129649}" name="Latitude" dataDxfId="26"/>
    <tableColumn id="5" xr3:uid="{3A13B7C5-EBAB-4309-AD86-21CF127E2339}" name="Charge (kN)" dataDxfId="25"/>
    <tableColumn id="6" xr3:uid="{F667D4B3-DE34-4374-9961-DA5B98EDCEB0}" name="Pression (MPa)" dataDxfId="24">
      <calculatedColumnFormula>IF(ArrayTablePaysage6[[#This Row],[Charge (kN)]]="","",IFERROR(ArrayTablePaysage6[[#This Row],[Charge (kN)]]/Calibration_Dplate/Calibration_Dplate*4/PI()/1000,""))</calculatedColumnFormula>
    </tableColumn>
    <tableColumn id="7" xr3:uid="{C92EE39F-CD87-4CB9-8C1F-300BB50EC705}" name="d(-300)" dataDxfId="23"/>
    <tableColumn id="8" xr3:uid="{2DC29313-D37F-4F67-BCFF-F701E5473BD3}" name="d(-200)" dataDxfId="22"/>
    <tableColumn id="9" xr3:uid="{8E583283-2A64-4DBC-838F-34F0030E4C87}" name="d(0)" dataDxfId="21"/>
    <tableColumn id="10" xr3:uid="{84A3BAEC-EE86-4FFB-9A2B-B1B9420FA74F}" name=" d(200)" dataDxfId="20"/>
    <tableColumn id="11" xr3:uid="{AB0361DC-0037-4873-99D7-50CF383E1548}" name="d(300)" dataDxfId="19"/>
    <tableColumn id="13" xr3:uid="{7072D4E2-8620-4A1D-BF66-81ECEE267998}" name="Rc avant (m)" dataDxfId="18"/>
    <tableColumn id="19" xr3:uid="{21866474-EE26-4C9D-9E27-0CA8A6BCF915}" name="Rc arrière (m)" dataDxfId="17"/>
  </tableColumns>
  <tableStyleInfo name="TableStyleMedium1 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33D35-84EE-4893-8F4F-15EB5E141AF8}" name="ArrayGraphD" displayName="ArrayGraphD" ref="B43:F500" totalsRowShown="0" headerRowDxfId="16" dataDxfId="15">
  <autoFilter ref="B43:F500" xr:uid="{32333D35-84EE-4893-8F4F-15EB5E141AF8}"/>
  <tableColumns count="5">
    <tableColumn id="1" xr3:uid="{5179C1E9-9DCC-46C2-95BC-98FF4423E641}" name="Numero" dataDxfId="14"/>
    <tableColumn id="2" xr3:uid="{A6A3F3E6-8C09-4AF4-96D2-1E15EFB9ACB6}" name="Chainage" dataDxfId="13"/>
    <tableColumn id="3" xr3:uid="{24986090-422A-455D-8363-F8B9F4DCEFF6}" name="D0" dataDxfId="12"/>
    <tableColumn id="4" xr3:uid="{519E1ECF-16CC-46FC-A94C-7B7809064B35}" name="Rcav" dataDxfId="11"/>
    <tableColumn id="5" xr3:uid="{10C1A3D0-B8D6-4976-9EA5-6D277BDD499C}" name="Rcar" dataDxfId="10"/>
  </tableColumns>
  <tableStyleInfo name="TableStyleMedium1 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ABD215-1501-439C-8711-8D6CB3AC0A57}" name="ArrayGraphB" displayName="ArrayGraphB" ref="B43:I500" totalsRowShown="0" headerRowDxfId="9" dataDxfId="8">
  <autoFilter ref="B43:I500" xr:uid="{32333D35-84EE-4893-8F4F-15EB5E141AF8}"/>
  <tableColumns count="8">
    <tableColumn id="1" xr3:uid="{8794C055-5A52-495B-93A8-EFAD6A4E40A9}" name="Numero" dataDxfId="7"/>
    <tableColumn id="2" xr3:uid="{1CF52C70-BB67-4CF9-B3CC-B69C6332370A}" name="Chainage" dataDxfId="6"/>
    <tableColumn id="3" xr3:uid="{CD76C506-89DF-4B28-B7A8-C3F66B153421}" name="CumSum" dataDxfId="5"/>
    <tableColumn id="4" xr3:uid="{6AA86C26-4F8F-468D-9EC6-04AAC1532EA5}" name="BLI" dataDxfId="4"/>
    <tableColumn id="5" xr3:uid="{D99EFF35-6915-4555-A491-51B4C40D178E}" name="LLI" dataDxfId="3"/>
    <tableColumn id="6" xr3:uid="{7789BF39-5F51-48FB-804D-F1067B084B4D}" name="MLI" dataDxfId="2"/>
    <tableColumn id="7" xr3:uid="{9DA5FB6C-0335-4175-AE3A-04078DB29BA1}" name="d0" dataDxfId="1"/>
    <tableColumn id="8" xr3:uid="{5A431D9B-4F18-4025-BF8B-47097DB948B2}" name="F" dataDxfId="0"/>
  </tableColumns>
  <tableStyleInfo name="TableStyleMedium1 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511A4E-D739-4BCD-859C-A56CA2840E61}" name="ArrayTableBRGLab" displayName="ArrayTableBRGLab" ref="A17:S322" totalsRowShown="0" headerRowDxfId="75" dataDxfId="74">
  <autoFilter ref="A17:S322" xr:uid="{09511A4E-D739-4BCD-859C-A56CA2840E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46C69B03-74FE-4417-8B29-F9116BC6A9E5}" name="PR" dataDxfId="73"/>
    <tableColumn id="2" xr3:uid="{AE3E8DB5-3439-4210-BFC4-CA9E5737DE21}" name="Longitude" dataDxfId="72"/>
    <tableColumn id="3" xr3:uid="{5DC22558-072C-47EF-8223-11FFF91FB5BD}" name="Latitude" dataDxfId="71"/>
    <tableColumn id="4" xr3:uid="{44B079B0-C5E3-4021-B8F8-75F2DB8E78BF}" name="Tair" dataDxfId="70"/>
    <tableColumn id="5" xr3:uid="{5F541C37-F566-4172-BEF3-0B6BCEA96EB8}" name="Tsurf" dataDxfId="69"/>
    <tableColumn id="6" xr3:uid="{AFA88DEA-F68C-4C79-9A06-AA0BD4D73EDC}" name="Chainage" dataDxfId="68"/>
    <tableColumn id="7" xr3:uid="{D4CF3150-C154-4570-8911-96D97775972D}" name="Force" dataDxfId="67"/>
    <tableColumn id="8" xr3:uid="{3A007F68-CDDA-4AB2-AABB-CF17AC0F41F3}" name="D-300" dataDxfId="66"/>
    <tableColumn id="9" xr3:uid="{732813FD-EF0F-424C-AFBF-4B7FF9DB6947}" name="D-200" dataDxfId="65"/>
    <tableColumn id="10" xr3:uid="{48ADD536-60E4-4E0C-BDEF-00B543BB1B96}" name="D0" dataDxfId="64"/>
    <tableColumn id="11" xr3:uid="{D980CAE9-53B0-427E-A038-3F91836B0925}" name="D0200" dataDxfId="63"/>
    <tableColumn id="12" xr3:uid="{2EC18A01-E417-4B1F-BB85-4DAF702C0096}" name="D0300" dataDxfId="62"/>
    <tableColumn id="13" xr3:uid="{5AE3A40A-3FCD-4576-AAD8-4CAFC2410664}" name="D0450" dataDxfId="61"/>
    <tableColumn id="14" xr3:uid="{FF8FDD57-CFE4-4DA4-B2D6-493AF25A9732}" name="D0600" dataDxfId="60"/>
    <tableColumn id="15" xr3:uid="{87F9554B-7D85-4F7B-A67D-C4330142BB66}" name="D0900" dataDxfId="59"/>
    <tableColumn id="16" xr3:uid="{39FA0E4D-8BFD-4E7A-8D21-28C994BD9A6B}" name="D1200" dataDxfId="58"/>
    <tableColumn id="17" xr3:uid="{81F0042D-A31D-4E0A-8E9F-E440A7AD1E3D}" name="D1500" dataDxfId="57"/>
    <tableColumn id="18" xr3:uid="{06A7CA8B-882A-438E-B9D9-59633BE9A4DE}" name="D1800" dataDxfId="56"/>
    <tableColumn id="19" xr3:uid="{7D8DB5A9-FF06-4FC1-8966-699E6F2777DF}" name="D2100" dataDxfId="55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3" sqref="D13"/>
    </sheetView>
  </sheetViews>
  <sheetFormatPr baseColWidth="10" defaultColWidth="8.7265625" defaultRowHeight="12.5" x14ac:dyDescent="0.25"/>
  <cols>
    <col min="1" max="1" width="29.1796875" style="47" customWidth="1"/>
    <col min="2" max="16384" width="8.7265625" style="47"/>
  </cols>
  <sheetData>
    <row r="1" spans="1:2" x14ac:dyDescent="0.25">
      <c r="A1" s="47" t="s">
        <v>0</v>
      </c>
      <c r="B1" s="47" t="s">
        <v>1</v>
      </c>
    </row>
    <row r="2" spans="1:2" x14ac:dyDescent="0.25">
      <c r="A2" s="47" t="s">
        <v>2</v>
      </c>
      <c r="B2" s="47">
        <v>2</v>
      </c>
    </row>
    <row r="3" spans="1:2" x14ac:dyDescent="0.25">
      <c r="A3" s="47" t="s">
        <v>3</v>
      </c>
      <c r="B3" s="47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DD42-3C05-427D-B1B1-21E25B178A66}">
  <dimension ref="A1:O53"/>
  <sheetViews>
    <sheetView showWhiteSpace="0" view="pageLayout" zoomScale="85" zoomScaleNormal="115" zoomScaleSheetLayoutView="85" zoomScalePageLayoutView="85" workbookViewId="0">
      <selection activeCell="B51" sqref="B51"/>
    </sheetView>
  </sheetViews>
  <sheetFormatPr baseColWidth="10" defaultColWidth="11.453125" defaultRowHeight="14" x14ac:dyDescent="0.3"/>
  <cols>
    <col min="1" max="1" width="2.81640625" style="1" customWidth="1"/>
    <col min="2" max="14" width="6.453125" style="1" customWidth="1"/>
    <col min="15" max="15" width="2.26953125" style="1" customWidth="1"/>
    <col min="16" max="16384" width="11.453125" style="1"/>
  </cols>
  <sheetData>
    <row r="1" spans="1:15" ht="7.5" customHeight="1" x14ac:dyDescent="0.3">
      <c r="A1" s="2"/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</row>
    <row r="2" spans="1:15" ht="17.5" x14ac:dyDescent="0.35">
      <c r="A2" s="2"/>
      <c r="B2" s="2"/>
      <c r="C2" s="2"/>
      <c r="D2" s="2"/>
      <c r="E2" s="185" t="s">
        <v>4</v>
      </c>
      <c r="F2" s="186"/>
      <c r="G2" s="186"/>
      <c r="H2" s="186"/>
      <c r="I2" s="186"/>
      <c r="J2" s="186"/>
      <c r="K2" s="186"/>
      <c r="L2" s="186"/>
      <c r="M2" s="186"/>
      <c r="N2" s="186"/>
      <c r="O2" s="2"/>
    </row>
    <row r="3" spans="1:15" ht="15.75" customHeight="1" x14ac:dyDescent="0.35">
      <c r="A3" s="2"/>
      <c r="B3" s="2"/>
      <c r="C3" s="2"/>
      <c r="D3" s="2"/>
      <c r="E3" s="4"/>
      <c r="F3" s="187"/>
      <c r="G3" s="187"/>
      <c r="H3" s="187"/>
      <c r="I3" s="187"/>
      <c r="J3" s="187"/>
      <c r="K3" s="187"/>
      <c r="L3" s="187"/>
      <c r="M3" s="187"/>
      <c r="N3" s="2"/>
      <c r="O3" s="2"/>
    </row>
    <row r="4" spans="1:15" ht="15.5" x14ac:dyDescent="0.35">
      <c r="A4" s="2"/>
      <c r="B4" s="2"/>
      <c r="C4" s="2"/>
      <c r="D4" s="2"/>
      <c r="E4" s="4"/>
      <c r="F4" s="4"/>
      <c r="G4" s="4"/>
      <c r="H4" s="4"/>
      <c r="I4" s="4"/>
      <c r="J4" s="2"/>
      <c r="K4" s="2"/>
      <c r="L4" s="2"/>
      <c r="M4" s="2"/>
      <c r="N4" s="2"/>
      <c r="O4" s="2"/>
    </row>
    <row r="5" spans="1:15" ht="8.25" customHeight="1" x14ac:dyDescent="0.3">
      <c r="A5" s="2"/>
      <c r="B5" s="2"/>
      <c r="C5" s="2"/>
      <c r="D5" s="2"/>
      <c r="E5" s="2"/>
      <c r="F5" s="2"/>
      <c r="G5" s="2"/>
      <c r="H5" s="5"/>
      <c r="I5" s="5"/>
      <c r="J5" s="2"/>
      <c r="K5" s="2"/>
      <c r="L5" s="2"/>
      <c r="M5" s="2"/>
      <c r="N5" s="2"/>
      <c r="O5" s="2"/>
    </row>
    <row r="6" spans="1:15" ht="8.25" customHeight="1" x14ac:dyDescent="0.3">
      <c r="A6" s="2"/>
      <c r="B6" s="2"/>
      <c r="C6" s="2"/>
      <c r="D6" s="2"/>
      <c r="E6" s="2"/>
      <c r="F6" s="2"/>
      <c r="G6" s="2"/>
      <c r="H6" s="5"/>
      <c r="I6" s="5"/>
      <c r="J6" s="2"/>
      <c r="K6" s="2"/>
      <c r="L6" s="2"/>
      <c r="M6" s="2"/>
      <c r="N6" s="2"/>
      <c r="O6" s="2"/>
    </row>
    <row r="7" spans="1:15" ht="16.5" customHeight="1" x14ac:dyDescent="0.3">
      <c r="A7" s="2"/>
      <c r="B7" s="188"/>
      <c r="C7" s="188"/>
      <c r="D7" s="188"/>
      <c r="E7" s="2"/>
      <c r="F7" s="2"/>
      <c r="G7" s="2"/>
      <c r="H7" s="5"/>
      <c r="I7" s="5"/>
      <c r="J7" s="2"/>
      <c r="K7" s="2"/>
      <c r="L7" s="2"/>
      <c r="M7" s="2"/>
      <c r="N7" s="2"/>
      <c r="O7" s="2"/>
    </row>
    <row r="8" spans="1:15" ht="12.75" customHeight="1" x14ac:dyDescent="0.3">
      <c r="A8" s="2"/>
      <c r="B8" s="189" t="s">
        <v>5</v>
      </c>
      <c r="C8" s="190"/>
      <c r="D8" s="190"/>
      <c r="E8" s="2"/>
      <c r="F8" s="2"/>
      <c r="G8" s="2"/>
      <c r="H8" s="5"/>
      <c r="I8" s="5"/>
      <c r="J8" s="2"/>
      <c r="K8" s="2"/>
      <c r="L8" s="2"/>
      <c r="M8" s="2"/>
      <c r="N8" s="2"/>
      <c r="O8" s="2"/>
    </row>
    <row r="9" spans="1:15" ht="15" customHeight="1" x14ac:dyDescent="0.3">
      <c r="A9" s="191"/>
      <c r="B9" s="191"/>
      <c r="C9" s="191"/>
      <c r="D9" s="191"/>
      <c r="E9" s="191"/>
      <c r="F9" s="2"/>
      <c r="G9" s="2"/>
      <c r="H9" s="5"/>
      <c r="I9" s="5"/>
      <c r="J9" s="2"/>
      <c r="K9" s="2"/>
      <c r="L9" s="2"/>
      <c r="M9" s="2"/>
      <c r="N9" s="2"/>
      <c r="O9" s="2"/>
    </row>
    <row r="10" spans="1:15" ht="15" customHeight="1" x14ac:dyDescent="0.3">
      <c r="A10" s="180"/>
      <c r="B10" s="180"/>
      <c r="C10" s="180"/>
      <c r="D10" s="180"/>
      <c r="E10" s="180"/>
      <c r="F10" s="2"/>
      <c r="G10" s="2"/>
      <c r="H10" s="5"/>
      <c r="I10" s="6"/>
      <c r="J10" s="181"/>
      <c r="K10" s="181"/>
      <c r="L10" s="181"/>
      <c r="M10" s="2"/>
      <c r="N10" s="2"/>
      <c r="O10" s="2"/>
    </row>
    <row r="11" spans="1:15" ht="1.5" customHeight="1" x14ac:dyDescent="0.3">
      <c r="A11" s="194"/>
      <c r="B11" s="194"/>
      <c r="C11" s="194"/>
      <c r="D11" s="194"/>
      <c r="E11" s="194"/>
      <c r="F11" s="7"/>
      <c r="G11" s="7"/>
      <c r="H11" s="7"/>
      <c r="I11" s="7"/>
      <c r="J11" s="7"/>
      <c r="K11" s="7"/>
      <c r="L11" s="7"/>
      <c r="M11" s="7"/>
      <c r="N11" s="2"/>
      <c r="O11" s="2"/>
    </row>
    <row r="12" spans="1:15" ht="21" customHeight="1" x14ac:dyDescent="0.3">
      <c r="A12" s="7"/>
      <c r="B12" s="195" t="s">
        <v>6</v>
      </c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2"/>
    </row>
    <row r="13" spans="1:15" ht="20.25" customHeight="1" x14ac:dyDescent="0.3">
      <c r="A13" s="7"/>
      <c r="B13" s="196" t="s">
        <v>7</v>
      </c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2"/>
    </row>
    <row r="14" spans="1:15" ht="15.5" x14ac:dyDescent="0.3">
      <c r="A14" s="7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2"/>
    </row>
    <row r="15" spans="1:15" ht="6.7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"/>
      <c r="O15" s="2"/>
    </row>
    <row r="16" spans="1:15" ht="18" customHeight="1" x14ac:dyDescent="0.3">
      <c r="A16" s="8"/>
      <c r="B16" s="197" t="s">
        <v>8</v>
      </c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9"/>
      <c r="O16" s="2"/>
    </row>
    <row r="17" spans="1:15" x14ac:dyDescent="0.3">
      <c r="A17" s="9"/>
      <c r="B17" s="28"/>
      <c r="C17" s="29"/>
      <c r="D17" s="30" t="s">
        <v>9</v>
      </c>
      <c r="E17" s="182" t="e">
        <f>IF(Project_Name="","",Project_Name)</f>
        <v>#NAME?</v>
      </c>
      <c r="F17" s="182"/>
      <c r="G17" s="182"/>
      <c r="H17" s="182"/>
      <c r="I17" s="31"/>
      <c r="J17" s="31"/>
      <c r="K17" s="30" t="s">
        <v>10</v>
      </c>
      <c r="L17" s="192">
        <f ca="1">TODAY()</f>
        <v>45213</v>
      </c>
      <c r="M17" s="192"/>
      <c r="N17" s="200"/>
      <c r="O17" s="2"/>
    </row>
    <row r="18" spans="1:15" x14ac:dyDescent="0.3">
      <c r="A18" s="9"/>
      <c r="B18" s="32"/>
      <c r="C18" s="33"/>
      <c r="D18" s="5" t="s">
        <v>11</v>
      </c>
      <c r="E18" s="183" t="e">
        <f>IF(Project_Town="","",Project_Town)</f>
        <v>#NAME?</v>
      </c>
      <c r="F18" s="183"/>
      <c r="G18" s="183"/>
      <c r="H18" s="183"/>
      <c r="I18" s="34"/>
      <c r="J18" s="35"/>
      <c r="K18" s="5" t="s">
        <v>12</v>
      </c>
      <c r="L18" s="201" t="e">
        <f>IF(Project_Project="","", Project_Project)</f>
        <v>#NAME?</v>
      </c>
      <c r="M18" s="201"/>
      <c r="N18" s="202"/>
      <c r="O18" s="2"/>
    </row>
    <row r="19" spans="1:15" x14ac:dyDescent="0.3">
      <c r="A19" s="9"/>
      <c r="B19" s="36"/>
      <c r="C19" s="37"/>
      <c r="D19" s="38" t="s">
        <v>13</v>
      </c>
      <c r="E19" s="184" t="e">
        <f>IF(Project_Customer="","",Project_Customer)</f>
        <v>#NAME?</v>
      </c>
      <c r="F19" s="184"/>
      <c r="G19" s="184"/>
      <c r="H19" s="184"/>
      <c r="I19" s="39"/>
      <c r="J19" s="39"/>
      <c r="K19" s="38" t="s">
        <v>14</v>
      </c>
      <c r="L19" s="203" t="e">
        <f xml:space="preserve"> IF(Project_Contact="","",Project_Contact)</f>
        <v>#NAME?</v>
      </c>
      <c r="M19" s="203"/>
      <c r="N19" s="204"/>
      <c r="O19" s="2"/>
    </row>
    <row r="20" spans="1:15" ht="18.75" customHeight="1" x14ac:dyDescent="0.3">
      <c r="A20" s="9"/>
      <c r="B20" s="11"/>
      <c r="C20" s="11"/>
      <c r="D20" s="15"/>
      <c r="E20" s="15"/>
      <c r="F20" s="15"/>
      <c r="G20" s="15"/>
      <c r="H20" s="15"/>
      <c r="I20" s="15"/>
      <c r="J20" s="15"/>
      <c r="K20" s="13"/>
      <c r="L20" s="13"/>
      <c r="M20" s="13"/>
      <c r="N20" s="2"/>
      <c r="O20" s="2"/>
    </row>
    <row r="21" spans="1:15" ht="18" customHeight="1" x14ac:dyDescent="0.3">
      <c r="A21" s="16"/>
      <c r="B21" s="197" t="s">
        <v>15</v>
      </c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9"/>
      <c r="O21" s="2"/>
    </row>
    <row r="22" spans="1:15" ht="14.25" customHeight="1" x14ac:dyDescent="0.3">
      <c r="A22" s="17"/>
      <c r="B22" s="28"/>
      <c r="C22" s="29"/>
      <c r="D22" s="30" t="s">
        <v>16</v>
      </c>
      <c r="E22" s="182" t="e">
        <f>IF(Project_Site="","",Project_Site)</f>
        <v>#NAME?</v>
      </c>
      <c r="F22" s="182"/>
      <c r="G22" s="182"/>
      <c r="H22" s="31"/>
      <c r="I22" s="31"/>
      <c r="J22" s="31"/>
      <c r="K22" s="30" t="s">
        <v>17</v>
      </c>
      <c r="L22" s="192" t="e">
        <f>IF(Report_Date="","",Report_Date)</f>
        <v>#NAME?</v>
      </c>
      <c r="M22" s="182"/>
      <c r="N22" s="193"/>
      <c r="O22" s="2"/>
    </row>
    <row r="23" spans="1:15" ht="14.25" customHeight="1" x14ac:dyDescent="0.3">
      <c r="A23" s="18"/>
      <c r="B23" s="32"/>
      <c r="C23" s="33"/>
      <c r="D23" s="5" t="s">
        <v>18</v>
      </c>
      <c r="E23" s="183" t="e">
        <f>IF(Report_Lane="","",Report_Lane)</f>
        <v>#NAME?</v>
      </c>
      <c r="F23" s="183"/>
      <c r="G23" s="183"/>
      <c r="H23" s="40"/>
      <c r="I23" s="40"/>
      <c r="J23" s="40"/>
      <c r="K23" s="5" t="s">
        <v>19</v>
      </c>
      <c r="L23" s="205" t="e" cm="1">
        <f t="array" ref="L23">IF(Report_Part="","",Report_Part)</f>
        <v>#NAME?</v>
      </c>
      <c r="M23" s="206"/>
      <c r="N23" s="207"/>
      <c r="O23" s="19"/>
    </row>
    <row r="24" spans="1:15" ht="14.25" customHeight="1" x14ac:dyDescent="0.3">
      <c r="A24" s="18"/>
      <c r="B24" s="36"/>
      <c r="C24" s="37"/>
      <c r="D24" s="38" t="s">
        <v>20</v>
      </c>
      <c r="E24" s="184" t="e">
        <f>IF(Report_Direction="","",Report_Direction)</f>
        <v>#NAME?</v>
      </c>
      <c r="F24" s="184"/>
      <c r="G24" s="184"/>
      <c r="H24" s="39"/>
      <c r="I24" s="39"/>
      <c r="J24" s="39"/>
      <c r="K24" s="38"/>
      <c r="L24" s="208"/>
      <c r="M24" s="208"/>
      <c r="N24" s="209"/>
      <c r="O24" s="2"/>
    </row>
    <row r="25" spans="1:15" ht="18.75" customHeight="1" x14ac:dyDescent="0.3">
      <c r="A25" s="9"/>
      <c r="B25" s="11"/>
      <c r="C25" s="11"/>
      <c r="D25" s="15"/>
      <c r="E25" s="15"/>
      <c r="F25" s="15"/>
      <c r="G25" s="15"/>
      <c r="H25" s="15"/>
      <c r="I25" s="15"/>
      <c r="J25" s="15"/>
      <c r="K25" s="13"/>
      <c r="L25" s="13"/>
      <c r="M25" s="13"/>
      <c r="N25" s="2"/>
      <c r="O25" s="2"/>
    </row>
    <row r="26" spans="1:15" ht="18" customHeight="1" x14ac:dyDescent="0.3">
      <c r="A26" s="16"/>
      <c r="B26" s="197" t="s">
        <v>21</v>
      </c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9"/>
      <c r="O26" s="2"/>
    </row>
    <row r="27" spans="1:15" x14ac:dyDescent="0.3">
      <c r="A27" s="17"/>
      <c r="B27" s="28"/>
      <c r="C27" s="29"/>
      <c r="D27" s="30" t="s">
        <v>22</v>
      </c>
      <c r="E27" s="182" t="e">
        <f>IF(Platform_Type="","",Platform_Type)</f>
        <v>#NAME?</v>
      </c>
      <c r="F27" s="182"/>
      <c r="G27" s="182"/>
      <c r="H27" s="29"/>
      <c r="I27" s="31"/>
      <c r="J27" s="31"/>
      <c r="K27" s="5" t="s">
        <v>23</v>
      </c>
      <c r="L27" s="166" t="e">
        <f>ROUND(AVERAGE(Pi_Tsurf),1)</f>
        <v>#NAME?</v>
      </c>
      <c r="M27" s="166"/>
      <c r="N27" s="167"/>
      <c r="O27" s="2"/>
    </row>
    <row r="28" spans="1:15" ht="15" customHeight="1" x14ac:dyDescent="0.3">
      <c r="A28" s="18"/>
      <c r="B28" s="32"/>
      <c r="C28" s="33"/>
      <c r="D28" s="5" t="s">
        <v>24</v>
      </c>
      <c r="E28" s="183" t="e">
        <f>IF(Platform_Layer="","",Platform_Layer)</f>
        <v>#NAME?</v>
      </c>
      <c r="F28" s="183"/>
      <c r="G28" s="183"/>
      <c r="H28" s="40"/>
      <c r="I28" s="40"/>
      <c r="J28" s="40"/>
      <c r="K28" s="5" t="s">
        <v>25</v>
      </c>
      <c r="L28" s="166" t="e">
        <f>ROUND(AVERAGE(Pi_Tair),1)</f>
        <v>#NAME?</v>
      </c>
      <c r="M28" s="166"/>
      <c r="N28" s="167"/>
      <c r="O28" s="19"/>
    </row>
    <row r="29" spans="1:15" ht="15" customHeight="1" x14ac:dyDescent="0.3">
      <c r="A29" s="18"/>
      <c r="B29" s="32"/>
      <c r="C29" s="33"/>
      <c r="D29" s="5" t="s">
        <v>26</v>
      </c>
      <c r="E29" s="206" t="e">
        <f>IF(Platform_Material="","",Platform_Material)</f>
        <v>#NAME?</v>
      </c>
      <c r="F29" s="206"/>
      <c r="G29" s="206"/>
      <c r="H29" s="40"/>
      <c r="I29" s="40"/>
      <c r="J29" s="40"/>
      <c r="K29" s="5" t="s">
        <v>27</v>
      </c>
      <c r="L29" s="183" t="e">
        <f>IF(Report_Weather="","",Report_Weather)</f>
        <v>#NAME?</v>
      </c>
      <c r="M29" s="183"/>
      <c r="N29" s="210"/>
      <c r="O29" s="19"/>
    </row>
    <row r="30" spans="1:15" ht="15" customHeight="1" x14ac:dyDescent="0.3">
      <c r="A30" s="18"/>
      <c r="B30" s="32"/>
      <c r="C30" s="33"/>
      <c r="D30" s="5" t="s">
        <v>49</v>
      </c>
      <c r="E30" s="46" t="e">
        <f>IF(CorrectionParameters_Load_Active,"Correction à " &amp; IF(CorrectionParameters_Load_LoadReferenceSource="Sequence","la valeur séquence de " &amp; DropSequence_Drop3_Value,CorrectionParameters_Load_CustomValue) &amp; " " &amp; Unit_Force_Unit,"Aucune")</f>
        <v>#NAME?</v>
      </c>
      <c r="F30" s="35"/>
      <c r="G30" s="35"/>
      <c r="H30" s="40"/>
      <c r="I30" s="40"/>
      <c r="J30" s="40"/>
      <c r="K30" s="5"/>
      <c r="L30" s="9"/>
      <c r="M30" s="9"/>
      <c r="N30" s="41"/>
      <c r="O30" s="19"/>
    </row>
    <row r="31" spans="1:15" x14ac:dyDescent="0.3">
      <c r="A31" s="18"/>
      <c r="B31" s="36"/>
      <c r="C31" s="37"/>
      <c r="D31" s="38" t="s">
        <v>50</v>
      </c>
      <c r="E31" s="54" t="e" cm="1">
        <f t="array" ref="E31">IF(CorrectionParameters_Temperature_Active,"Corrigée à " &amp; CorrectionParameters_Temperature_ReferenceTemperature &amp; Unit_Temperature_Unit,"Aucune")</f>
        <v>#NAME?</v>
      </c>
      <c r="F31" s="55"/>
      <c r="G31" s="38" t="e">
        <f>IF(CorrectionParameters_Load_Active,"De :","")</f>
        <v>#NAME?</v>
      </c>
      <c r="H31" s="54" t="e">
        <f>IF(CorrectionParameters_Load_Active,CorrectionParameters_Temperature_TemperatureFromSource &amp; " (moyenne " &amp; CorrectionParameters_Temperature_Average &amp; ")","")</f>
        <v>#NAME?</v>
      </c>
      <c r="I31" s="54"/>
      <c r="J31" s="54"/>
      <c r="K31" s="38" t="e">
        <f>IF(CorrectionParameters_Load_Active,"Structure :","")</f>
        <v>#NAME?</v>
      </c>
      <c r="L31" s="37" t="e">
        <f>IF(CorrectionParameters_Load_Active, CorrectionParameters_Temperature_StructureType_Name &amp; " (K=" &amp; ROUND(CorrectionParameters_Temperature_StructureType_K,2) &amp; ")","")</f>
        <v>#NAME?</v>
      </c>
      <c r="M31" s="37"/>
      <c r="N31" s="56"/>
      <c r="O31" s="2"/>
    </row>
    <row r="32" spans="1:15" ht="18.75" customHeight="1" x14ac:dyDescent="0.3">
      <c r="A32" s="9"/>
      <c r="B32" s="11"/>
      <c r="C32" s="11"/>
      <c r="D32" s="15"/>
      <c r="E32" s="15"/>
      <c r="F32" s="15"/>
      <c r="G32" s="15"/>
      <c r="H32" s="15"/>
      <c r="I32" s="15"/>
      <c r="J32" s="15"/>
      <c r="K32" s="13"/>
      <c r="L32" s="13"/>
      <c r="M32" s="13"/>
      <c r="N32" s="2"/>
      <c r="O32" s="2"/>
    </row>
    <row r="33" spans="1:15" ht="18" customHeight="1" x14ac:dyDescent="0.3">
      <c r="A33" s="16"/>
      <c r="B33" s="197" t="s">
        <v>28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9"/>
      <c r="O33" s="2"/>
    </row>
    <row r="34" spans="1:15" x14ac:dyDescent="0.3">
      <c r="A34" s="17"/>
      <c r="B34" s="42"/>
      <c r="C34" s="43"/>
      <c r="D34" s="44" t="s">
        <v>29</v>
      </c>
      <c r="E34" s="211" t="e" cm="1">
        <f t="array" ref="E34">IF(Hardware_SerialNumber="","","Heavydyn " &amp; Hardware_SerialNumber)</f>
        <v>#NAME?</v>
      </c>
      <c r="F34" s="211"/>
      <c r="G34" s="211"/>
      <c r="H34" s="45"/>
      <c r="I34" s="45"/>
      <c r="J34" s="45"/>
      <c r="K34" s="44" t="s">
        <v>38</v>
      </c>
      <c r="L34" s="212" t="e" cm="1">
        <f t="array" ref="L34">IF(Hardware_CertificateStart="","",Hardware_CertificateStart)</f>
        <v>#NAME?</v>
      </c>
      <c r="M34" s="212"/>
      <c r="N34" s="213"/>
      <c r="O34" s="2"/>
    </row>
    <row r="35" spans="1:15" ht="15" customHeight="1" x14ac:dyDescent="0.3">
      <c r="A35" s="18"/>
      <c r="B35" s="33"/>
      <c r="C35" s="33"/>
      <c r="D35" s="5"/>
      <c r="E35" s="9"/>
      <c r="F35" s="9"/>
      <c r="G35" s="5"/>
      <c r="H35" s="5"/>
      <c r="I35" s="5"/>
      <c r="J35" s="5"/>
      <c r="K35" s="5"/>
      <c r="L35" s="9"/>
      <c r="M35" s="9"/>
      <c r="N35" s="9"/>
      <c r="O35" s="19"/>
    </row>
    <row r="36" spans="1:15" ht="15" customHeight="1" x14ac:dyDescent="0.3">
      <c r="A36" s="18"/>
      <c r="B36" s="197" t="s">
        <v>35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9"/>
      <c r="O36" s="19"/>
    </row>
    <row r="37" spans="1:15" ht="15" customHeight="1" x14ac:dyDescent="0.3">
      <c r="A37" s="18"/>
      <c r="B37" s="227"/>
      <c r="C37" s="228"/>
      <c r="D37" s="229" t="s">
        <v>37</v>
      </c>
      <c r="E37" s="229"/>
      <c r="F37" s="229"/>
      <c r="G37" s="229" t="e" cm="1">
        <f t="array" ref="G37">"Valeur corrigées (" &amp; Unit_Force_Unit &amp; ", " &amp;Unit_Deflection_Unit &amp; ")"</f>
        <v>#NAME?</v>
      </c>
      <c r="H37" s="229"/>
      <c r="I37" s="229"/>
      <c r="J37" s="229"/>
      <c r="K37" s="229"/>
      <c r="L37" s="229"/>
      <c r="M37" s="230" t="s">
        <v>42</v>
      </c>
      <c r="N37" s="231"/>
      <c r="O37" s="19"/>
    </row>
    <row r="38" spans="1:15" ht="34" customHeight="1" x14ac:dyDescent="0.3">
      <c r="A38" s="18"/>
      <c r="B38" s="48" t="s">
        <v>41</v>
      </c>
      <c r="C38" s="49" t="s">
        <v>36</v>
      </c>
      <c r="D38" s="49" t="s">
        <v>47</v>
      </c>
      <c r="E38" s="50" t="s">
        <v>52</v>
      </c>
      <c r="F38" s="50" t="s">
        <v>51</v>
      </c>
      <c r="G38" s="50" t="s">
        <v>52</v>
      </c>
      <c r="H38" s="50" t="s">
        <v>43</v>
      </c>
      <c r="I38" s="50" t="s">
        <v>44</v>
      </c>
      <c r="J38" s="50" t="s">
        <v>45</v>
      </c>
      <c r="K38" s="49" t="s">
        <v>46</v>
      </c>
      <c r="L38" s="49" t="s">
        <v>48</v>
      </c>
      <c r="M38" s="232"/>
      <c r="N38" s="233"/>
      <c r="O38" s="19"/>
    </row>
    <row r="39" spans="1:15" ht="15" customHeight="1" x14ac:dyDescent="0.3">
      <c r="A39" s="18"/>
      <c r="B39" s="51">
        <v>1</v>
      </c>
      <c r="C39" s="133" t="str" cm="1">
        <f t="array" ref="C39">IFERROR(Z1_Name,"")</f>
        <v/>
      </c>
      <c r="D39" s="134" t="str" cm="1">
        <f t="array" ref="D39">IFERROR(_xlfn.SWITCH(_xlfn.SINGLE(CorrectionParameters_Temperature_TemperatureFromSource),"Tair",AVERAGE(Z1_Pi_Tair),"Tsurf",AVERAGE(Z1_Pi_Tsurf),"Tman",AVERAGE(Z1_Pi_Tman),"Custom",CorrectionParameters_Temperature_CustomValue),"")</f>
        <v/>
      </c>
      <c r="E39" s="135" t="str">
        <f>IFERROR(AVERAGE(Z1_Pi_D3_Load_Raw),"")</f>
        <v/>
      </c>
      <c r="F39" s="136" t="str">
        <f>IFERROR(AVERAGE(Z1_Pi_D3_D0_Raw),"")</f>
        <v/>
      </c>
      <c r="G39" s="134" t="str">
        <f>IFERROR(AVERAGE(Z1_Pi_D3_Load),"")</f>
        <v/>
      </c>
      <c r="H39" s="137" t="str">
        <f>IFERROR(AVERAGE(Z1_Pi_D3_D0),"")</f>
        <v/>
      </c>
      <c r="I39" s="137" t="str">
        <f>IFERROR(MIN(Z1_Pi_D3_D0),"")</f>
        <v/>
      </c>
      <c r="J39" s="137" t="str">
        <f>IFERROR(MAX(Z1_Pi_D3_D0),"")</f>
        <v/>
      </c>
      <c r="K39" s="137" t="str">
        <f>IFERROR(STDEVA(Z1_Pi_D3_D0),"")</f>
        <v/>
      </c>
      <c r="L39" s="136" t="str" cm="1">
        <f t="array" ref="L39">IFERROR(Z1_CharacteristicDeflection,"")</f>
        <v/>
      </c>
      <c r="M39" s="176"/>
      <c r="N39" s="177"/>
      <c r="O39" s="19"/>
    </row>
    <row r="40" spans="1:15" ht="15" customHeight="1" x14ac:dyDescent="0.3">
      <c r="A40" s="18"/>
      <c r="B40" s="52">
        <v>2</v>
      </c>
      <c r="C40" s="133" t="str" cm="1">
        <f t="array" ref="C40">IFERROR(Z2_Name,"")</f>
        <v/>
      </c>
      <c r="D40" s="134" t="str" cm="1">
        <f t="array" ref="D40">IFERROR(_xlfn.SWITCH(_xlfn.SINGLE(CorrectionParameters_Temperature_TemperatureFromSource),"Tair",AVERAGE(Z2_Pi_Tair),"Tsurf",AVERAGE(Z2_Pi_Tsurf),"Tman",AVERAGE(Z2_Pi_Tman),"Custom",CorrectionParameters_Temperature_CustomValue),"")</f>
        <v/>
      </c>
      <c r="E40" s="135" t="str">
        <f>IFERROR(AVERAGE(Z2_Pi_D3_Load_Raw),"")</f>
        <v/>
      </c>
      <c r="F40" s="136" t="str">
        <f>IFERROR(AVERAGE(Z2_Pi_D3_D0_Raw),"")</f>
        <v/>
      </c>
      <c r="G40" s="134" t="str">
        <f>IFERROR(AVERAGE(Z2_Pi_D3_Load),"")</f>
        <v/>
      </c>
      <c r="H40" s="137" t="str">
        <f>IFERROR(AVERAGE(Z2_Pi_D3_D0),"")</f>
        <v/>
      </c>
      <c r="I40" s="137" t="str">
        <f>IFERROR(MIN(Z2_Pi_D3_D0),"")</f>
        <v/>
      </c>
      <c r="J40" s="137" t="str">
        <f>IFERROR(MAX(Z2_Pi_D3_D0),"")</f>
        <v/>
      </c>
      <c r="K40" s="137" t="str">
        <f>IFERROR(STDEVA(Z2_Pi_D3_D0),"")</f>
        <v/>
      </c>
      <c r="L40" s="136" t="str" cm="1">
        <f t="array" ref="L40">IFERROR(Z2_CharacteristicDeflection,"")</f>
        <v/>
      </c>
      <c r="M40" s="178"/>
      <c r="N40" s="179"/>
      <c r="O40" s="19"/>
    </row>
    <row r="41" spans="1:15" ht="15" customHeight="1" x14ac:dyDescent="0.3">
      <c r="A41" s="18"/>
      <c r="B41" s="52">
        <v>3</v>
      </c>
      <c r="C41" s="133" t="str" cm="1">
        <f t="array" ref="C41">IFERROR(Z3_Name,"")</f>
        <v/>
      </c>
      <c r="D41" s="134" t="str" cm="1">
        <f t="array" ref="D41">IFERROR(_xlfn.SWITCH(_xlfn.SINGLE(CorrectionParameters_Temperature_TemperatureFromSource),"Tair",AVERAGE(Z3_Pi_Tair),"Tsurf",AVERAGE(Z3_Pi_Tsurf),"Tman",AVERAGE(Z3_Pi_Tman),"Custom",CorrectionParameters_Temperature_CustomValue),"")</f>
        <v/>
      </c>
      <c r="E41" s="135" t="str">
        <f>IFERROR(AVERAGE(Z3_Pi_D3_Load_Raw),"")</f>
        <v/>
      </c>
      <c r="F41" s="136" t="str">
        <f>IFERROR(AVERAGE(Z3_Pi_D3_D0_Raw),"")</f>
        <v/>
      </c>
      <c r="G41" s="134" t="str">
        <f>IFERROR(AVERAGE(Z3_Pi_D3_Load),"")</f>
        <v/>
      </c>
      <c r="H41" s="137" t="str">
        <f>IFERROR(AVERAGE(Z3_Pi_D3_D0),"")</f>
        <v/>
      </c>
      <c r="I41" s="137" t="str">
        <f>IFERROR(MIN(Z3_Pi_D3_D0),"")</f>
        <v/>
      </c>
      <c r="J41" s="137" t="str">
        <f>IFERROR(MAX(Z3_Pi_D3_D0),"")</f>
        <v/>
      </c>
      <c r="K41" s="137" t="str">
        <f>IFERROR(STDEVA(Z3_Pi_D3_D0),"")</f>
        <v/>
      </c>
      <c r="L41" s="136" t="str" cm="1">
        <f t="array" ref="L41">IFERROR(Z3_CharacteristicDeflection,"")</f>
        <v/>
      </c>
      <c r="M41" s="178"/>
      <c r="N41" s="179"/>
      <c r="O41" s="19"/>
    </row>
    <row r="42" spans="1:15" ht="15" customHeight="1" x14ac:dyDescent="0.3">
      <c r="A42" s="18"/>
      <c r="B42" s="52">
        <v>4</v>
      </c>
      <c r="C42" s="133" t="str" cm="1">
        <f t="array" ref="C42">IFERROR(Z4_Name,"")</f>
        <v/>
      </c>
      <c r="D42" s="134" t="str" cm="1">
        <f t="array" ref="D42">IFERROR(_xlfn.SWITCH(_xlfn.SINGLE(CorrectionParameters_Temperature_TemperatureFromSource),"Tair",AVERAGE(Z4_Pi_Tair),"Tsurf",AVERAGE(Z4_Pi_Tsurf),"Tman",AVERAGE(Z4_Pi_Tman),"Custom",CorrectionParameters_Temperature_CustomValue),"")</f>
        <v/>
      </c>
      <c r="E42" s="135" t="str">
        <f>IFERROR(AVERAGE(Z4_Pi_D3_Load_Raw),"")</f>
        <v/>
      </c>
      <c r="F42" s="136" t="str">
        <f>IFERROR(AVERAGE(Z4_Pi_D3_D0_Raw),"")</f>
        <v/>
      </c>
      <c r="G42" s="134" t="str">
        <f>IFERROR(AVERAGE(Z4_Pi_D3_Load),"")</f>
        <v/>
      </c>
      <c r="H42" s="137" t="str">
        <f>IFERROR(AVERAGE(Z4_Pi_D3_D0),"")</f>
        <v/>
      </c>
      <c r="I42" s="137" t="str">
        <f>IFERROR(MIN(Z4_Pi_D3_D0),"")</f>
        <v/>
      </c>
      <c r="J42" s="137" t="str">
        <f>IFERROR(MAX(Z4_Pi_D3_D0),"")</f>
        <v/>
      </c>
      <c r="K42" s="137" t="str">
        <f>IFERROR(STDEVA(Z4_Pi_D3_D0),"")</f>
        <v/>
      </c>
      <c r="L42" s="136" t="str" cm="1">
        <f t="array" ref="L42">IFERROR(Z4_CharacteristicDeflection,"")</f>
        <v/>
      </c>
      <c r="M42" s="178"/>
      <c r="N42" s="179"/>
      <c r="O42" s="19"/>
    </row>
    <row r="43" spans="1:15" ht="15" customHeight="1" x14ac:dyDescent="0.3">
      <c r="A43" s="18"/>
      <c r="B43" s="52">
        <v>5</v>
      </c>
      <c r="C43" s="133" t="str" cm="1">
        <f t="array" ref="C43">IFERROR(Z5_Name,"")</f>
        <v/>
      </c>
      <c r="D43" s="134" t="str" cm="1">
        <f t="array" ref="D43">IFERROR(_xlfn.SWITCH(_xlfn.SINGLE(CorrectionParameters_Temperature_TemperatureFromSource),"Tair",AVERAGE(Z5_Pi_Tair),"Tsurf",AVERAGE(Z5_Pi_Tsurf),"Tman",AVERAGE(Z5_Pi_Tman),"Custom",CorrectionParameters_Temperature_CustomValue),"")</f>
        <v/>
      </c>
      <c r="E43" s="135" t="str">
        <f>IFERROR(AVERAGE(Z5_Pi_D3_Load_Raw),"")</f>
        <v/>
      </c>
      <c r="F43" s="136" t="str">
        <f>IFERROR(AVERAGE(Z5_Pi_D3_D0_Raw),"")</f>
        <v/>
      </c>
      <c r="G43" s="134" t="str">
        <f>IFERROR(AVERAGE(Z5_Pi_D3_Load),"")</f>
        <v/>
      </c>
      <c r="H43" s="137" t="str">
        <f>IFERROR(AVERAGE(Z5_Pi_D3_D0),"")</f>
        <v/>
      </c>
      <c r="I43" s="137" t="str">
        <f>IFERROR(MIN(Z5_Pi_D3_D0),"")</f>
        <v/>
      </c>
      <c r="J43" s="137" t="str">
        <f>IFERROR(MAX(Z5_Pi_D3_D0),"")</f>
        <v/>
      </c>
      <c r="K43" s="137" t="str">
        <f>IFERROR(STDEVA(Z5_Pi_D3_D0),"")</f>
        <v/>
      </c>
      <c r="L43" s="136" t="str" cm="1">
        <f t="array" ref="L43">IFERROR(Z5_CharacteristicDeflection,"")</f>
        <v/>
      </c>
      <c r="M43" s="178"/>
      <c r="N43" s="179"/>
      <c r="O43" s="19"/>
    </row>
    <row r="44" spans="1:15" ht="15" customHeight="1" x14ac:dyDescent="0.3">
      <c r="A44" s="18"/>
      <c r="B44" s="53">
        <v>6</v>
      </c>
      <c r="C44" s="138" t="str" cm="1">
        <f t="array" ref="C44">IFERROR(Z6_Name,"")</f>
        <v/>
      </c>
      <c r="D44" s="139" t="str" cm="1">
        <f t="array" ref="D44">IFERROR(_xlfn.SWITCH(_xlfn.SINGLE(CorrectionParameters_Temperature_TemperatureFromSource),"Tair",AVERAGE(Z6_Pi_Tair),"Tsurf",AVERAGE(Z6_Pi_Tsurf),"Tman",AVERAGE(Z6_Pi_Tman),"Custom",CorrectionParameters_Temperature_CustomValue),"")</f>
        <v/>
      </c>
      <c r="E44" s="140" t="str">
        <f>IFERROR(AVERAGE(Z6_Pi_D3_Load_Raw),"")</f>
        <v/>
      </c>
      <c r="F44" s="141" t="str">
        <f>IFERROR(AVERAGE(Z6_Pi_D3_D0_Raw),"")</f>
        <v/>
      </c>
      <c r="G44" s="139" t="str">
        <f>IFERROR(AVERAGE(Z6_Pi_D3_Load),"")</f>
        <v/>
      </c>
      <c r="H44" s="142" t="str">
        <f>IFERROR(AVERAGE(Z6_Pi_D3_D0),"")</f>
        <v/>
      </c>
      <c r="I44" s="142" t="str">
        <f>IFERROR(MIN(Z6_Pi_D3_D0),"")</f>
        <v/>
      </c>
      <c r="J44" s="142" t="str">
        <f>IFERROR(MAX(Z6_Pi_D3_D0),"")</f>
        <v/>
      </c>
      <c r="K44" s="142" t="str">
        <f>IFERROR(STDEVA(Z6_Pi_D3_D0),"")</f>
        <v/>
      </c>
      <c r="L44" s="141" t="str" cm="1">
        <f t="array" ref="L44">IFERROR(Z6_CharacteristicDeflection,"")</f>
        <v/>
      </c>
      <c r="M44" s="174"/>
      <c r="N44" s="175"/>
      <c r="O44" s="19"/>
    </row>
    <row r="45" spans="1:15" ht="15" customHeight="1" x14ac:dyDescent="0.3">
      <c r="A45" s="18"/>
      <c r="B45" s="33"/>
      <c r="C45" s="33"/>
      <c r="D45" s="5"/>
      <c r="E45" s="9"/>
      <c r="F45" s="9"/>
      <c r="G45" s="5"/>
      <c r="H45" s="5"/>
      <c r="I45" s="5"/>
      <c r="J45" s="5"/>
      <c r="K45" s="5"/>
      <c r="L45" s="9"/>
      <c r="M45" s="9"/>
      <c r="N45" s="9"/>
      <c r="O45" s="19"/>
    </row>
    <row r="46" spans="1:15" ht="15" customHeight="1" x14ac:dyDescent="0.3">
      <c r="A46" s="18"/>
      <c r="B46" s="33"/>
      <c r="C46" s="33"/>
      <c r="D46" s="5"/>
      <c r="E46" s="9"/>
      <c r="F46" s="9"/>
      <c r="G46" s="5"/>
      <c r="H46" s="5"/>
      <c r="I46" s="5"/>
      <c r="J46" s="5"/>
      <c r="K46" s="5"/>
      <c r="L46" s="9"/>
      <c r="M46" s="9"/>
      <c r="N46" s="9"/>
      <c r="O46" s="19"/>
    </row>
    <row r="47" spans="1:15" x14ac:dyDescent="0.3">
      <c r="A47" s="2"/>
      <c r="B47" s="20" t="s">
        <v>30</v>
      </c>
      <c r="C47" s="21"/>
      <c r="D47" s="22"/>
      <c r="E47" s="21"/>
      <c r="F47" s="218" t="s">
        <v>31</v>
      </c>
      <c r="G47" s="218"/>
      <c r="H47" s="218"/>
      <c r="I47" s="218"/>
      <c r="J47" s="218"/>
      <c r="K47" s="10"/>
      <c r="L47" s="219" t="s">
        <v>32</v>
      </c>
      <c r="M47" s="219"/>
      <c r="N47" s="220"/>
      <c r="O47" s="2"/>
    </row>
    <row r="48" spans="1:15" ht="15" customHeight="1" x14ac:dyDescent="0.3">
      <c r="A48" s="2"/>
      <c r="B48" s="221" t="e">
        <f>IF(Report_Comment="","",Report_Comment)</f>
        <v>#NAME?</v>
      </c>
      <c r="C48" s="222"/>
      <c r="D48" s="222"/>
      <c r="E48" s="222"/>
      <c r="F48" s="190" t="e">
        <f>IF(Report_Operator="","",Report_Operator)</f>
        <v>#NAME?</v>
      </c>
      <c r="G48" s="190"/>
      <c r="H48" s="190"/>
      <c r="I48" s="190"/>
      <c r="J48" s="190"/>
      <c r="K48" s="2"/>
      <c r="L48" s="225"/>
      <c r="M48" s="225"/>
      <c r="N48" s="226"/>
      <c r="O48" s="2"/>
    </row>
    <row r="49" spans="1:15" x14ac:dyDescent="0.3">
      <c r="A49" s="2"/>
      <c r="B49" s="221"/>
      <c r="C49" s="222"/>
      <c r="D49" s="222"/>
      <c r="E49" s="222"/>
      <c r="F49" s="190" t="s">
        <v>33</v>
      </c>
      <c r="G49" s="190"/>
      <c r="H49" s="190"/>
      <c r="I49" s="190"/>
      <c r="J49" s="190"/>
      <c r="K49" s="2"/>
      <c r="L49" s="2"/>
      <c r="M49" s="2"/>
      <c r="N49" s="23"/>
      <c r="O49" s="2"/>
    </row>
    <row r="50" spans="1:15" ht="5.25" customHeight="1" x14ac:dyDescent="0.3">
      <c r="A50" s="2"/>
      <c r="B50" s="223"/>
      <c r="C50" s="224"/>
      <c r="D50" s="224"/>
      <c r="E50" s="224"/>
      <c r="F50" s="24"/>
      <c r="G50" s="14"/>
      <c r="H50" s="14"/>
      <c r="I50" s="24"/>
      <c r="J50" s="24"/>
      <c r="K50" s="24"/>
      <c r="L50" s="24"/>
      <c r="M50" s="24"/>
      <c r="N50" s="25"/>
      <c r="O50" s="2"/>
    </row>
    <row r="51" spans="1:15" ht="14.15" customHeight="1" x14ac:dyDescent="0.3">
      <c r="A51" s="2"/>
      <c r="B51" s="26"/>
      <c r="C51" s="26"/>
      <c r="D51" s="26"/>
      <c r="E51" s="26"/>
      <c r="F51" s="2"/>
      <c r="G51" s="12"/>
      <c r="H51" s="12"/>
      <c r="I51" s="2"/>
      <c r="J51" s="2"/>
      <c r="K51" s="2"/>
      <c r="L51" s="2"/>
      <c r="M51" s="2"/>
      <c r="N51" s="2"/>
      <c r="O51" s="2"/>
    </row>
    <row r="52" spans="1:15" ht="11.5" customHeight="1" x14ac:dyDescent="0.3">
      <c r="A52" s="2"/>
      <c r="B52" s="27"/>
      <c r="C52" s="27"/>
      <c r="D52" s="27"/>
      <c r="E52" s="214" t="s">
        <v>39</v>
      </c>
      <c r="F52" s="214"/>
      <c r="G52" s="214"/>
      <c r="H52" s="214"/>
      <c r="I52" s="214"/>
      <c r="J52" s="214"/>
      <c r="K52" s="214"/>
      <c r="L52" s="214"/>
      <c r="M52" s="215" t="s">
        <v>34</v>
      </c>
      <c r="N52" s="215"/>
      <c r="O52" s="2"/>
    </row>
    <row r="53" spans="1:15" ht="12" customHeight="1" x14ac:dyDescent="0.3">
      <c r="A53" s="2"/>
      <c r="B53" s="2"/>
      <c r="C53" s="2"/>
      <c r="D53" s="2"/>
      <c r="E53" s="217" t="s">
        <v>40</v>
      </c>
      <c r="F53" s="217"/>
      <c r="G53" s="217"/>
      <c r="H53" s="217"/>
      <c r="I53" s="217"/>
      <c r="J53" s="217"/>
      <c r="K53" s="217"/>
      <c r="L53" s="217"/>
      <c r="M53" s="216"/>
      <c r="N53" s="216"/>
      <c r="O53" s="2"/>
    </row>
  </sheetData>
  <mergeCells count="53">
    <mergeCell ref="E34:G34"/>
    <mergeCell ref="L34:N34"/>
    <mergeCell ref="E52:L52"/>
    <mergeCell ref="M52:N53"/>
    <mergeCell ref="E53:L53"/>
    <mergeCell ref="F47:J47"/>
    <mergeCell ref="L47:N47"/>
    <mergeCell ref="B48:E50"/>
    <mergeCell ref="F48:J48"/>
    <mergeCell ref="L48:N48"/>
    <mergeCell ref="F49:J49"/>
    <mergeCell ref="B36:N36"/>
    <mergeCell ref="B37:C37"/>
    <mergeCell ref="D37:F37"/>
    <mergeCell ref="G37:L37"/>
    <mergeCell ref="M37:N38"/>
    <mergeCell ref="B33:N33"/>
    <mergeCell ref="L23:N23"/>
    <mergeCell ref="E24:G24"/>
    <mergeCell ref="L24:N24"/>
    <mergeCell ref="B26:N26"/>
    <mergeCell ref="E27:G27"/>
    <mergeCell ref="E23:G23"/>
    <mergeCell ref="E28:G28"/>
    <mergeCell ref="E29:G29"/>
    <mergeCell ref="L29:N29"/>
    <mergeCell ref="E22:G22"/>
    <mergeCell ref="L22:N22"/>
    <mergeCell ref="A11:E11"/>
    <mergeCell ref="B12:N12"/>
    <mergeCell ref="B13:N13"/>
    <mergeCell ref="B14:N14"/>
    <mergeCell ref="B16:N16"/>
    <mergeCell ref="L17:N17"/>
    <mergeCell ref="L18:N18"/>
    <mergeCell ref="L19:N19"/>
    <mergeCell ref="B21:N21"/>
    <mergeCell ref="E2:N2"/>
    <mergeCell ref="F3:M3"/>
    <mergeCell ref="B7:D7"/>
    <mergeCell ref="B8:D8"/>
    <mergeCell ref="A9:E9"/>
    <mergeCell ref="A10:E10"/>
    <mergeCell ref="J10:L10"/>
    <mergeCell ref="E17:H17"/>
    <mergeCell ref="E18:H18"/>
    <mergeCell ref="E19:H19"/>
    <mergeCell ref="M44:N44"/>
    <mergeCell ref="M39:N39"/>
    <mergeCell ref="M40:N40"/>
    <mergeCell ref="M41:N41"/>
    <mergeCell ref="M42:N42"/>
    <mergeCell ref="M43:N43"/>
  </mergeCells>
  <hyperlinks>
    <hyperlink ref="B8" r:id="rId1" xr:uid="{91983731-F13D-4319-909D-BDFC988C21DA}"/>
  </hyperlinks>
  <printOptions horizontalCentered="1"/>
  <pageMargins left="0.23622047244094491" right="0.23622047244094491" top="0.39370078740157483" bottom="0.19685039370078741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3FD6-93A4-4687-AF81-4069E1349656}">
  <dimension ref="A1:X38"/>
  <sheetViews>
    <sheetView tabSelected="1" showWhiteSpace="0" view="pageLayout" zoomScaleNormal="115" zoomScaleSheetLayoutView="85" workbookViewId="0">
      <selection activeCell="B14" sqref="B14"/>
    </sheetView>
  </sheetViews>
  <sheetFormatPr baseColWidth="10" defaultColWidth="11.453125" defaultRowHeight="14" x14ac:dyDescent="0.3"/>
  <cols>
    <col min="1" max="1" width="2.81640625" style="1" customWidth="1"/>
    <col min="2" max="3" width="6.7265625" style="1" customWidth="1"/>
    <col min="4" max="5" width="10" style="1" customWidth="1"/>
    <col min="6" max="7" width="6.81640625" style="1" customWidth="1"/>
    <col min="8" max="19" width="5.7265625" style="1" customWidth="1"/>
    <col min="20" max="20" width="7.6328125" style="1" customWidth="1"/>
    <col min="21" max="23" width="4.81640625" style="1" customWidth="1"/>
    <col min="24" max="24" width="2.26953125" style="1" customWidth="1"/>
    <col min="25" max="16384" width="11.453125" style="1"/>
  </cols>
  <sheetData>
    <row r="1" spans="1:24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2"/>
      <c r="U1" s="2"/>
      <c r="V1" s="2"/>
      <c r="W1" s="2"/>
      <c r="X1" s="2"/>
    </row>
    <row r="2" spans="1:24" s="2" customFormat="1" ht="26.15" customHeight="1" x14ac:dyDescent="0.5">
      <c r="J2" s="234" t="s">
        <v>53</v>
      </c>
      <c r="K2" s="234"/>
      <c r="L2" s="234"/>
      <c r="M2" s="234"/>
      <c r="N2" s="234"/>
      <c r="O2" s="234"/>
      <c r="P2" s="234"/>
      <c r="Q2" s="234"/>
      <c r="R2" s="234"/>
      <c r="S2" s="234"/>
      <c r="T2" s="234"/>
    </row>
    <row r="3" spans="1:24" s="2" customFormat="1" ht="15.75" customHeight="1" x14ac:dyDescent="0.35">
      <c r="J3" s="187" t="s">
        <v>7</v>
      </c>
      <c r="K3" s="187"/>
      <c r="L3" s="187"/>
      <c r="M3" s="187"/>
      <c r="N3" s="187"/>
      <c r="O3" s="187"/>
      <c r="P3" s="187"/>
      <c r="Q3" s="187"/>
      <c r="R3" s="187"/>
      <c r="S3" s="187"/>
      <c r="T3" s="187"/>
    </row>
    <row r="4" spans="1:24" ht="15.5" x14ac:dyDescent="0.35">
      <c r="A4" s="2"/>
      <c r="B4" s="2"/>
      <c r="C4" s="2"/>
      <c r="D4" s="2"/>
      <c r="E4" s="2"/>
      <c r="F4" s="2"/>
      <c r="G4" s="2"/>
      <c r="H4" s="2"/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  <c r="V4" s="2"/>
      <c r="W4" s="2"/>
      <c r="X4" s="2"/>
    </row>
    <row r="5" spans="1:24" ht="15" customHeight="1" x14ac:dyDescent="0.3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59"/>
      <c r="M5" s="59"/>
      <c r="N5" s="59"/>
      <c r="O5" s="2"/>
      <c r="P5" s="2"/>
      <c r="Q5" s="2"/>
      <c r="R5" s="5"/>
      <c r="S5" s="5"/>
      <c r="T5" s="2"/>
      <c r="U5" s="2"/>
      <c r="V5" s="2"/>
      <c r="W5" s="2"/>
      <c r="X5" s="2"/>
    </row>
    <row r="6" spans="1:24" ht="18" customHeight="1" x14ac:dyDescent="0.3">
      <c r="A6" s="8"/>
      <c r="B6" s="197" t="e" cm="1">
        <f t="array" ref="B6" xml:space="preserve"> "INFORMATIONS ZONE " &amp; Zi_Name</f>
        <v>#NAME?</v>
      </c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9"/>
      <c r="X6" s="2"/>
    </row>
    <row r="7" spans="1:24" x14ac:dyDescent="0.3">
      <c r="A7" s="9"/>
      <c r="B7" s="237" t="e">
        <f>IF(CorrectionParameters_Load_Active,"Forces corrigées à :","Forces non corrigées")</f>
        <v>#NAME?</v>
      </c>
      <c r="C7" s="238"/>
      <c r="D7" s="238"/>
      <c r="E7" s="29" t="e">
        <f>IF(CorrectionParameters_Load_Active,IF(CorrectionParameters_Load_LoadReferenceSource="Sequence",DropSequence_Drop3_Value,CorrectionParameters_Load_CustomValue),"")</f>
        <v>#NAME?</v>
      </c>
      <c r="F7" s="29" t="e">
        <f>IF(CorrectionParameters_Load_Active,"kN","")</f>
        <v>#NAME?</v>
      </c>
      <c r="G7" s="31"/>
      <c r="H7" s="5"/>
      <c r="I7" s="31"/>
      <c r="J7" s="31"/>
      <c r="K7" s="5"/>
      <c r="L7" s="5" t="s">
        <v>9</v>
      </c>
      <c r="M7" s="31" t="e">
        <f>IF(Project_Name="","",Project_Name)</f>
        <v>#NAME?</v>
      </c>
      <c r="N7" s="31"/>
      <c r="O7" s="31"/>
      <c r="P7" s="31"/>
      <c r="Q7" s="40"/>
      <c r="R7" s="30"/>
      <c r="S7" s="5" t="s">
        <v>12</v>
      </c>
      <c r="T7" s="235" t="e">
        <f>IF(Project_Project="","", Project_Project)</f>
        <v>#NAME?</v>
      </c>
      <c r="U7" s="235"/>
      <c r="V7" s="235"/>
      <c r="W7" s="236"/>
      <c r="X7" s="2"/>
    </row>
    <row r="8" spans="1:24" x14ac:dyDescent="0.3">
      <c r="A8" s="9"/>
      <c r="B8" s="249" t="e">
        <f>IF(CorrectionParameters_Temperature_Active,"Déflexions corrigées de :","Déflexions non corrigées")</f>
        <v>#NAME?</v>
      </c>
      <c r="C8" s="250"/>
      <c r="D8" s="250"/>
      <c r="E8" s="95" t="e">
        <f>IF(CorrectionParameters_Temperature_Active,_xlfn.SWITCH(CorrectionParameters_Temperature_TemperatureFromSource,"Tair",AVERAGE(Zi_Pi_Tair),"Tsurf",AVERAGE(Zi_Pi_Tsurf),"Tman",AVERAGE(Zi_Pi_Tman),"Custom",CorrectionParameters_Temperature_CustomValue),"")</f>
        <v>#NAME?</v>
      </c>
      <c r="F8" s="34" t="e">
        <f>IF(CorrectionParameters_Temperature_Active,"°C     à","")</f>
        <v>#NAME?</v>
      </c>
      <c r="G8" s="34" t="e">
        <f>IF(CorrectionParameters_Temperature_Active,CorrectionParameters_Temperature_ReferenceTemperature &amp; Unit_Temperature_Unit,"")</f>
        <v>#NAME?</v>
      </c>
      <c r="H8" s="46"/>
      <c r="I8" s="34"/>
      <c r="J8" s="34"/>
      <c r="K8" s="5"/>
      <c r="L8" s="101" t="s">
        <v>94</v>
      </c>
      <c r="M8" s="131" t="str">
        <f>IFERROR(AVERAGE(Z1_Pi_D3_D0),"")</f>
        <v/>
      </c>
      <c r="N8" s="34" t="e" cm="1">
        <f t="array" ref="N8">Unit_Deflection_Unit</f>
        <v>#NAME?</v>
      </c>
      <c r="O8" s="34"/>
      <c r="P8" s="34"/>
      <c r="Q8" s="34"/>
      <c r="R8" s="5"/>
      <c r="S8" s="5"/>
      <c r="T8" s="34"/>
      <c r="U8" s="34"/>
      <c r="V8" s="34"/>
      <c r="W8" s="99"/>
      <c r="X8" s="2"/>
    </row>
    <row r="9" spans="1:24" x14ac:dyDescent="0.3">
      <c r="A9" s="9"/>
      <c r="B9" s="251" t="e">
        <f>IF(CorrectionParameters_Temperature_Active,"Type de structure :","")</f>
        <v>#NAME?</v>
      </c>
      <c r="C9" s="252"/>
      <c r="D9" s="252"/>
      <c r="E9" s="259" t="e">
        <f>IF(CorrectionParameters_Temperature_Active,CorrectionParameters_Temperature_StructureType_Name &amp; " K=" &amp; ROUND(CorrectionParameters_Temperature_StructureType_K,2),"")</f>
        <v>#NAME?</v>
      </c>
      <c r="F9" s="259"/>
      <c r="G9" s="259"/>
      <c r="H9" s="97"/>
      <c r="I9" s="39"/>
      <c r="J9" s="39"/>
      <c r="K9" s="38"/>
      <c r="L9" s="96" t="s">
        <v>95</v>
      </c>
      <c r="M9" s="132" t="str" cm="1">
        <f t="array" ref="M9">IFERROR(Zi_CharacteristicDeflection,"")</f>
        <v/>
      </c>
      <c r="N9" s="39" t="e" cm="1">
        <f t="array" ref="N9">Unit_Deflection_Unit</f>
        <v>#NAME?</v>
      </c>
      <c r="O9" s="39"/>
      <c r="P9" s="39"/>
      <c r="Q9" s="98"/>
      <c r="R9" s="38"/>
      <c r="S9" s="38"/>
      <c r="T9" s="98"/>
      <c r="U9" s="98"/>
      <c r="V9" s="98"/>
      <c r="W9" s="100"/>
      <c r="X9" s="2"/>
    </row>
    <row r="10" spans="1:24" ht="10.5" customHeight="1" x14ac:dyDescent="0.3">
      <c r="A10" s="18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24"/>
      <c r="X10" s="2"/>
    </row>
    <row r="11" spans="1:24" ht="15.5" x14ac:dyDescent="0.3">
      <c r="A11" s="16"/>
      <c r="B11" s="197" t="s">
        <v>54</v>
      </c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9"/>
      <c r="X11" s="2"/>
    </row>
    <row r="12" spans="1:24" ht="14.15" customHeight="1" x14ac:dyDescent="0.3">
      <c r="A12" s="239"/>
      <c r="B12" s="63"/>
      <c r="C12" s="240" t="s">
        <v>55</v>
      </c>
      <c r="D12" s="241"/>
      <c r="E12" s="242"/>
      <c r="F12" s="240" t="s">
        <v>56</v>
      </c>
      <c r="G12" s="241"/>
      <c r="H12" s="240" t="e" cm="1">
        <f t="array" ref="H12">CONCATENATE("Deflexion (",Unit_Deflection_Unit,") :")</f>
        <v>#NAME?</v>
      </c>
      <c r="I12" s="241"/>
      <c r="J12" s="241"/>
      <c r="K12" s="241"/>
      <c r="L12" s="241"/>
      <c r="M12" s="241"/>
      <c r="N12" s="241"/>
      <c r="O12" s="241"/>
      <c r="P12" s="241"/>
      <c r="Q12" s="241"/>
      <c r="R12" s="241"/>
      <c r="S12" s="242"/>
      <c r="T12" s="64"/>
      <c r="U12" s="243" t="s">
        <v>57</v>
      </c>
      <c r="V12" s="244"/>
      <c r="W12" s="245"/>
      <c r="X12" s="19"/>
    </row>
    <row r="13" spans="1:24" ht="33" customHeight="1" x14ac:dyDescent="0.3">
      <c r="A13" s="239"/>
      <c r="B13" s="65" t="s">
        <v>58</v>
      </c>
      <c r="C13" s="66" t="s">
        <v>59</v>
      </c>
      <c r="D13" s="67" t="s">
        <v>60</v>
      </c>
      <c r="E13" s="68" t="s">
        <v>61</v>
      </c>
      <c r="F13" s="66" t="s">
        <v>62</v>
      </c>
      <c r="G13" s="69" t="s">
        <v>63</v>
      </c>
      <c r="H13" s="66" t="s">
        <v>82</v>
      </c>
      <c r="I13" s="70" t="s">
        <v>83</v>
      </c>
      <c r="J13" s="71" t="s">
        <v>84</v>
      </c>
      <c r="K13" s="71" t="s">
        <v>85</v>
      </c>
      <c r="L13" s="71" t="s">
        <v>86</v>
      </c>
      <c r="M13" s="71" t="s">
        <v>87</v>
      </c>
      <c r="N13" s="71" t="s">
        <v>88</v>
      </c>
      <c r="O13" s="71" t="s">
        <v>89</v>
      </c>
      <c r="P13" s="71" t="s">
        <v>90</v>
      </c>
      <c r="Q13" s="71" t="s">
        <v>91</v>
      </c>
      <c r="R13" s="72" t="s">
        <v>92</v>
      </c>
      <c r="S13" s="73" t="s">
        <v>93</v>
      </c>
      <c r="T13" s="74" t="s">
        <v>64</v>
      </c>
      <c r="U13" s="246"/>
      <c r="V13" s="247"/>
      <c r="W13" s="248"/>
      <c r="X13" s="2"/>
    </row>
    <row r="14" spans="1:24" x14ac:dyDescent="0.3">
      <c r="A14" s="59"/>
      <c r="B14" s="75" t="s">
        <v>81</v>
      </c>
      <c r="C14" s="76" t="s">
        <v>80</v>
      </c>
      <c r="D14" s="77" t="s">
        <v>65</v>
      </c>
      <c r="E14" s="77" t="s">
        <v>66</v>
      </c>
      <c r="F14" s="78" t="s">
        <v>67</v>
      </c>
      <c r="G14" s="79" t="str">
        <f>IF(ArrayTablePaysage[[#This Row],[Charge (kN)]]="","",IFERROR(ArrayTablePaysage[[#This Row],[Charge (kN)]]/Calibration_Dplate/Calibration_Dplate*4/PI()/1000,""))</f>
        <v/>
      </c>
      <c r="H14" s="80" t="s">
        <v>68</v>
      </c>
      <c r="I14" s="75" t="s">
        <v>69</v>
      </c>
      <c r="J14" s="81" t="s">
        <v>70</v>
      </c>
      <c r="K14" s="81" t="s">
        <v>71</v>
      </c>
      <c r="L14" s="81" t="s">
        <v>72</v>
      </c>
      <c r="M14" s="81" t="s">
        <v>73</v>
      </c>
      <c r="N14" s="81" t="s">
        <v>74</v>
      </c>
      <c r="O14" s="81" t="s">
        <v>75</v>
      </c>
      <c r="P14" s="81" t="s">
        <v>76</v>
      </c>
      <c r="Q14" s="81" t="s">
        <v>77</v>
      </c>
      <c r="R14" s="81" t="s">
        <v>78</v>
      </c>
      <c r="S14" s="81" t="s">
        <v>79</v>
      </c>
      <c r="T14" s="76" t="s">
        <v>127</v>
      </c>
      <c r="U14" s="256"/>
      <c r="V14" s="257"/>
      <c r="W14" s="258"/>
      <c r="X14" s="2"/>
    </row>
    <row r="15" spans="1:24" x14ac:dyDescent="0.3">
      <c r="A15" s="59"/>
      <c r="B15" s="82"/>
      <c r="C15" s="83"/>
      <c r="D15" s="84"/>
      <c r="E15" s="84"/>
      <c r="F15" s="85"/>
      <c r="G15" s="79" t="str">
        <f>IF(ArrayTablePaysage[[#This Row],[Charge (kN)]]="","",IFERROR(ArrayTablePaysage[[#This Row],[Charge (kN)]]/Calibration_Dplate/Calibration_Dplate*4/PI()/1000,""))</f>
        <v/>
      </c>
      <c r="H15" s="86"/>
      <c r="I15" s="82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76"/>
      <c r="U15" s="253"/>
      <c r="V15" s="254"/>
      <c r="W15" s="255"/>
      <c r="X15" s="2"/>
    </row>
    <row r="16" spans="1:24" x14ac:dyDescent="0.3">
      <c r="A16" s="59"/>
      <c r="B16" s="82"/>
      <c r="C16" s="83"/>
      <c r="D16" s="84"/>
      <c r="E16" s="84"/>
      <c r="F16" s="85"/>
      <c r="G16" s="79" t="str">
        <f>IF(ArrayTablePaysage[[#This Row],[Charge (kN)]]="","",IFERROR(ArrayTablePaysage[[#This Row],[Charge (kN)]]/Calibration_Dplate/Calibration_Dplate*4/PI()/1000,""))</f>
        <v/>
      </c>
      <c r="H16" s="86"/>
      <c r="I16" s="82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3"/>
      <c r="U16" s="253"/>
      <c r="V16" s="254"/>
      <c r="W16" s="255"/>
      <c r="X16" s="2"/>
    </row>
    <row r="17" spans="1:24" x14ac:dyDescent="0.3">
      <c r="A17" s="59"/>
      <c r="B17" s="82"/>
      <c r="C17" s="83"/>
      <c r="D17" s="84"/>
      <c r="E17" s="84"/>
      <c r="F17" s="85"/>
      <c r="G17" s="79" t="str">
        <f>IF(ArrayTablePaysage[[#This Row],[Charge (kN)]]="","",IFERROR(ArrayTablePaysage[[#This Row],[Charge (kN)]]/Calibration_Dplate/Calibration_Dplate*4/PI()/1000,""))</f>
        <v/>
      </c>
      <c r="H17" s="86"/>
      <c r="I17" s="82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3"/>
      <c r="U17" s="253"/>
      <c r="V17" s="254"/>
      <c r="W17" s="255"/>
      <c r="X17" s="2"/>
    </row>
    <row r="18" spans="1:24" x14ac:dyDescent="0.3">
      <c r="A18" s="59"/>
      <c r="B18" s="82"/>
      <c r="C18" s="83"/>
      <c r="D18" s="84"/>
      <c r="E18" s="84"/>
      <c r="F18" s="85"/>
      <c r="G18" s="79" t="str">
        <f>IF(ArrayTablePaysage[[#This Row],[Charge (kN)]]="","",IFERROR(ArrayTablePaysage[[#This Row],[Charge (kN)]]/Calibration_Dplate/Calibration_Dplate*4/PI()/1000,""))</f>
        <v/>
      </c>
      <c r="H18" s="86"/>
      <c r="I18" s="82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3"/>
      <c r="U18" s="253"/>
      <c r="V18" s="254"/>
      <c r="W18" s="255"/>
      <c r="X18" s="2"/>
    </row>
    <row r="19" spans="1:24" x14ac:dyDescent="0.3">
      <c r="A19" s="59"/>
      <c r="B19" s="82"/>
      <c r="C19" s="83"/>
      <c r="D19" s="84"/>
      <c r="E19" s="84"/>
      <c r="F19" s="85"/>
      <c r="G19" s="79" t="str">
        <f>IF(ArrayTablePaysage[[#This Row],[Charge (kN)]]="","",IFERROR(ArrayTablePaysage[[#This Row],[Charge (kN)]]/Calibration_Dplate/Calibration_Dplate*4/PI()/1000,""))</f>
        <v/>
      </c>
      <c r="H19" s="86"/>
      <c r="I19" s="82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3"/>
      <c r="U19" s="88"/>
      <c r="V19" s="89"/>
      <c r="W19" s="90"/>
      <c r="X19" s="2"/>
    </row>
    <row r="20" spans="1:24" x14ac:dyDescent="0.3">
      <c r="A20" s="59"/>
      <c r="B20" s="82"/>
      <c r="C20" s="83"/>
      <c r="D20" s="84"/>
      <c r="E20" s="84"/>
      <c r="F20" s="85"/>
      <c r="G20" s="79" t="str">
        <f>IF(ArrayTablePaysage[[#This Row],[Charge (kN)]]="","",IFERROR(ArrayTablePaysage[[#This Row],[Charge (kN)]]/Calibration_Dplate/Calibration_Dplate*4/PI()/1000,""))</f>
        <v/>
      </c>
      <c r="H20" s="86"/>
      <c r="I20" s="82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3"/>
      <c r="U20" s="88"/>
      <c r="V20" s="89"/>
      <c r="W20" s="90"/>
      <c r="X20" s="2"/>
    </row>
    <row r="21" spans="1:24" x14ac:dyDescent="0.3">
      <c r="A21" s="59"/>
      <c r="B21" s="82"/>
      <c r="C21" s="83"/>
      <c r="D21" s="84"/>
      <c r="E21" s="84"/>
      <c r="F21" s="85"/>
      <c r="G21" s="79" t="str">
        <f>IF(ArrayTablePaysage[[#This Row],[Charge (kN)]]="","",IFERROR(ArrayTablePaysage[[#This Row],[Charge (kN)]]/Calibration_Dplate/Calibration_Dplate*4/PI()/1000,""))</f>
        <v/>
      </c>
      <c r="H21" s="86"/>
      <c r="I21" s="82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3"/>
      <c r="U21" s="88"/>
      <c r="V21" s="89"/>
      <c r="W21" s="90"/>
      <c r="X21" s="2"/>
    </row>
    <row r="22" spans="1:24" x14ac:dyDescent="0.3">
      <c r="A22" s="59"/>
      <c r="B22" s="82"/>
      <c r="C22" s="83"/>
      <c r="D22" s="84"/>
      <c r="E22" s="84"/>
      <c r="F22" s="85"/>
      <c r="G22" s="79" t="str">
        <f>IF(ArrayTablePaysage[[#This Row],[Charge (kN)]]="","",IFERROR(ArrayTablePaysage[[#This Row],[Charge (kN)]]/Calibration_Dplate/Calibration_Dplate*4/PI()/1000,""))</f>
        <v/>
      </c>
      <c r="H22" s="86"/>
      <c r="I22" s="82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3"/>
      <c r="U22" s="88"/>
      <c r="V22" s="89"/>
      <c r="W22" s="90"/>
      <c r="X22" s="2"/>
    </row>
    <row r="23" spans="1:24" x14ac:dyDescent="0.3">
      <c r="A23" s="59"/>
      <c r="B23" s="82"/>
      <c r="C23" s="83"/>
      <c r="D23" s="84"/>
      <c r="E23" s="84"/>
      <c r="F23" s="85"/>
      <c r="G23" s="79" t="str">
        <f>IF(ArrayTablePaysage[[#This Row],[Charge (kN)]]="","",IFERROR(ArrayTablePaysage[[#This Row],[Charge (kN)]]/Calibration_Dplate/Calibration_Dplate*4/PI()/1000,""))</f>
        <v/>
      </c>
      <c r="H23" s="86"/>
      <c r="I23" s="82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3"/>
      <c r="U23" s="88"/>
      <c r="V23" s="89"/>
      <c r="W23" s="90"/>
      <c r="X23" s="2"/>
    </row>
    <row r="24" spans="1:24" x14ac:dyDescent="0.3">
      <c r="A24" s="59"/>
      <c r="B24" s="82"/>
      <c r="C24" s="83"/>
      <c r="D24" s="84"/>
      <c r="E24" s="84"/>
      <c r="F24" s="85"/>
      <c r="G24" s="79" t="str">
        <f>IF(ArrayTablePaysage[[#This Row],[Charge (kN)]]="","",IFERROR(ArrayTablePaysage[[#This Row],[Charge (kN)]]/Calibration_Dplate/Calibration_Dplate*4/PI()/1000,""))</f>
        <v/>
      </c>
      <c r="H24" s="86"/>
      <c r="I24" s="82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3"/>
      <c r="U24" s="88"/>
      <c r="V24" s="89"/>
      <c r="W24" s="90"/>
      <c r="X24" s="2"/>
    </row>
    <row r="25" spans="1:24" x14ac:dyDescent="0.3">
      <c r="A25" s="59"/>
      <c r="B25" s="82"/>
      <c r="C25" s="83"/>
      <c r="D25" s="84"/>
      <c r="E25" s="84"/>
      <c r="F25" s="85"/>
      <c r="G25" s="79" t="str">
        <f>IF(ArrayTablePaysage[[#This Row],[Charge (kN)]]="","",IFERROR(ArrayTablePaysage[[#This Row],[Charge (kN)]]/Calibration_Dplate/Calibration_Dplate*4/PI()/1000,""))</f>
        <v/>
      </c>
      <c r="H25" s="86"/>
      <c r="I25" s="82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3"/>
      <c r="U25" s="88"/>
      <c r="V25" s="89"/>
      <c r="W25" s="90"/>
      <c r="X25" s="2"/>
    </row>
    <row r="26" spans="1:24" x14ac:dyDescent="0.3">
      <c r="A26" s="59"/>
      <c r="B26" s="82"/>
      <c r="C26" s="83"/>
      <c r="D26" s="84"/>
      <c r="E26" s="84"/>
      <c r="F26" s="85"/>
      <c r="G26" s="79" t="str">
        <f>IF(ArrayTablePaysage[[#This Row],[Charge (kN)]]="","",IFERROR(ArrayTablePaysage[[#This Row],[Charge (kN)]]/Calibration_Dplate/Calibration_Dplate*4/PI()/1000,""))</f>
        <v/>
      </c>
      <c r="H26" s="86"/>
      <c r="I26" s="82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3"/>
      <c r="U26" s="253"/>
      <c r="V26" s="254"/>
      <c r="W26" s="255"/>
      <c r="X26" s="2"/>
    </row>
    <row r="27" spans="1:24" x14ac:dyDescent="0.3">
      <c r="A27" s="59"/>
      <c r="B27" s="82"/>
      <c r="C27" s="83"/>
      <c r="D27" s="84"/>
      <c r="E27" s="84"/>
      <c r="F27" s="85"/>
      <c r="G27" s="79" t="str">
        <f>IF(ArrayTablePaysage[[#This Row],[Charge (kN)]]="","",IFERROR(ArrayTablePaysage[[#This Row],[Charge (kN)]]/Calibration_Dplate/Calibration_Dplate*4/PI()/1000,""))</f>
        <v/>
      </c>
      <c r="H27" s="86"/>
      <c r="I27" s="82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3"/>
      <c r="U27" s="253"/>
      <c r="V27" s="254"/>
      <c r="W27" s="255"/>
      <c r="X27" s="2"/>
    </row>
    <row r="28" spans="1:24" x14ac:dyDescent="0.3">
      <c r="A28" s="59"/>
      <c r="B28" s="82"/>
      <c r="C28" s="83"/>
      <c r="D28" s="84"/>
      <c r="E28" s="84"/>
      <c r="F28" s="85"/>
      <c r="G28" s="79" t="str">
        <f>IF(ArrayTablePaysage[[#This Row],[Charge (kN)]]="","",IFERROR(ArrayTablePaysage[[#This Row],[Charge (kN)]]/Calibration_Dplate/Calibration_Dplate*4/PI()/1000,""))</f>
        <v/>
      </c>
      <c r="H28" s="86"/>
      <c r="I28" s="82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3"/>
      <c r="U28" s="253"/>
      <c r="V28" s="254"/>
      <c r="W28" s="255"/>
      <c r="X28" s="2"/>
    </row>
    <row r="29" spans="1:24" x14ac:dyDescent="0.3">
      <c r="A29" s="59"/>
      <c r="B29" s="82"/>
      <c r="C29" s="83"/>
      <c r="D29" s="84"/>
      <c r="E29" s="84"/>
      <c r="F29" s="85"/>
      <c r="G29" s="79" t="str">
        <f>IF(ArrayTablePaysage[[#This Row],[Charge (kN)]]="","",IFERROR(ArrayTablePaysage[[#This Row],[Charge (kN)]]/Calibration_Dplate/Calibration_Dplate*4/PI()/1000,""))</f>
        <v/>
      </c>
      <c r="H29" s="86"/>
      <c r="I29" s="82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3"/>
      <c r="U29" s="253"/>
      <c r="V29" s="254"/>
      <c r="W29" s="255"/>
      <c r="X29" s="2"/>
    </row>
    <row r="30" spans="1:24" x14ac:dyDescent="0.3">
      <c r="A30" s="59"/>
      <c r="B30" s="82"/>
      <c r="C30" s="83"/>
      <c r="D30" s="84"/>
      <c r="E30" s="84"/>
      <c r="F30" s="85"/>
      <c r="G30" s="91"/>
      <c r="H30" s="86"/>
      <c r="I30" s="82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3"/>
      <c r="U30" s="253"/>
      <c r="V30" s="254"/>
      <c r="W30" s="255"/>
      <c r="X30" s="2"/>
    </row>
    <row r="31" spans="1:24" x14ac:dyDescent="0.3">
      <c r="A31" s="59"/>
      <c r="B31" s="82"/>
      <c r="C31" s="83"/>
      <c r="D31" s="84"/>
      <c r="E31" s="84"/>
      <c r="F31" s="85"/>
      <c r="G31" s="91" t="str">
        <f>IF(ArrayTablePaysage[[#This Row],[Charge (kN)]]="","",IFERROR(ArrayTablePaysage[[#This Row],[Charge (kN)]]/Calibrations_DPlaque/Calibrations_DPlaque*4/PI()/1000,""))</f>
        <v/>
      </c>
      <c r="H31" s="86"/>
      <c r="I31" s="82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3"/>
      <c r="U31" s="88"/>
      <c r="V31" s="89"/>
      <c r="W31" s="90"/>
      <c r="X31" s="2"/>
    </row>
    <row r="32" spans="1:24" x14ac:dyDescent="0.3">
      <c r="A32" s="59"/>
      <c r="B32" s="82"/>
      <c r="C32" s="83"/>
      <c r="D32" s="84"/>
      <c r="E32" s="84"/>
      <c r="F32" s="85"/>
      <c r="G32" s="91" t="str">
        <f>IF(ArrayTablePaysage[[#This Row],[Charge (kN)]]="","",IFERROR(ArrayTablePaysage[[#This Row],[Charge (kN)]]/Calibrations_DPlaque/Calibrations_DPlaque*4/PI()/1000,""))</f>
        <v/>
      </c>
      <c r="H32" s="86"/>
      <c r="I32" s="82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3"/>
      <c r="U32" s="88"/>
      <c r="V32" s="89"/>
      <c r="W32" s="90"/>
      <c r="X32" s="2"/>
    </row>
    <row r="33" spans="1:24" x14ac:dyDescent="0.3">
      <c r="A33" s="59"/>
      <c r="B33" s="82"/>
      <c r="C33" s="83"/>
      <c r="D33" s="84"/>
      <c r="E33" s="84"/>
      <c r="F33" s="85"/>
      <c r="G33" s="91" t="str">
        <f>IF(ArrayTablePaysage[[#This Row],[Charge (kN)]]="","",IFERROR(ArrayTablePaysage[[#This Row],[Charge (kN)]]/Calibrations_DPlaque/Calibrations_DPlaque*4/PI()/1000,""))</f>
        <v/>
      </c>
      <c r="H33" s="86"/>
      <c r="I33" s="82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3"/>
      <c r="U33" s="253"/>
      <c r="V33" s="254"/>
      <c r="W33" s="255"/>
      <c r="X33" s="2"/>
    </row>
    <row r="34" spans="1:24" x14ac:dyDescent="0.3">
      <c r="A34" s="59"/>
      <c r="B34" s="82"/>
      <c r="C34" s="83"/>
      <c r="D34" s="84"/>
      <c r="E34" s="84"/>
      <c r="F34" s="85"/>
      <c r="G34" s="91" t="str">
        <f>IF(ArrayTablePaysage[[#This Row],[Charge (kN)]]="","",IFERROR(ArrayTablePaysage[[#This Row],[Charge (kN)]]/Calibrations_DPlaque/Calibrations_DPlaque*4/PI()/1000,""))</f>
        <v/>
      </c>
      <c r="H34" s="86"/>
      <c r="I34" s="82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3"/>
      <c r="U34" s="253"/>
      <c r="V34" s="254"/>
      <c r="W34" s="255"/>
      <c r="X34" s="2"/>
    </row>
    <row r="35" spans="1:24" x14ac:dyDescent="0.3">
      <c r="A35" s="59"/>
      <c r="B35" s="82"/>
      <c r="C35" s="83"/>
      <c r="D35" s="84"/>
      <c r="E35" s="84"/>
      <c r="F35" s="85"/>
      <c r="G35" s="91" t="str">
        <f>IF(ArrayTablePaysage[[#This Row],[Charge (kN)]]="","",IFERROR(ArrayTablePaysage[[#This Row],[Charge (kN)]]/Calibrations_DPlaque/Calibrations_DPlaque*4/PI()/1000,""))</f>
        <v/>
      </c>
      <c r="H35" s="86"/>
      <c r="I35" s="82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3"/>
      <c r="U35" s="253"/>
      <c r="V35" s="254"/>
      <c r="W35" s="255"/>
      <c r="X35" s="2"/>
    </row>
    <row r="36" spans="1:24" x14ac:dyDescent="0.3">
      <c r="A36" s="2"/>
      <c r="B36" s="92"/>
      <c r="C36" s="92"/>
      <c r="D36" s="92"/>
      <c r="E36" s="92"/>
      <c r="F36" s="92"/>
      <c r="G36" s="92"/>
      <c r="H36" s="92"/>
      <c r="I36" s="93"/>
      <c r="J36" s="93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2"/>
      <c r="X36" s="2"/>
    </row>
    <row r="37" spans="1:24" ht="11.15" customHeight="1" x14ac:dyDescent="0.3">
      <c r="A37" s="2"/>
      <c r="B37" s="27"/>
      <c r="C37" s="27"/>
      <c r="D37" s="214" t="s">
        <v>39</v>
      </c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5" t="s">
        <v>34</v>
      </c>
      <c r="W37" s="215"/>
      <c r="X37" s="2"/>
    </row>
    <row r="38" spans="1:24" ht="11.15" customHeight="1" x14ac:dyDescent="0.3">
      <c r="A38" s="2"/>
      <c r="B38" s="2"/>
      <c r="C38" s="2"/>
      <c r="D38" s="217" t="s">
        <v>40</v>
      </c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6"/>
      <c r="W38" s="216"/>
      <c r="X38" s="2"/>
    </row>
  </sheetData>
  <mergeCells count="31">
    <mergeCell ref="U35:W35"/>
    <mergeCell ref="D37:U37"/>
    <mergeCell ref="V37:W38"/>
    <mergeCell ref="D38:U38"/>
    <mergeCell ref="U29:W29"/>
    <mergeCell ref="U30:W30"/>
    <mergeCell ref="U33:W33"/>
    <mergeCell ref="U34:W34"/>
    <mergeCell ref="B8:D8"/>
    <mergeCell ref="B9:D9"/>
    <mergeCell ref="U27:W27"/>
    <mergeCell ref="U28:W28"/>
    <mergeCell ref="U26:W26"/>
    <mergeCell ref="B11:W11"/>
    <mergeCell ref="U14:W14"/>
    <mergeCell ref="U15:W15"/>
    <mergeCell ref="U16:W16"/>
    <mergeCell ref="U17:W17"/>
    <mergeCell ref="U18:W18"/>
    <mergeCell ref="E9:G9"/>
    <mergeCell ref="A12:A13"/>
    <mergeCell ref="C12:E12"/>
    <mergeCell ref="F12:G12"/>
    <mergeCell ref="H12:S12"/>
    <mergeCell ref="U12:W13"/>
    <mergeCell ref="J2:T2"/>
    <mergeCell ref="J3:T3"/>
    <mergeCell ref="A5:K5"/>
    <mergeCell ref="B6:W6"/>
    <mergeCell ref="T7:W7"/>
    <mergeCell ref="B7:D7"/>
  </mergeCells>
  <printOptions horizontalCentered="1"/>
  <pageMargins left="0.23622047244094491" right="0.23622047244094491" top="0.19685039370078741" bottom="0.19685039370078741" header="0" footer="0"/>
  <pageSetup paperSize="9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983D-0860-4B05-AFF1-840CC1A0D13C}">
  <dimension ref="A1:O55"/>
  <sheetViews>
    <sheetView showWhiteSpace="0" view="pageLayout" zoomScaleNormal="115" zoomScaleSheetLayoutView="85" workbookViewId="0">
      <selection activeCell="D3" sqref="D3"/>
    </sheetView>
  </sheetViews>
  <sheetFormatPr baseColWidth="10" defaultColWidth="11.453125" defaultRowHeight="14" x14ac:dyDescent="0.3"/>
  <cols>
    <col min="1" max="1" width="2.81640625" style="1" customWidth="1"/>
    <col min="2" max="3" width="6.7265625" style="1" customWidth="1"/>
    <col min="4" max="5" width="10" style="1" customWidth="1"/>
    <col min="6" max="14" width="6.54296875" style="1" customWidth="1"/>
    <col min="15" max="15" width="2.26953125" style="1" customWidth="1"/>
    <col min="16" max="16384" width="11.453125" style="1"/>
  </cols>
  <sheetData>
    <row r="1" spans="1:15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" customHeight="1" x14ac:dyDescent="0.5">
      <c r="A2" s="2"/>
      <c r="B2" s="2"/>
      <c r="C2" s="2"/>
      <c r="D2" s="2"/>
      <c r="E2" s="234" t="s">
        <v>53</v>
      </c>
      <c r="F2" s="234"/>
      <c r="G2" s="234"/>
      <c r="H2" s="234"/>
      <c r="I2" s="234"/>
      <c r="J2" s="234"/>
      <c r="K2" s="234"/>
      <c r="L2" s="234"/>
      <c r="M2" s="234"/>
      <c r="N2" s="147"/>
      <c r="O2" s="2"/>
    </row>
    <row r="3" spans="1:15" ht="15.75" customHeight="1" x14ac:dyDescent="0.35">
      <c r="A3" s="2"/>
      <c r="B3" s="2"/>
      <c r="C3" s="2"/>
      <c r="D3" s="2"/>
      <c r="E3" s="187" t="s">
        <v>7</v>
      </c>
      <c r="F3" s="187"/>
      <c r="G3" s="187"/>
      <c r="H3" s="187"/>
      <c r="I3" s="187"/>
      <c r="J3" s="187"/>
      <c r="K3" s="187"/>
      <c r="L3" s="187"/>
      <c r="M3" s="187"/>
      <c r="N3" s="4"/>
      <c r="O3" s="2"/>
    </row>
    <row r="4" spans="1:15" ht="15.5" x14ac:dyDescent="0.35">
      <c r="A4" s="2"/>
      <c r="B4" s="2"/>
      <c r="C4" s="2"/>
      <c r="D4" s="2"/>
      <c r="E4" s="2"/>
      <c r="F4" s="2"/>
      <c r="G4" s="2"/>
      <c r="H4" s="2"/>
      <c r="I4" s="2"/>
      <c r="J4" s="4"/>
      <c r="K4" s="4"/>
      <c r="L4" s="4"/>
      <c r="M4" s="4"/>
      <c r="N4" s="2"/>
      <c r="O4" s="2"/>
    </row>
    <row r="5" spans="1:15" ht="15" customHeight="1" x14ac:dyDescent="0.3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59"/>
      <c r="M5" s="59"/>
      <c r="N5" s="2"/>
      <c r="O5" s="2"/>
    </row>
    <row r="6" spans="1:15" ht="18" customHeight="1" x14ac:dyDescent="0.3">
      <c r="A6" s="8"/>
      <c r="B6" s="197" t="e" cm="1">
        <f t="array" ref="B6" xml:space="preserve"> "INFORMATIONS ZONE " &amp; Zi_Name</f>
        <v>#NAME?</v>
      </c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9"/>
      <c r="O6" s="2"/>
    </row>
    <row r="7" spans="1:15" x14ac:dyDescent="0.3">
      <c r="A7" s="9"/>
      <c r="B7" s="237" t="e">
        <f>IF(CorrectionParameters_Load_Active,"Forces corrigées à :","Forces non corrigées")</f>
        <v>#NAME?</v>
      </c>
      <c r="C7" s="238"/>
      <c r="D7" s="238"/>
      <c r="E7" s="29" t="e">
        <f>IF(CorrectionParameters_Load_Active,IF(CorrectionParameters_Load_LoadReferenceSource="Sequence",DropSequence_Drop3_Value,CorrectionParameters_Load_CustomValue),"")</f>
        <v>#NAME?</v>
      </c>
      <c r="F7" s="29" t="e">
        <f>IF(CorrectionParameters_Load_Active,"kN","")</f>
        <v>#NAME?</v>
      </c>
      <c r="G7" s="31"/>
      <c r="H7" s="5"/>
      <c r="I7" s="31"/>
      <c r="J7" s="31"/>
      <c r="K7" s="5" t="s">
        <v>9</v>
      </c>
      <c r="L7" s="31" t="e">
        <f>IF(Project_Name="","",Project_Name)</f>
        <v>#NAME?</v>
      </c>
      <c r="M7" s="9"/>
      <c r="N7" s="168"/>
      <c r="O7" s="2"/>
    </row>
    <row r="8" spans="1:15" x14ac:dyDescent="0.3">
      <c r="A8" s="9"/>
      <c r="B8" s="249" t="e">
        <f>IF(CorrectionParameters_Temperature_Active,"Déflexions corrigées de :","Déflexions non corrigées")</f>
        <v>#NAME?</v>
      </c>
      <c r="C8" s="250"/>
      <c r="D8" s="250"/>
      <c r="E8" s="165" t="e">
        <f>IF(CorrectionParameters_Temperature_Active,_xlfn.SWITCH(CorrectionParameters_Temperature_TemperatureFromSource,"Tair",AVERAGE(Zi_Pi_Tair),"Tsurf",AVERAGE(Zi_Pi_Tsurf),"Tman",AVERAGE(Zi_Pi_Tman),"Custom",CorrectionParameters_Temperature_CustomValue),"")</f>
        <v>#NAME?</v>
      </c>
      <c r="F8" s="33" t="e">
        <f>IF(CorrectionParameters_Temperature_Active,"°C     à","")</f>
        <v>#NAME?</v>
      </c>
      <c r="G8" s="33" t="e">
        <f>IF(CorrectionParameters_Temperature_Active,CorrectionParameters_Temperature_ReferenceTemperature &amp; Unit_Temperature_Unit,"")</f>
        <v>#NAME?</v>
      </c>
      <c r="H8" s="46"/>
      <c r="I8" s="34"/>
      <c r="J8" s="34"/>
      <c r="K8" s="101" t="s">
        <v>94</v>
      </c>
      <c r="L8" s="131" t="str">
        <f>IFERROR(AVERAGE(Z1_Pi_D3_D0),"")</f>
        <v/>
      </c>
      <c r="M8" s="34" t="e" cm="1">
        <f t="array" ref="M8">Unit_Deflection_Unit</f>
        <v>#NAME?</v>
      </c>
      <c r="N8" s="99"/>
      <c r="O8" s="2"/>
    </row>
    <row r="9" spans="1:15" x14ac:dyDescent="0.3">
      <c r="A9" s="9"/>
      <c r="B9" s="251" t="e">
        <f>IF(CorrectionParameters_Temperature_Active,"Type de structure :","")</f>
        <v>#NAME?</v>
      </c>
      <c r="C9" s="252"/>
      <c r="D9" s="252"/>
      <c r="E9" s="259" t="e">
        <f>IF(CorrectionParameters_Temperature_Active,CorrectionParameters_Temperature_StructureType_Name &amp; " K=" &amp; ROUND(CorrectionParameters_Temperature_StructureType_K,2),"")</f>
        <v>#NAME?</v>
      </c>
      <c r="F9" s="259"/>
      <c r="G9" s="259"/>
      <c r="H9" s="97"/>
      <c r="I9" s="39"/>
      <c r="J9" s="39"/>
      <c r="K9" s="96" t="s">
        <v>95</v>
      </c>
      <c r="L9" s="132" t="str" cm="1">
        <f t="array" ref="L9">IFERROR(Zi_CharacteristicDeflection,"")</f>
        <v/>
      </c>
      <c r="M9" s="98" t="e" cm="1">
        <f t="array" ref="M9">Unit_Deflection_Unit</f>
        <v>#NAME?</v>
      </c>
      <c r="N9" s="100"/>
      <c r="O9" s="2"/>
    </row>
    <row r="10" spans="1:15" ht="10.5" customHeight="1" x14ac:dyDescent="0.3">
      <c r="A10" s="18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2"/>
    </row>
    <row r="11" spans="1:15" ht="15.5" x14ac:dyDescent="0.3">
      <c r="A11" s="16"/>
      <c r="B11" s="197" t="s">
        <v>54</v>
      </c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9"/>
      <c r="O11" s="2"/>
    </row>
    <row r="12" spans="1:15" ht="14.15" customHeight="1" x14ac:dyDescent="0.3">
      <c r="A12" s="239"/>
      <c r="B12" s="63"/>
      <c r="C12" s="240" t="s">
        <v>55</v>
      </c>
      <c r="D12" s="241"/>
      <c r="E12" s="242"/>
      <c r="F12" s="240" t="s">
        <v>56</v>
      </c>
      <c r="G12" s="241"/>
      <c r="H12" s="240" t="e" cm="1">
        <f t="array" ref="H12">CONCATENATE("Deflexion (",Unit_Deflection_Unit,") :")</f>
        <v>#NAME?</v>
      </c>
      <c r="I12" s="241"/>
      <c r="J12" s="241"/>
      <c r="K12" s="241"/>
      <c r="L12" s="241"/>
      <c r="M12" s="240" t="s">
        <v>124</v>
      </c>
      <c r="N12" s="260"/>
      <c r="O12" s="19"/>
    </row>
    <row r="13" spans="1:15" ht="33" customHeight="1" x14ac:dyDescent="0.3">
      <c r="A13" s="239"/>
      <c r="B13" s="65" t="s">
        <v>58</v>
      </c>
      <c r="C13" s="66" t="s">
        <v>59</v>
      </c>
      <c r="D13" s="67" t="s">
        <v>60</v>
      </c>
      <c r="E13" s="68" t="s">
        <v>61</v>
      </c>
      <c r="F13" s="66" t="s">
        <v>62</v>
      </c>
      <c r="G13" s="69" t="s">
        <v>63</v>
      </c>
      <c r="H13" s="66" t="s">
        <v>82</v>
      </c>
      <c r="I13" s="70" t="s">
        <v>83</v>
      </c>
      <c r="J13" s="71" t="s">
        <v>84</v>
      </c>
      <c r="K13" s="71" t="s">
        <v>85</v>
      </c>
      <c r="L13" s="72" t="s">
        <v>86</v>
      </c>
      <c r="M13" s="74" t="s">
        <v>122</v>
      </c>
      <c r="N13" s="71" t="s">
        <v>123</v>
      </c>
      <c r="O13" s="2"/>
    </row>
    <row r="14" spans="1:15" x14ac:dyDescent="0.3">
      <c r="A14" s="59"/>
      <c r="B14" s="75" t="s">
        <v>81</v>
      </c>
      <c r="C14" s="76" t="s">
        <v>80</v>
      </c>
      <c r="D14" s="77" t="s">
        <v>65</v>
      </c>
      <c r="E14" s="77" t="s">
        <v>66</v>
      </c>
      <c r="F14" s="78" t="s">
        <v>67</v>
      </c>
      <c r="G14" s="79" t="str">
        <f>IF(ArrayTablePaysage6[[#This Row],[Charge (kN)]]="","",IFERROR(ArrayTablePaysage6[[#This Row],[Charge (kN)]]/Calibration_Dplate/Calibration_Dplate*4/PI()/1000,""))</f>
        <v/>
      </c>
      <c r="H14" s="80" t="s">
        <v>68</v>
      </c>
      <c r="I14" s="75" t="s">
        <v>69</v>
      </c>
      <c r="J14" s="81" t="s">
        <v>70</v>
      </c>
      <c r="K14" s="81" t="s">
        <v>71</v>
      </c>
      <c r="L14" s="81" t="s">
        <v>72</v>
      </c>
      <c r="M14" s="80" t="s">
        <v>127</v>
      </c>
      <c r="N14" s="163" t="s">
        <v>128</v>
      </c>
      <c r="O14" s="2"/>
    </row>
    <row r="15" spans="1:15" x14ac:dyDescent="0.3">
      <c r="A15" s="59"/>
      <c r="B15" s="82"/>
      <c r="C15" s="83"/>
      <c r="D15" s="84"/>
      <c r="E15" s="84"/>
      <c r="F15" s="85"/>
      <c r="G15" s="79" t="str">
        <f>IF(ArrayTablePaysage6[[#This Row],[Charge (kN)]]="","",IFERROR(ArrayTablePaysage6[[#This Row],[Charge (kN)]]/Calibration_Dplate/Calibration_Dplate*4/PI()/1000,""))</f>
        <v/>
      </c>
      <c r="H15" s="86"/>
      <c r="I15" s="82"/>
      <c r="J15" s="87"/>
      <c r="K15" s="87"/>
      <c r="L15" s="87"/>
      <c r="M15" s="86"/>
      <c r="N15" s="163"/>
      <c r="O15" s="2"/>
    </row>
    <row r="16" spans="1:15" x14ac:dyDescent="0.3">
      <c r="A16" s="59"/>
      <c r="B16" s="82"/>
      <c r="C16" s="83"/>
      <c r="D16" s="84"/>
      <c r="E16" s="84"/>
      <c r="F16" s="85"/>
      <c r="G16" s="79" t="str">
        <f>IF(ArrayTablePaysage6[[#This Row],[Charge (kN)]]="","",IFERROR(ArrayTablePaysage6[[#This Row],[Charge (kN)]]/Calibration_Dplate/Calibration_Dplate*4/PI()/1000,""))</f>
        <v/>
      </c>
      <c r="H16" s="86"/>
      <c r="I16" s="82"/>
      <c r="J16" s="87"/>
      <c r="K16" s="87"/>
      <c r="L16" s="87"/>
      <c r="M16" s="86"/>
      <c r="N16" s="164"/>
      <c r="O16" s="2"/>
    </row>
    <row r="17" spans="1:15" x14ac:dyDescent="0.3">
      <c r="A17" s="59"/>
      <c r="B17" s="82"/>
      <c r="C17" s="83"/>
      <c r="D17" s="84"/>
      <c r="E17" s="84"/>
      <c r="F17" s="85"/>
      <c r="G17" s="79" t="str">
        <f>IF(ArrayTablePaysage6[[#This Row],[Charge (kN)]]="","",IFERROR(ArrayTablePaysage6[[#This Row],[Charge (kN)]]/Calibration_Dplate/Calibration_Dplate*4/PI()/1000,""))</f>
        <v/>
      </c>
      <c r="H17" s="86"/>
      <c r="I17" s="82"/>
      <c r="J17" s="87"/>
      <c r="K17" s="87"/>
      <c r="L17" s="87"/>
      <c r="M17" s="86"/>
      <c r="N17" s="164"/>
      <c r="O17" s="2"/>
    </row>
    <row r="18" spans="1:15" x14ac:dyDescent="0.3">
      <c r="A18" s="59"/>
      <c r="B18" s="82"/>
      <c r="C18" s="83"/>
      <c r="D18" s="84"/>
      <c r="E18" s="84"/>
      <c r="F18" s="159"/>
      <c r="G18" s="91" t="str">
        <f>IF(ArrayTablePaysage6[[#This Row],[Charge (kN)]]="","",IFERROR(ArrayTablePaysage6[[#This Row],[Charge (kN)]]/Calibration_Dplate/Calibration_Dplate*4/PI()/1000,""))</f>
        <v/>
      </c>
      <c r="H18" s="86"/>
      <c r="I18" s="82"/>
      <c r="J18" s="87"/>
      <c r="K18" s="87"/>
      <c r="L18" s="87"/>
      <c r="M18" s="86"/>
      <c r="N18" s="164"/>
      <c r="O18" s="2"/>
    </row>
    <row r="19" spans="1:15" x14ac:dyDescent="0.3">
      <c r="A19" s="59"/>
      <c r="B19" s="82"/>
      <c r="C19" s="83"/>
      <c r="D19" s="84"/>
      <c r="E19" s="84"/>
      <c r="F19" s="159"/>
      <c r="G19" s="91" t="str">
        <f>IF(ArrayTablePaysage6[[#This Row],[Charge (kN)]]="","",IFERROR(ArrayTablePaysage6[[#This Row],[Charge (kN)]]/Calibration_Dplate/Calibration_Dplate*4/PI()/1000,""))</f>
        <v/>
      </c>
      <c r="H19" s="86"/>
      <c r="I19" s="82"/>
      <c r="J19" s="87"/>
      <c r="K19" s="87"/>
      <c r="L19" s="87"/>
      <c r="M19" s="86"/>
      <c r="N19" s="164"/>
      <c r="O19" s="2"/>
    </row>
    <row r="20" spans="1:15" x14ac:dyDescent="0.3">
      <c r="A20" s="59"/>
      <c r="B20" s="82"/>
      <c r="C20" s="83"/>
      <c r="D20" s="84"/>
      <c r="E20" s="84"/>
      <c r="F20" s="159"/>
      <c r="G20" s="91" t="str">
        <f>IF(ArrayTablePaysage6[[#This Row],[Charge (kN)]]="","",IFERROR(ArrayTablePaysage6[[#This Row],[Charge (kN)]]/Calibration_Dplate/Calibration_Dplate*4/PI()/1000,""))</f>
        <v/>
      </c>
      <c r="H20" s="86"/>
      <c r="I20" s="82"/>
      <c r="J20" s="87"/>
      <c r="K20" s="87"/>
      <c r="L20" s="87"/>
      <c r="M20" s="86"/>
      <c r="N20" s="164"/>
      <c r="O20" s="2"/>
    </row>
    <row r="21" spans="1:15" x14ac:dyDescent="0.3">
      <c r="A21" s="59"/>
      <c r="B21" s="82"/>
      <c r="C21" s="83"/>
      <c r="D21" s="84"/>
      <c r="E21" s="84"/>
      <c r="F21" s="159"/>
      <c r="G21" s="91" t="str">
        <f>IF(ArrayTablePaysage6[[#This Row],[Charge (kN)]]="","",IFERROR(ArrayTablePaysage6[[#This Row],[Charge (kN)]]/Calibration_Dplate/Calibration_Dplate*4/PI()/1000,""))</f>
        <v/>
      </c>
      <c r="H21" s="86"/>
      <c r="I21" s="82"/>
      <c r="J21" s="87"/>
      <c r="K21" s="87"/>
      <c r="L21" s="87"/>
      <c r="M21" s="86"/>
      <c r="N21" s="164"/>
      <c r="O21" s="2"/>
    </row>
    <row r="22" spans="1:15" x14ac:dyDescent="0.3">
      <c r="A22" s="59"/>
      <c r="B22" s="82"/>
      <c r="C22" s="83"/>
      <c r="D22" s="84"/>
      <c r="E22" s="84"/>
      <c r="F22" s="159"/>
      <c r="G22" s="91" t="str">
        <f>IF(ArrayTablePaysage6[[#This Row],[Charge (kN)]]="","",IFERROR(ArrayTablePaysage6[[#This Row],[Charge (kN)]]/Calibration_Dplate/Calibration_Dplate*4/PI()/1000,""))</f>
        <v/>
      </c>
      <c r="H22" s="86"/>
      <c r="I22" s="82"/>
      <c r="J22" s="87"/>
      <c r="K22" s="87"/>
      <c r="L22" s="87"/>
      <c r="M22" s="86"/>
      <c r="N22" s="164"/>
      <c r="O22" s="2"/>
    </row>
    <row r="23" spans="1:15" x14ac:dyDescent="0.3">
      <c r="A23" s="59"/>
      <c r="B23" s="82"/>
      <c r="C23" s="83"/>
      <c r="D23" s="84"/>
      <c r="E23" s="84"/>
      <c r="F23" s="159"/>
      <c r="G23" s="91" t="str">
        <f>IF(ArrayTablePaysage6[[#This Row],[Charge (kN)]]="","",IFERROR(ArrayTablePaysage6[[#This Row],[Charge (kN)]]/Calibration_Dplate/Calibration_Dplate*4/PI()/1000,""))</f>
        <v/>
      </c>
      <c r="H23" s="86"/>
      <c r="I23" s="82"/>
      <c r="J23" s="87"/>
      <c r="K23" s="87"/>
      <c r="L23" s="87"/>
      <c r="M23" s="86"/>
      <c r="N23" s="164"/>
      <c r="O23" s="2"/>
    </row>
    <row r="24" spans="1:15" x14ac:dyDescent="0.3">
      <c r="A24" s="59"/>
      <c r="B24" s="82"/>
      <c r="C24" s="83"/>
      <c r="D24" s="84"/>
      <c r="E24" s="84"/>
      <c r="F24" s="159"/>
      <c r="G24" s="91" t="str">
        <f>IF(ArrayTablePaysage6[[#This Row],[Charge (kN)]]="","",IFERROR(ArrayTablePaysage6[[#This Row],[Charge (kN)]]/Calibration_Dplate/Calibration_Dplate*4/PI()/1000,""))</f>
        <v/>
      </c>
      <c r="H24" s="86"/>
      <c r="I24" s="82"/>
      <c r="J24" s="87"/>
      <c r="K24" s="87"/>
      <c r="L24" s="87"/>
      <c r="M24" s="86"/>
      <c r="N24" s="164"/>
      <c r="O24" s="2"/>
    </row>
    <row r="25" spans="1:15" x14ac:dyDescent="0.3">
      <c r="A25" s="59"/>
      <c r="B25" s="82"/>
      <c r="C25" s="83"/>
      <c r="D25" s="84"/>
      <c r="E25" s="84"/>
      <c r="F25" s="159"/>
      <c r="G25" s="91" t="str">
        <f>IF(ArrayTablePaysage6[[#This Row],[Charge (kN)]]="","",IFERROR(ArrayTablePaysage6[[#This Row],[Charge (kN)]]/Calibration_Dplate/Calibration_Dplate*4/PI()/1000,""))</f>
        <v/>
      </c>
      <c r="H25" s="86"/>
      <c r="I25" s="82"/>
      <c r="J25" s="87"/>
      <c r="K25" s="87"/>
      <c r="L25" s="87"/>
      <c r="M25" s="86"/>
      <c r="N25" s="164"/>
      <c r="O25" s="2"/>
    </row>
    <row r="26" spans="1:15" x14ac:dyDescent="0.3">
      <c r="A26" s="59"/>
      <c r="B26" s="82"/>
      <c r="C26" s="83"/>
      <c r="D26" s="84"/>
      <c r="E26" s="84"/>
      <c r="F26" s="159"/>
      <c r="G26" s="91" t="str">
        <f>IF(ArrayTablePaysage6[[#This Row],[Charge (kN)]]="","",IFERROR(ArrayTablePaysage6[[#This Row],[Charge (kN)]]/Calibration_Dplate/Calibration_Dplate*4/PI()/1000,""))</f>
        <v/>
      </c>
      <c r="H26" s="86"/>
      <c r="I26" s="82"/>
      <c r="J26" s="87"/>
      <c r="K26" s="87"/>
      <c r="L26" s="87"/>
      <c r="M26" s="86"/>
      <c r="N26" s="164"/>
      <c r="O26" s="2"/>
    </row>
    <row r="27" spans="1:15" x14ac:dyDescent="0.3">
      <c r="A27" s="59"/>
      <c r="B27" s="82"/>
      <c r="C27" s="83"/>
      <c r="D27" s="84"/>
      <c r="E27" s="84"/>
      <c r="F27" s="159"/>
      <c r="G27" s="91" t="str">
        <f>IF(ArrayTablePaysage6[[#This Row],[Charge (kN)]]="","",IFERROR(ArrayTablePaysage6[[#This Row],[Charge (kN)]]/Calibration_Dplate/Calibration_Dplate*4/PI()/1000,""))</f>
        <v/>
      </c>
      <c r="H27" s="86"/>
      <c r="I27" s="82"/>
      <c r="J27" s="87"/>
      <c r="K27" s="87"/>
      <c r="L27" s="87"/>
      <c r="M27" s="86"/>
      <c r="N27" s="164"/>
      <c r="O27" s="2"/>
    </row>
    <row r="28" spans="1:15" x14ac:dyDescent="0.3">
      <c r="A28" s="59"/>
      <c r="B28" s="82"/>
      <c r="C28" s="83"/>
      <c r="D28" s="84"/>
      <c r="E28" s="84"/>
      <c r="F28" s="159"/>
      <c r="G28" s="91" t="str">
        <f>IF(ArrayTablePaysage6[[#This Row],[Charge (kN)]]="","",IFERROR(ArrayTablePaysage6[[#This Row],[Charge (kN)]]/Calibration_Dplate/Calibration_Dplate*4/PI()/1000,""))</f>
        <v/>
      </c>
      <c r="H28" s="86"/>
      <c r="I28" s="82"/>
      <c r="J28" s="87"/>
      <c r="K28" s="87"/>
      <c r="L28" s="87"/>
      <c r="M28" s="86"/>
      <c r="N28" s="164"/>
      <c r="O28" s="2"/>
    </row>
    <row r="29" spans="1:15" x14ac:dyDescent="0.3">
      <c r="A29" s="59"/>
      <c r="B29" s="82"/>
      <c r="C29" s="83"/>
      <c r="D29" s="84"/>
      <c r="E29" s="84"/>
      <c r="F29" s="159"/>
      <c r="G29" s="91" t="str">
        <f>IF(ArrayTablePaysage6[[#This Row],[Charge (kN)]]="","",IFERROR(ArrayTablePaysage6[[#This Row],[Charge (kN)]]/Calibration_Dplate/Calibration_Dplate*4/PI()/1000,""))</f>
        <v/>
      </c>
      <c r="H29" s="86"/>
      <c r="I29" s="82"/>
      <c r="J29" s="87"/>
      <c r="K29" s="87"/>
      <c r="L29" s="87"/>
      <c r="M29" s="86"/>
      <c r="N29" s="164"/>
      <c r="O29" s="2"/>
    </row>
    <row r="30" spans="1:15" x14ac:dyDescent="0.3">
      <c r="A30" s="59"/>
      <c r="B30" s="82"/>
      <c r="C30" s="83"/>
      <c r="D30" s="84"/>
      <c r="E30" s="84"/>
      <c r="F30" s="159"/>
      <c r="G30" s="91" t="str">
        <f>IF(ArrayTablePaysage6[[#This Row],[Charge (kN)]]="","",IFERROR(ArrayTablePaysage6[[#This Row],[Charge (kN)]]/Calibration_Dplate/Calibration_Dplate*4/PI()/1000,""))</f>
        <v/>
      </c>
      <c r="H30" s="86"/>
      <c r="I30" s="82"/>
      <c r="J30" s="87"/>
      <c r="K30" s="87"/>
      <c r="L30" s="87"/>
      <c r="M30" s="86"/>
      <c r="N30" s="164"/>
      <c r="O30" s="2"/>
    </row>
    <row r="31" spans="1:15" x14ac:dyDescent="0.3">
      <c r="A31" s="59"/>
      <c r="B31" s="82"/>
      <c r="C31" s="83"/>
      <c r="D31" s="84"/>
      <c r="E31" s="84"/>
      <c r="F31" s="159"/>
      <c r="G31" s="91" t="str">
        <f>IF(ArrayTablePaysage6[[#This Row],[Charge (kN)]]="","",IFERROR(ArrayTablePaysage6[[#This Row],[Charge (kN)]]/Calibration_Dplate/Calibration_Dplate*4/PI()/1000,""))</f>
        <v/>
      </c>
      <c r="H31" s="86"/>
      <c r="I31" s="82"/>
      <c r="J31" s="87"/>
      <c r="K31" s="87"/>
      <c r="L31" s="87"/>
      <c r="M31" s="86"/>
      <c r="N31" s="164"/>
      <c r="O31" s="2"/>
    </row>
    <row r="32" spans="1:15" x14ac:dyDescent="0.3">
      <c r="A32" s="59"/>
      <c r="B32" s="82"/>
      <c r="C32" s="83"/>
      <c r="D32" s="84"/>
      <c r="E32" s="84"/>
      <c r="F32" s="159"/>
      <c r="G32" s="91" t="str">
        <f>IF(ArrayTablePaysage6[[#This Row],[Charge (kN)]]="","",IFERROR(ArrayTablePaysage6[[#This Row],[Charge (kN)]]/Calibration_Dplate/Calibration_Dplate*4/PI()/1000,""))</f>
        <v/>
      </c>
      <c r="H32" s="86"/>
      <c r="I32" s="82"/>
      <c r="J32" s="87"/>
      <c r="K32" s="87"/>
      <c r="L32" s="87"/>
      <c r="M32" s="86"/>
      <c r="N32" s="164"/>
      <c r="O32" s="2"/>
    </row>
    <row r="33" spans="1:15" x14ac:dyDescent="0.3">
      <c r="A33" s="59"/>
      <c r="B33" s="82"/>
      <c r="C33" s="83"/>
      <c r="D33" s="84"/>
      <c r="E33" s="84"/>
      <c r="F33" s="159"/>
      <c r="G33" s="91" t="str">
        <f>IF(ArrayTablePaysage6[[#This Row],[Charge (kN)]]="","",IFERROR(ArrayTablePaysage6[[#This Row],[Charge (kN)]]/Calibration_Dplate/Calibration_Dplate*4/PI()/1000,""))</f>
        <v/>
      </c>
      <c r="H33" s="160"/>
      <c r="I33" s="82"/>
      <c r="J33" s="87"/>
      <c r="K33" s="87"/>
      <c r="L33" s="87"/>
      <c r="M33" s="86"/>
      <c r="N33" s="164"/>
      <c r="O33" s="2"/>
    </row>
    <row r="34" spans="1:15" x14ac:dyDescent="0.3">
      <c r="A34" s="59"/>
      <c r="B34" s="82"/>
      <c r="C34" s="83"/>
      <c r="D34" s="84"/>
      <c r="E34" s="84"/>
      <c r="F34" s="85"/>
      <c r="G34" s="79" t="str">
        <f>IF(ArrayTablePaysage6[[#This Row],[Charge (kN)]]="","",IFERROR(ArrayTablePaysage6[[#This Row],[Charge (kN)]]/Calibration_Dplate/Calibration_Dplate*4/PI()/1000,""))</f>
        <v/>
      </c>
      <c r="H34" s="86"/>
      <c r="I34" s="82"/>
      <c r="J34" s="87"/>
      <c r="K34" s="87"/>
      <c r="L34" s="87"/>
      <c r="M34" s="86"/>
      <c r="N34" s="164"/>
      <c r="O34" s="2"/>
    </row>
    <row r="35" spans="1:15" x14ac:dyDescent="0.3">
      <c r="A35" s="59"/>
      <c r="B35" s="82"/>
      <c r="C35" s="83"/>
      <c r="D35" s="84"/>
      <c r="E35" s="84"/>
      <c r="F35" s="85"/>
      <c r="G35" s="79" t="str">
        <f>IF(ArrayTablePaysage6[[#This Row],[Charge (kN)]]="","",IFERROR(ArrayTablePaysage6[[#This Row],[Charge (kN)]]/Calibration_Dplate/Calibration_Dplate*4/PI()/1000,""))</f>
        <v/>
      </c>
      <c r="H35" s="86"/>
      <c r="I35" s="82"/>
      <c r="J35" s="87"/>
      <c r="K35" s="87"/>
      <c r="L35" s="87"/>
      <c r="M35" s="86"/>
      <c r="N35" s="164"/>
      <c r="O35" s="2"/>
    </row>
    <row r="36" spans="1:15" x14ac:dyDescent="0.3">
      <c r="A36" s="59"/>
      <c r="B36" s="82"/>
      <c r="C36" s="83"/>
      <c r="D36" s="84"/>
      <c r="E36" s="84"/>
      <c r="F36" s="85"/>
      <c r="G36" s="79" t="str">
        <f>IF(ArrayTablePaysage6[[#This Row],[Charge (kN)]]="","",IFERROR(ArrayTablePaysage6[[#This Row],[Charge (kN)]]/Calibration_Dplate/Calibration_Dplate*4/PI()/1000,""))</f>
        <v/>
      </c>
      <c r="H36" s="86"/>
      <c r="I36" s="82"/>
      <c r="J36" s="87"/>
      <c r="K36" s="87"/>
      <c r="L36" s="87"/>
      <c r="M36" s="86"/>
      <c r="N36" s="164"/>
      <c r="O36" s="2"/>
    </row>
    <row r="37" spans="1:15" x14ac:dyDescent="0.3">
      <c r="A37" s="59"/>
      <c r="B37" s="82"/>
      <c r="C37" s="83"/>
      <c r="D37" s="84"/>
      <c r="E37" s="84"/>
      <c r="F37" s="85"/>
      <c r="G37" s="79" t="str">
        <f>IF(ArrayTablePaysage6[[#This Row],[Charge (kN)]]="","",IFERROR(ArrayTablePaysage6[[#This Row],[Charge (kN)]]/Calibration_Dplate/Calibration_Dplate*4/PI()/1000,""))</f>
        <v/>
      </c>
      <c r="H37" s="86"/>
      <c r="I37" s="82"/>
      <c r="J37" s="87"/>
      <c r="K37" s="87"/>
      <c r="L37" s="87"/>
      <c r="M37" s="86"/>
      <c r="N37" s="164"/>
      <c r="O37" s="2"/>
    </row>
    <row r="38" spans="1:15" x14ac:dyDescent="0.3">
      <c r="A38" s="59"/>
      <c r="B38" s="82"/>
      <c r="C38" s="83"/>
      <c r="D38" s="84"/>
      <c r="E38" s="84"/>
      <c r="F38" s="85"/>
      <c r="G38" s="79" t="str">
        <f>IF(ArrayTablePaysage6[[#This Row],[Charge (kN)]]="","",IFERROR(ArrayTablePaysage6[[#This Row],[Charge (kN)]]/Calibration_Dplate/Calibration_Dplate*4/PI()/1000,""))</f>
        <v/>
      </c>
      <c r="H38" s="86"/>
      <c r="I38" s="82"/>
      <c r="J38" s="87"/>
      <c r="K38" s="87"/>
      <c r="L38" s="87"/>
      <c r="M38" s="86"/>
      <c r="N38" s="164"/>
      <c r="O38" s="2"/>
    </row>
    <row r="39" spans="1:15" x14ac:dyDescent="0.3">
      <c r="A39" s="59"/>
      <c r="B39" s="82"/>
      <c r="C39" s="83"/>
      <c r="D39" s="84"/>
      <c r="E39" s="84"/>
      <c r="F39" s="85"/>
      <c r="G39" s="79" t="str">
        <f>IF(ArrayTablePaysage6[[#This Row],[Charge (kN)]]="","",IFERROR(ArrayTablePaysage6[[#This Row],[Charge (kN)]]/Calibration_Dplate/Calibration_Dplate*4/PI()/1000,""))</f>
        <v/>
      </c>
      <c r="H39" s="86"/>
      <c r="I39" s="82"/>
      <c r="J39" s="87"/>
      <c r="K39" s="87"/>
      <c r="L39" s="87"/>
      <c r="M39" s="86"/>
      <c r="N39" s="164"/>
      <c r="O39" s="2"/>
    </row>
    <row r="40" spans="1:15" x14ac:dyDescent="0.3">
      <c r="A40" s="59"/>
      <c r="B40" s="82"/>
      <c r="C40" s="83"/>
      <c r="D40" s="84"/>
      <c r="E40" s="84"/>
      <c r="F40" s="85"/>
      <c r="G40" s="79" t="str">
        <f>IF(ArrayTablePaysage6[[#This Row],[Charge (kN)]]="","",IFERROR(ArrayTablePaysage6[[#This Row],[Charge (kN)]]/Calibration_Dplate/Calibration_Dplate*4/PI()/1000,""))</f>
        <v/>
      </c>
      <c r="H40" s="86"/>
      <c r="I40" s="82"/>
      <c r="J40" s="87"/>
      <c r="K40" s="87"/>
      <c r="L40" s="87"/>
      <c r="M40" s="86"/>
      <c r="N40" s="164"/>
      <c r="O40" s="2"/>
    </row>
    <row r="41" spans="1:15" x14ac:dyDescent="0.3">
      <c r="A41" s="59"/>
      <c r="B41" s="82"/>
      <c r="C41" s="83"/>
      <c r="D41" s="84"/>
      <c r="E41" s="84"/>
      <c r="F41" s="85"/>
      <c r="G41" s="79" t="str">
        <f>IF(ArrayTablePaysage6[[#This Row],[Charge (kN)]]="","",IFERROR(ArrayTablePaysage6[[#This Row],[Charge (kN)]]/Calibration_Dplate/Calibration_Dplate*4/PI()/1000,""))</f>
        <v/>
      </c>
      <c r="H41" s="86"/>
      <c r="I41" s="82"/>
      <c r="J41" s="87"/>
      <c r="K41" s="87"/>
      <c r="L41" s="87"/>
      <c r="M41" s="86"/>
      <c r="N41" s="164"/>
      <c r="O41" s="2"/>
    </row>
    <row r="42" spans="1:15" x14ac:dyDescent="0.3">
      <c r="A42" s="59"/>
      <c r="B42" s="82"/>
      <c r="C42" s="83"/>
      <c r="D42" s="84"/>
      <c r="E42" s="84"/>
      <c r="F42" s="85"/>
      <c r="G42" s="79" t="str">
        <f>IF(ArrayTablePaysage6[[#This Row],[Charge (kN)]]="","",IFERROR(ArrayTablePaysage6[[#This Row],[Charge (kN)]]/Calibration_Dplate/Calibration_Dplate*4/PI()/1000,""))</f>
        <v/>
      </c>
      <c r="H42" s="86"/>
      <c r="I42" s="82"/>
      <c r="J42" s="87"/>
      <c r="K42" s="87"/>
      <c r="L42" s="87"/>
      <c r="M42" s="86"/>
      <c r="N42" s="164"/>
      <c r="O42" s="2"/>
    </row>
    <row r="43" spans="1:15" x14ac:dyDescent="0.3">
      <c r="A43" s="59"/>
      <c r="B43" s="82"/>
      <c r="C43" s="83"/>
      <c r="D43" s="84"/>
      <c r="E43" s="84"/>
      <c r="F43" s="85"/>
      <c r="G43" s="79" t="str">
        <f>IF(ArrayTablePaysage6[[#This Row],[Charge (kN)]]="","",IFERROR(ArrayTablePaysage6[[#This Row],[Charge (kN)]]/Calibration_Dplate/Calibration_Dplate*4/PI()/1000,""))</f>
        <v/>
      </c>
      <c r="H43" s="86"/>
      <c r="I43" s="82"/>
      <c r="J43" s="87"/>
      <c r="K43" s="87"/>
      <c r="L43" s="87"/>
      <c r="M43" s="86"/>
      <c r="N43" s="164"/>
      <c r="O43" s="2"/>
    </row>
    <row r="44" spans="1:15" x14ac:dyDescent="0.3">
      <c r="A44" s="59"/>
      <c r="B44" s="82"/>
      <c r="C44" s="83"/>
      <c r="D44" s="84"/>
      <c r="E44" s="84"/>
      <c r="F44" s="159"/>
      <c r="G44" s="91" t="str">
        <f>IF(ArrayTablePaysage6[[#This Row],[Charge (kN)]]="","",IFERROR(ArrayTablePaysage6[[#This Row],[Charge (kN)]]/Calibration_Dplate/Calibration_Dplate*4/PI()/1000,""))</f>
        <v/>
      </c>
      <c r="H44" s="160"/>
      <c r="I44" s="82"/>
      <c r="J44" s="87"/>
      <c r="K44" s="87"/>
      <c r="L44" s="87"/>
      <c r="M44" s="86"/>
      <c r="N44" s="164"/>
      <c r="O44" s="2"/>
    </row>
    <row r="45" spans="1:15" x14ac:dyDescent="0.3">
      <c r="A45" s="59"/>
      <c r="B45" s="82"/>
      <c r="C45" s="83"/>
      <c r="D45" s="84"/>
      <c r="E45" s="84"/>
      <c r="F45" s="85"/>
      <c r="G45" s="79" t="str">
        <f>IF(ArrayTablePaysage6[[#This Row],[Charge (kN)]]="","",IFERROR(ArrayTablePaysage6[[#This Row],[Charge (kN)]]/Calibration_Dplate/Calibration_Dplate*4/PI()/1000,""))</f>
        <v/>
      </c>
      <c r="H45" s="86"/>
      <c r="I45" s="82"/>
      <c r="J45" s="87"/>
      <c r="K45" s="87"/>
      <c r="L45" s="87"/>
      <c r="M45" s="86"/>
      <c r="N45" s="164"/>
      <c r="O45" s="2"/>
    </row>
    <row r="46" spans="1:15" x14ac:dyDescent="0.3">
      <c r="A46" s="59"/>
      <c r="B46" s="82"/>
      <c r="C46" s="83"/>
      <c r="D46" s="84"/>
      <c r="E46" s="84"/>
      <c r="F46" s="85"/>
      <c r="G46" s="79" t="str">
        <f>IF(ArrayTablePaysage6[[#This Row],[Charge (kN)]]="","",IFERROR(ArrayTablePaysage6[[#This Row],[Charge (kN)]]/Calibration_Dplate/Calibration_Dplate*4/PI()/1000,""))</f>
        <v/>
      </c>
      <c r="H46" s="86"/>
      <c r="I46" s="82"/>
      <c r="J46" s="87"/>
      <c r="K46" s="87"/>
      <c r="L46" s="87"/>
      <c r="M46" s="86"/>
      <c r="N46" s="164"/>
      <c r="O46" s="2"/>
    </row>
    <row r="47" spans="1:15" x14ac:dyDescent="0.3">
      <c r="A47" s="59"/>
      <c r="B47" s="82"/>
      <c r="C47" s="83"/>
      <c r="D47" s="84"/>
      <c r="E47" s="84"/>
      <c r="F47" s="85"/>
      <c r="G47" s="91"/>
      <c r="H47" s="86"/>
      <c r="I47" s="82"/>
      <c r="J47" s="87"/>
      <c r="K47" s="87"/>
      <c r="L47" s="87"/>
      <c r="M47" s="86"/>
      <c r="N47" s="164"/>
      <c r="O47" s="2"/>
    </row>
    <row r="48" spans="1:15" x14ac:dyDescent="0.3">
      <c r="A48" s="59"/>
      <c r="B48" s="82"/>
      <c r="C48" s="83"/>
      <c r="D48" s="84"/>
      <c r="E48" s="84"/>
      <c r="F48" s="85"/>
      <c r="G48" s="91" t="str">
        <f>IF(ArrayTablePaysage6[[#This Row],[Charge (kN)]]="","",IFERROR(ArrayTablePaysage6[[#This Row],[Charge (kN)]]/Calibrations_DPlaque/Calibrations_DPlaque*4/PI()/1000,""))</f>
        <v/>
      </c>
      <c r="H48" s="86"/>
      <c r="I48" s="82"/>
      <c r="J48" s="87"/>
      <c r="K48" s="87"/>
      <c r="L48" s="87"/>
      <c r="M48" s="86"/>
      <c r="N48" s="164"/>
      <c r="O48" s="2"/>
    </row>
    <row r="49" spans="1:15" x14ac:dyDescent="0.3">
      <c r="A49" s="59"/>
      <c r="B49" s="82"/>
      <c r="C49" s="83"/>
      <c r="D49" s="84"/>
      <c r="E49" s="84"/>
      <c r="F49" s="85"/>
      <c r="G49" s="91" t="str">
        <f>IF(ArrayTablePaysage6[[#This Row],[Charge (kN)]]="","",IFERROR(ArrayTablePaysage6[[#This Row],[Charge (kN)]]/Calibrations_DPlaque/Calibrations_DPlaque*4/PI()/1000,""))</f>
        <v/>
      </c>
      <c r="H49" s="86"/>
      <c r="I49" s="82"/>
      <c r="J49" s="87"/>
      <c r="K49" s="87"/>
      <c r="L49" s="87"/>
      <c r="M49" s="86"/>
      <c r="N49" s="164"/>
      <c r="O49" s="2"/>
    </row>
    <row r="50" spans="1:15" x14ac:dyDescent="0.3">
      <c r="A50" s="59"/>
      <c r="B50" s="82"/>
      <c r="C50" s="83"/>
      <c r="D50" s="84"/>
      <c r="E50" s="84"/>
      <c r="F50" s="85"/>
      <c r="G50" s="91" t="str">
        <f>IF(ArrayTablePaysage6[[#This Row],[Charge (kN)]]="","",IFERROR(ArrayTablePaysage6[[#This Row],[Charge (kN)]]/Calibrations_DPlaque/Calibrations_DPlaque*4/PI()/1000,""))</f>
        <v/>
      </c>
      <c r="H50" s="86"/>
      <c r="I50" s="82"/>
      <c r="J50" s="87"/>
      <c r="K50" s="87"/>
      <c r="L50" s="87"/>
      <c r="M50" s="86"/>
      <c r="N50" s="164"/>
      <c r="O50" s="2"/>
    </row>
    <row r="51" spans="1:15" x14ac:dyDescent="0.3">
      <c r="A51" s="59"/>
      <c r="B51" s="82"/>
      <c r="C51" s="83"/>
      <c r="D51" s="84"/>
      <c r="E51" s="84"/>
      <c r="F51" s="85"/>
      <c r="G51" s="91" t="str">
        <f>IF(ArrayTablePaysage6[[#This Row],[Charge (kN)]]="","",IFERROR(ArrayTablePaysage6[[#This Row],[Charge (kN)]]/Calibrations_DPlaque/Calibrations_DPlaque*4/PI()/1000,""))</f>
        <v/>
      </c>
      <c r="H51" s="86"/>
      <c r="I51" s="82"/>
      <c r="J51" s="87"/>
      <c r="K51" s="87"/>
      <c r="L51" s="87"/>
      <c r="M51" s="86"/>
      <c r="N51" s="164"/>
      <c r="O51" s="2"/>
    </row>
    <row r="52" spans="1:15" x14ac:dyDescent="0.3">
      <c r="A52" s="59"/>
      <c r="B52" s="82"/>
      <c r="C52" s="83"/>
      <c r="D52" s="84"/>
      <c r="E52" s="84"/>
      <c r="F52" s="85"/>
      <c r="G52" s="91" t="str">
        <f>IF(ArrayTablePaysage6[[#This Row],[Charge (kN)]]="","",IFERROR(ArrayTablePaysage6[[#This Row],[Charge (kN)]]/Calibrations_DPlaque/Calibrations_DPlaque*4/PI()/1000,""))</f>
        <v/>
      </c>
      <c r="H52" s="86"/>
      <c r="I52" s="82"/>
      <c r="J52" s="87"/>
      <c r="K52" s="87"/>
      <c r="L52" s="87"/>
      <c r="M52" s="86"/>
      <c r="N52" s="164"/>
      <c r="O52" s="2"/>
    </row>
    <row r="53" spans="1:15" x14ac:dyDescent="0.3">
      <c r="A53" s="2"/>
      <c r="B53" s="92"/>
      <c r="C53" s="92"/>
      <c r="D53" s="92"/>
      <c r="E53" s="92"/>
      <c r="F53" s="92"/>
      <c r="G53" s="92"/>
      <c r="H53" s="92"/>
      <c r="I53" s="93"/>
      <c r="J53" s="93"/>
      <c r="K53" s="94"/>
      <c r="L53" s="94"/>
      <c r="M53" s="94"/>
      <c r="N53" s="94"/>
      <c r="O53" s="2"/>
    </row>
    <row r="54" spans="1:15" ht="11.15" customHeight="1" x14ac:dyDescent="0.3">
      <c r="A54" s="2"/>
      <c r="B54" s="27"/>
      <c r="C54" s="27"/>
      <c r="D54" s="214" t="s">
        <v>39</v>
      </c>
      <c r="E54" s="214"/>
      <c r="F54" s="214"/>
      <c r="G54" s="214"/>
      <c r="H54" s="214"/>
      <c r="I54" s="214"/>
      <c r="J54" s="214"/>
      <c r="K54" s="214"/>
      <c r="L54" s="214"/>
      <c r="M54" s="214"/>
      <c r="N54" s="162" t="s">
        <v>34</v>
      </c>
      <c r="O54" s="2"/>
    </row>
    <row r="55" spans="1:15" ht="11.15" customHeight="1" x14ac:dyDescent="0.3">
      <c r="A55" s="2"/>
      <c r="B55" s="2"/>
      <c r="C55" s="2"/>
      <c r="D55" s="217" t="s">
        <v>40</v>
      </c>
      <c r="E55" s="217"/>
      <c r="F55" s="217"/>
      <c r="G55" s="217"/>
      <c r="H55" s="217"/>
      <c r="I55" s="217"/>
      <c r="J55" s="217"/>
      <c r="K55" s="217"/>
      <c r="L55" s="217"/>
      <c r="M55" s="217"/>
      <c r="N55" s="161"/>
      <c r="O55" s="2"/>
    </row>
  </sheetData>
  <mergeCells count="16">
    <mergeCell ref="D54:M54"/>
    <mergeCell ref="D55:M55"/>
    <mergeCell ref="E2:M2"/>
    <mergeCell ref="E3:M3"/>
    <mergeCell ref="B8:D8"/>
    <mergeCell ref="B9:D9"/>
    <mergeCell ref="B11:N11"/>
    <mergeCell ref="H12:L12"/>
    <mergeCell ref="M12:N12"/>
    <mergeCell ref="E9:G9"/>
    <mergeCell ref="A12:A13"/>
    <mergeCell ref="C12:E12"/>
    <mergeCell ref="F12:G12"/>
    <mergeCell ref="A5:K5"/>
    <mergeCell ref="B6:N6"/>
    <mergeCell ref="B7:D7"/>
  </mergeCells>
  <printOptions horizontalCentered="1"/>
  <pageMargins left="0.23622047244094491" right="0.23622047244094491" top="0.19685039370078741" bottom="0.19685039370078741" header="0" footer="0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78E1-520C-4364-BC6B-4FDBCC259943}">
  <dimension ref="A1:R500"/>
  <sheetViews>
    <sheetView showWhiteSpace="0" view="pageLayout" zoomScaleNormal="115" zoomScaleSheetLayoutView="85" workbookViewId="0">
      <selection activeCell="D2" sqref="D2"/>
    </sheetView>
  </sheetViews>
  <sheetFormatPr baseColWidth="10" defaultColWidth="11.453125" defaultRowHeight="14" x14ac:dyDescent="0.3"/>
  <cols>
    <col min="1" max="1" width="2.81640625" style="1" customWidth="1"/>
    <col min="2" max="2" width="9.90625" style="1" customWidth="1"/>
    <col min="3" max="3" width="11.26953125" style="1" customWidth="1"/>
    <col min="4" max="17" width="8.26953125" style="1" customWidth="1"/>
    <col min="18" max="18" width="2.26953125" style="1" customWidth="1"/>
    <col min="19" max="16384" width="11.453125" style="1"/>
  </cols>
  <sheetData>
    <row r="1" spans="1:18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</row>
    <row r="2" spans="1:18" ht="26.15" customHeight="1" x14ac:dyDescent="0.5">
      <c r="A2" s="2"/>
      <c r="B2" s="2"/>
      <c r="C2" s="2"/>
      <c r="D2" s="2"/>
      <c r="E2" s="2"/>
      <c r="F2" s="147" t="s">
        <v>53</v>
      </c>
      <c r="G2" s="147"/>
      <c r="H2" s="147"/>
      <c r="I2" s="147"/>
      <c r="J2" s="147"/>
      <c r="K2" s="147"/>
      <c r="L2" s="147"/>
      <c r="M2" s="147"/>
      <c r="N2" s="147"/>
      <c r="O2" s="147"/>
      <c r="P2" s="2"/>
      <c r="Q2" s="2"/>
      <c r="R2" s="2"/>
    </row>
    <row r="3" spans="1:18" ht="15.75" customHeight="1" x14ac:dyDescent="0.35">
      <c r="A3" s="2"/>
      <c r="B3" s="2"/>
      <c r="C3" s="2"/>
      <c r="D3" s="2"/>
      <c r="E3" s="2"/>
      <c r="F3" s="4" t="s">
        <v>7</v>
      </c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</row>
    <row r="4" spans="1:18" ht="15.5" x14ac:dyDescent="0.35">
      <c r="A4" s="2"/>
      <c r="B4" s="2"/>
      <c r="C4" s="2"/>
      <c r="D4" s="2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</row>
    <row r="5" spans="1:18" ht="15" customHeight="1" x14ac:dyDescent="0.3">
      <c r="A5" s="191"/>
      <c r="B5" s="191"/>
      <c r="C5" s="191"/>
      <c r="D5" s="191"/>
      <c r="E5" s="191"/>
      <c r="F5" s="191"/>
      <c r="G5" s="191"/>
      <c r="H5" s="59"/>
      <c r="I5" s="59"/>
      <c r="J5" s="59"/>
      <c r="K5" s="2"/>
      <c r="L5" s="2"/>
      <c r="M5" s="2"/>
      <c r="N5" s="5"/>
      <c r="O5" s="5"/>
      <c r="P5" s="2"/>
      <c r="Q5" s="2"/>
      <c r="R5" s="2"/>
    </row>
    <row r="6" spans="1:18" ht="18" customHeight="1" x14ac:dyDescent="0.3">
      <c r="A6" s="8"/>
      <c r="B6" s="197" t="s">
        <v>8</v>
      </c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9"/>
      <c r="R6" s="2"/>
    </row>
    <row r="7" spans="1:18" x14ac:dyDescent="0.3">
      <c r="A7" s="9"/>
      <c r="B7" s="28"/>
      <c r="C7" s="61" t="s">
        <v>9</v>
      </c>
      <c r="D7" s="261" t="e">
        <f>IF(Project_Name="","",Project_Name)</f>
        <v>#NAME?</v>
      </c>
      <c r="E7" s="261"/>
      <c r="F7" s="261"/>
      <c r="G7" s="61"/>
      <c r="H7" s="107"/>
      <c r="I7" s="61" t="s">
        <v>10</v>
      </c>
      <c r="J7" s="264">
        <f ca="1">TODAY()</f>
        <v>45213</v>
      </c>
      <c r="K7" s="264"/>
      <c r="L7" s="264"/>
      <c r="M7" s="29"/>
      <c r="N7" s="29"/>
      <c r="O7" s="29"/>
      <c r="P7" s="29"/>
      <c r="Q7" s="149"/>
      <c r="R7" s="2"/>
    </row>
    <row r="8" spans="1:18" x14ac:dyDescent="0.3">
      <c r="A8" s="9"/>
      <c r="B8" s="148"/>
      <c r="C8" s="12" t="s">
        <v>11</v>
      </c>
      <c r="D8" s="262" t="e">
        <f>IF(Project_Town="","",Project_Town)</f>
        <v>#NAME?</v>
      </c>
      <c r="E8" s="262"/>
      <c r="F8" s="262"/>
      <c r="G8" s="111"/>
      <c r="H8" s="112"/>
      <c r="I8" s="111" t="s">
        <v>17</v>
      </c>
      <c r="J8" s="265" t="e">
        <f>IF(Report_Date="","",Report_Date)</f>
        <v>#NAME?</v>
      </c>
      <c r="K8" s="265"/>
      <c r="L8" s="265"/>
      <c r="M8" s="40"/>
      <c r="N8" s="40"/>
      <c r="O8" s="40"/>
      <c r="P8" s="40"/>
      <c r="Q8" s="150"/>
      <c r="R8" s="2"/>
    </row>
    <row r="9" spans="1:18" x14ac:dyDescent="0.3">
      <c r="A9" s="9"/>
      <c r="B9" s="151"/>
      <c r="C9" s="14" t="s">
        <v>13</v>
      </c>
      <c r="D9" s="263" t="e">
        <f>IF(Project_Customer="","",Project_Customer)</f>
        <v>#NAME?</v>
      </c>
      <c r="E9" s="263"/>
      <c r="F9" s="263"/>
      <c r="G9" s="14"/>
      <c r="H9" s="117"/>
      <c r="I9" s="14" t="s">
        <v>12</v>
      </c>
      <c r="J9" s="266" t="e">
        <f>IF(Project_Project="","", Project_Project)</f>
        <v>#NAME?</v>
      </c>
      <c r="K9" s="266"/>
      <c r="L9" s="266"/>
      <c r="M9" s="55"/>
      <c r="N9" s="55"/>
      <c r="O9" s="55"/>
      <c r="P9" s="55"/>
      <c r="Q9" s="152"/>
      <c r="R9" s="2"/>
    </row>
    <row r="10" spans="1:18" x14ac:dyDescent="0.3">
      <c r="A10" s="9"/>
      <c r="B10" s="143"/>
      <c r="C10" s="143"/>
      <c r="D10" s="143"/>
      <c r="E10" s="144"/>
      <c r="F10" s="145"/>
      <c r="G10" s="5"/>
      <c r="H10" s="143"/>
      <c r="I10" s="146"/>
      <c r="J10" s="145"/>
      <c r="K10" s="145"/>
      <c r="L10" s="145"/>
      <c r="M10" s="34"/>
      <c r="N10" s="5"/>
      <c r="O10" s="5"/>
      <c r="P10" s="34"/>
      <c r="Q10" s="34"/>
      <c r="R10" s="2"/>
    </row>
    <row r="11" spans="1:18" x14ac:dyDescent="0.3">
      <c r="A11" s="9"/>
      <c r="B11" s="143"/>
      <c r="C11" s="143"/>
      <c r="D11" s="143"/>
      <c r="E11" s="144"/>
      <c r="F11" s="145"/>
      <c r="G11" s="5"/>
      <c r="H11" s="143"/>
      <c r="I11" s="146"/>
      <c r="J11" s="145"/>
      <c r="K11" s="145"/>
      <c r="L11" s="145"/>
      <c r="M11" s="34"/>
      <c r="N11" s="5"/>
      <c r="O11" s="5"/>
      <c r="P11" s="34"/>
      <c r="Q11" s="34"/>
      <c r="R11" s="2"/>
    </row>
    <row r="12" spans="1:18" x14ac:dyDescent="0.3">
      <c r="A12" s="9"/>
      <c r="B12" s="143"/>
      <c r="C12" s="143"/>
      <c r="D12" s="143"/>
      <c r="E12" s="144"/>
      <c r="F12" s="145"/>
      <c r="G12" s="5"/>
      <c r="H12" s="143"/>
      <c r="I12" s="146"/>
      <c r="J12" s="145"/>
      <c r="K12" s="145"/>
      <c r="L12" s="145"/>
      <c r="M12" s="34"/>
      <c r="N12" s="5"/>
      <c r="O12" s="5"/>
      <c r="P12" s="34"/>
      <c r="Q12" s="34"/>
      <c r="R12" s="2"/>
    </row>
    <row r="13" spans="1:18" x14ac:dyDescent="0.3">
      <c r="A13" s="9"/>
      <c r="B13" s="143"/>
      <c r="C13" s="143"/>
      <c r="D13" s="143"/>
      <c r="E13" s="144"/>
      <c r="F13" s="145"/>
      <c r="G13" s="5"/>
      <c r="H13" s="143"/>
      <c r="I13" s="146"/>
      <c r="J13" s="145"/>
      <c r="K13" s="145"/>
      <c r="L13" s="145"/>
      <c r="M13" s="34"/>
      <c r="N13" s="5"/>
      <c r="O13" s="5"/>
      <c r="P13" s="34"/>
      <c r="Q13" s="34"/>
      <c r="R13" s="2"/>
    </row>
    <row r="14" spans="1:18" x14ac:dyDescent="0.3">
      <c r="A14" s="9"/>
      <c r="B14" s="143"/>
      <c r="C14" s="143"/>
      <c r="D14" s="143"/>
      <c r="E14" s="144"/>
      <c r="F14" s="145"/>
      <c r="G14" s="5"/>
      <c r="H14" s="143"/>
      <c r="I14" s="146"/>
      <c r="J14" s="145"/>
      <c r="K14" s="145"/>
      <c r="L14" s="145"/>
      <c r="M14" s="34"/>
      <c r="N14" s="5"/>
      <c r="O14" s="5"/>
      <c r="P14" s="34"/>
      <c r="Q14" s="34"/>
      <c r="R14" s="2"/>
    </row>
    <row r="15" spans="1:18" x14ac:dyDescent="0.3">
      <c r="A15" s="9"/>
      <c r="B15" s="143"/>
      <c r="C15" s="143"/>
      <c r="D15" s="143"/>
      <c r="E15" s="144"/>
      <c r="F15" s="145"/>
      <c r="G15" s="5"/>
      <c r="H15" s="143"/>
      <c r="I15" s="146"/>
      <c r="J15" s="145"/>
      <c r="K15" s="145"/>
      <c r="L15" s="145"/>
      <c r="M15" s="34"/>
      <c r="N15" s="5"/>
      <c r="O15" s="5"/>
      <c r="P15" s="34"/>
      <c r="Q15" s="34"/>
      <c r="R15" s="2"/>
    </row>
    <row r="16" spans="1:18" x14ac:dyDescent="0.3">
      <c r="A16" s="9"/>
      <c r="B16" s="143"/>
      <c r="C16" s="143"/>
      <c r="D16" s="143"/>
      <c r="E16" s="144"/>
      <c r="F16" s="145"/>
      <c r="G16" s="5"/>
      <c r="H16" s="143"/>
      <c r="I16" s="146"/>
      <c r="J16" s="145"/>
      <c r="K16" s="145"/>
      <c r="L16" s="145"/>
      <c r="M16" s="34"/>
      <c r="N16" s="5"/>
      <c r="O16" s="5"/>
      <c r="P16" s="34"/>
      <c r="Q16" s="34"/>
      <c r="R16" s="2"/>
    </row>
    <row r="17" spans="1:18" x14ac:dyDescent="0.3">
      <c r="A17" s="9"/>
      <c r="B17" s="143"/>
      <c r="C17" s="143"/>
      <c r="D17" s="143"/>
      <c r="E17" s="144"/>
      <c r="F17" s="145"/>
      <c r="G17" s="5"/>
      <c r="H17" s="143"/>
      <c r="I17" s="146"/>
      <c r="J17" s="145"/>
      <c r="K17" s="145"/>
      <c r="L17" s="145"/>
      <c r="M17" s="34"/>
      <c r="N17" s="5"/>
      <c r="O17" s="5"/>
      <c r="P17" s="34"/>
      <c r="Q17" s="34"/>
      <c r="R17" s="2"/>
    </row>
    <row r="18" spans="1:18" x14ac:dyDescent="0.3">
      <c r="A18" s="9"/>
      <c r="B18" s="143"/>
      <c r="C18" s="143"/>
      <c r="D18" s="143"/>
      <c r="E18" s="144"/>
      <c r="F18" s="145"/>
      <c r="G18" s="5"/>
      <c r="H18" s="143"/>
      <c r="I18" s="146"/>
      <c r="J18" s="145"/>
      <c r="K18" s="145"/>
      <c r="L18" s="145"/>
      <c r="M18" s="34"/>
      <c r="N18" s="5"/>
      <c r="O18" s="5"/>
      <c r="P18" s="34"/>
      <c r="Q18" s="34"/>
      <c r="R18" s="2"/>
    </row>
    <row r="19" spans="1:18" x14ac:dyDescent="0.3">
      <c r="A19" s="9"/>
      <c r="B19" s="143"/>
      <c r="C19" s="143"/>
      <c r="D19" s="143"/>
      <c r="E19" s="144"/>
      <c r="F19" s="145"/>
      <c r="G19" s="5"/>
      <c r="H19" s="143"/>
      <c r="I19" s="146"/>
      <c r="J19" s="145"/>
      <c r="K19" s="145"/>
      <c r="L19" s="145"/>
      <c r="M19" s="34"/>
      <c r="N19" s="5"/>
      <c r="O19" s="5"/>
      <c r="P19" s="34"/>
      <c r="Q19" s="34"/>
      <c r="R19" s="2"/>
    </row>
    <row r="20" spans="1:18" x14ac:dyDescent="0.3">
      <c r="A20" s="9"/>
      <c r="B20" s="143"/>
      <c r="C20" s="143"/>
      <c r="D20" s="143"/>
      <c r="E20" s="144"/>
      <c r="F20" s="145"/>
      <c r="G20" s="5"/>
      <c r="H20" s="143"/>
      <c r="I20" s="146"/>
      <c r="J20" s="145"/>
      <c r="K20" s="145"/>
      <c r="L20" s="145"/>
      <c r="M20" s="34"/>
      <c r="N20" s="5"/>
      <c r="O20" s="5"/>
      <c r="P20" s="34"/>
      <c r="Q20" s="34"/>
      <c r="R20" s="2"/>
    </row>
    <row r="21" spans="1:18" x14ac:dyDescent="0.3">
      <c r="A21" s="9"/>
      <c r="B21" s="143"/>
      <c r="C21" s="143"/>
      <c r="D21" s="143"/>
      <c r="E21" s="144"/>
      <c r="F21" s="145"/>
      <c r="G21" s="5"/>
      <c r="H21" s="143"/>
      <c r="I21" s="146"/>
      <c r="J21" s="145"/>
      <c r="K21" s="145"/>
      <c r="L21" s="145"/>
      <c r="M21" s="34"/>
      <c r="N21" s="5"/>
      <c r="O21" s="5"/>
      <c r="P21" s="34"/>
      <c r="Q21" s="34"/>
      <c r="R21" s="2"/>
    </row>
    <row r="22" spans="1:18" x14ac:dyDescent="0.3">
      <c r="A22" s="9"/>
      <c r="B22" s="143"/>
      <c r="C22" s="143"/>
      <c r="D22" s="143"/>
      <c r="E22" s="144"/>
      <c r="F22" s="145"/>
      <c r="G22" s="5"/>
      <c r="H22" s="143"/>
      <c r="I22" s="146"/>
      <c r="J22" s="145"/>
      <c r="K22" s="145"/>
      <c r="L22" s="145"/>
      <c r="M22" s="34"/>
      <c r="N22" s="5"/>
      <c r="O22" s="5"/>
      <c r="P22" s="34"/>
      <c r="Q22" s="34"/>
      <c r="R22" s="2"/>
    </row>
    <row r="23" spans="1:18" x14ac:dyDescent="0.3">
      <c r="A23" s="9"/>
      <c r="B23" s="143"/>
      <c r="C23" s="143"/>
      <c r="D23" s="143"/>
      <c r="E23" s="144"/>
      <c r="F23" s="145"/>
      <c r="G23" s="5"/>
      <c r="H23" s="143"/>
      <c r="I23" s="146"/>
      <c r="J23" s="145"/>
      <c r="K23" s="145"/>
      <c r="L23" s="145"/>
      <c r="M23" s="34"/>
      <c r="N23" s="5"/>
      <c r="O23" s="5"/>
      <c r="P23" s="34"/>
      <c r="Q23" s="34"/>
      <c r="R23" s="2"/>
    </row>
    <row r="24" spans="1:18" x14ac:dyDescent="0.3">
      <c r="A24" s="9"/>
      <c r="B24" s="143"/>
      <c r="C24" s="143"/>
      <c r="D24" s="143"/>
      <c r="E24" s="144"/>
      <c r="F24" s="145"/>
      <c r="G24" s="5"/>
      <c r="H24" s="143"/>
      <c r="I24" s="146"/>
      <c r="J24" s="145"/>
      <c r="K24" s="145"/>
      <c r="L24" s="145"/>
      <c r="M24" s="34"/>
      <c r="N24" s="5"/>
      <c r="O24" s="5"/>
      <c r="P24" s="34"/>
      <c r="Q24" s="34"/>
      <c r="R24" s="2"/>
    </row>
    <row r="25" spans="1:18" x14ac:dyDescent="0.3">
      <c r="A25" s="9"/>
      <c r="B25" s="143"/>
      <c r="C25" s="143"/>
      <c r="D25" s="143"/>
      <c r="E25" s="144"/>
      <c r="F25" s="145"/>
      <c r="G25" s="5"/>
      <c r="H25" s="143"/>
      <c r="I25" s="146"/>
      <c r="J25" s="145"/>
      <c r="K25" s="145"/>
      <c r="L25" s="145"/>
      <c r="M25" s="34"/>
      <c r="N25" s="5"/>
      <c r="O25" s="5"/>
      <c r="P25" s="34"/>
      <c r="Q25" s="34"/>
      <c r="R25" s="2"/>
    </row>
    <row r="26" spans="1:18" x14ac:dyDescent="0.3">
      <c r="A26" s="9"/>
      <c r="B26" s="143"/>
      <c r="C26" s="143"/>
      <c r="D26" s="143"/>
      <c r="E26" s="144"/>
      <c r="F26" s="145"/>
      <c r="G26" s="5"/>
      <c r="H26" s="143"/>
      <c r="I26" s="146"/>
      <c r="J26" s="145"/>
      <c r="K26" s="145"/>
      <c r="L26" s="145"/>
      <c r="M26" s="34"/>
      <c r="N26" s="5"/>
      <c r="O26" s="5"/>
      <c r="P26" s="34"/>
      <c r="Q26" s="34"/>
      <c r="R26" s="2"/>
    </row>
    <row r="27" spans="1:18" x14ac:dyDescent="0.3">
      <c r="A27" s="9"/>
      <c r="B27" s="143"/>
      <c r="C27" s="143"/>
      <c r="D27" s="143"/>
      <c r="E27" s="144"/>
      <c r="F27" s="145"/>
      <c r="G27" s="5"/>
      <c r="H27" s="143"/>
      <c r="I27" s="146"/>
      <c r="J27" s="145"/>
      <c r="K27" s="145"/>
      <c r="L27" s="145"/>
      <c r="M27" s="34"/>
      <c r="N27" s="5"/>
      <c r="O27" s="5"/>
      <c r="P27" s="34"/>
      <c r="Q27" s="34"/>
      <c r="R27" s="2"/>
    </row>
    <row r="28" spans="1:18" x14ac:dyDescent="0.3">
      <c r="A28" s="9"/>
      <c r="B28" s="143"/>
      <c r="C28" s="143"/>
      <c r="D28" s="143"/>
      <c r="E28" s="144"/>
      <c r="F28" s="145"/>
      <c r="G28" s="5"/>
      <c r="H28" s="143"/>
      <c r="I28" s="146"/>
      <c r="J28" s="145"/>
      <c r="K28" s="145"/>
      <c r="L28" s="145"/>
      <c r="M28" s="34"/>
      <c r="N28" s="5"/>
      <c r="O28" s="5"/>
      <c r="P28" s="34"/>
      <c r="Q28" s="34"/>
      <c r="R28" s="2"/>
    </row>
    <row r="29" spans="1:18" x14ac:dyDescent="0.3">
      <c r="A29" s="9"/>
      <c r="B29" s="143"/>
      <c r="C29" s="143"/>
      <c r="D29" s="143"/>
      <c r="E29" s="144"/>
      <c r="F29" s="145"/>
      <c r="G29" s="5"/>
      <c r="H29" s="143"/>
      <c r="I29" s="146"/>
      <c r="J29" s="145"/>
      <c r="K29" s="145"/>
      <c r="L29" s="145"/>
      <c r="M29" s="34"/>
      <c r="N29" s="5"/>
      <c r="O29" s="5"/>
      <c r="P29" s="34"/>
      <c r="Q29" s="34"/>
      <c r="R29" s="2"/>
    </row>
    <row r="30" spans="1:18" x14ac:dyDescent="0.3">
      <c r="A30" s="9"/>
      <c r="B30" s="143"/>
      <c r="C30" s="143"/>
      <c r="D30" s="143"/>
      <c r="E30" s="144"/>
      <c r="F30" s="145"/>
      <c r="G30" s="5"/>
      <c r="H30" s="143"/>
      <c r="I30" s="146"/>
      <c r="J30" s="145"/>
      <c r="K30" s="145"/>
      <c r="L30" s="145"/>
      <c r="M30" s="34"/>
      <c r="N30" s="5"/>
      <c r="O30" s="5"/>
      <c r="P30" s="34"/>
      <c r="Q30" s="34"/>
      <c r="R30" s="2"/>
    </row>
    <row r="31" spans="1:18" x14ac:dyDescent="0.3">
      <c r="A31" s="9"/>
      <c r="B31" s="143"/>
      <c r="C31" s="143"/>
      <c r="D31" s="143"/>
      <c r="E31" s="144"/>
      <c r="F31" s="145"/>
      <c r="G31" s="5"/>
      <c r="H31" s="143"/>
      <c r="I31" s="146"/>
      <c r="J31" s="145"/>
      <c r="K31" s="145"/>
      <c r="L31" s="145"/>
      <c r="M31" s="34"/>
      <c r="N31" s="5"/>
      <c r="O31" s="5"/>
      <c r="P31" s="34"/>
      <c r="Q31" s="34"/>
      <c r="R31" s="2"/>
    </row>
    <row r="32" spans="1:18" x14ac:dyDescent="0.3">
      <c r="A32" s="9"/>
      <c r="B32" s="143"/>
      <c r="C32" s="143"/>
      <c r="D32" s="143"/>
      <c r="E32" s="144"/>
      <c r="F32" s="145"/>
      <c r="G32" s="5"/>
      <c r="H32" s="143"/>
      <c r="I32" s="146"/>
      <c r="J32" s="145"/>
      <c r="K32" s="145"/>
      <c r="L32" s="145"/>
      <c r="M32" s="34"/>
      <c r="N32" s="5"/>
      <c r="O32" s="5"/>
      <c r="P32" s="34"/>
      <c r="Q32" s="34"/>
      <c r="R32" s="2"/>
    </row>
    <row r="33" spans="1:18" x14ac:dyDescent="0.3">
      <c r="A33" s="9"/>
      <c r="B33" s="143"/>
      <c r="C33" s="143"/>
      <c r="D33" s="143"/>
      <c r="E33" s="144"/>
      <c r="F33" s="145"/>
      <c r="G33" s="5"/>
      <c r="H33" s="143"/>
      <c r="I33" s="146"/>
      <c r="J33" s="145"/>
      <c r="K33" s="145"/>
      <c r="L33" s="145"/>
      <c r="M33" s="34"/>
      <c r="N33" s="5"/>
      <c r="O33" s="5"/>
      <c r="P33" s="34"/>
      <c r="Q33" s="34"/>
      <c r="R33" s="2"/>
    </row>
    <row r="34" spans="1:18" x14ac:dyDescent="0.3">
      <c r="A34" s="9"/>
      <c r="B34" s="143"/>
      <c r="C34" s="143"/>
      <c r="D34" s="143"/>
      <c r="E34" s="144"/>
      <c r="F34" s="145"/>
      <c r="G34" s="5"/>
      <c r="H34" s="143"/>
      <c r="I34" s="146"/>
      <c r="J34" s="145"/>
      <c r="K34" s="145"/>
      <c r="L34" s="145"/>
      <c r="M34" s="34"/>
      <c r="N34" s="5"/>
      <c r="O34" s="5"/>
      <c r="P34" s="34"/>
      <c r="Q34" s="34"/>
      <c r="R34" s="2"/>
    </row>
    <row r="35" spans="1:18" x14ac:dyDescent="0.3">
      <c r="A35" s="9"/>
      <c r="B35" s="143"/>
      <c r="C35" s="143"/>
      <c r="D35" s="143"/>
      <c r="E35" s="144"/>
      <c r="F35" s="145"/>
      <c r="G35" s="5"/>
      <c r="H35" s="143"/>
      <c r="I35" s="146"/>
      <c r="J35" s="145"/>
      <c r="K35" s="145"/>
      <c r="L35" s="145"/>
      <c r="M35" s="34"/>
      <c r="N35" s="5"/>
      <c r="O35" s="5"/>
      <c r="P35" s="34"/>
      <c r="Q35" s="34"/>
      <c r="R35" s="2"/>
    </row>
    <row r="36" spans="1:18" x14ac:dyDescent="0.3">
      <c r="A36" s="9"/>
      <c r="B36" s="143"/>
      <c r="C36" s="143"/>
      <c r="D36" s="143"/>
      <c r="E36" s="144"/>
      <c r="F36" s="145"/>
      <c r="G36" s="5"/>
      <c r="H36" s="143"/>
      <c r="I36" s="146"/>
      <c r="J36" s="145"/>
      <c r="K36" s="145"/>
      <c r="L36" s="145"/>
      <c r="M36" s="34"/>
      <c r="N36" s="5"/>
      <c r="O36" s="5"/>
      <c r="P36" s="34"/>
      <c r="Q36" s="34"/>
      <c r="R36" s="2"/>
    </row>
    <row r="37" spans="1:18" ht="10.5" customHeight="1" x14ac:dyDescent="0.3">
      <c r="A37" s="1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"/>
      <c r="R37" s="2"/>
    </row>
    <row r="38" spans="1:18" x14ac:dyDescent="0.3">
      <c r="A38" s="2"/>
      <c r="B38" s="153"/>
      <c r="C38" s="153"/>
      <c r="D38" s="153"/>
      <c r="E38" s="153"/>
      <c r="F38" s="154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6"/>
      <c r="R38" s="2"/>
    </row>
    <row r="39" spans="1:18" ht="11.15" customHeight="1" x14ac:dyDescent="0.3">
      <c r="A39" s="2"/>
      <c r="B39" s="27"/>
      <c r="C39" s="27"/>
      <c r="D39" s="214" t="s">
        <v>39</v>
      </c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5" t="s">
        <v>34</v>
      </c>
      <c r="Q39" s="215"/>
      <c r="R39" s="2"/>
    </row>
    <row r="40" spans="1:18" ht="11.15" customHeight="1" x14ac:dyDescent="0.3">
      <c r="A40" s="2"/>
      <c r="B40" s="2"/>
      <c r="C40" s="2"/>
      <c r="D40" s="217" t="s">
        <v>40</v>
      </c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6"/>
      <c r="Q40" s="216"/>
      <c r="R40" s="2"/>
    </row>
    <row r="43" spans="1:18" x14ac:dyDescent="0.3">
      <c r="B43" s="1" t="s">
        <v>97</v>
      </c>
      <c r="C43" s="1" t="s">
        <v>115</v>
      </c>
      <c r="D43" s="1" t="s">
        <v>112</v>
      </c>
      <c r="E43" s="1" t="s">
        <v>113</v>
      </c>
      <c r="F43" s="1" t="s">
        <v>114</v>
      </c>
    </row>
    <row r="44" spans="1:18" x14ac:dyDescent="0.3">
      <c r="B44" s="157" t="s">
        <v>98</v>
      </c>
      <c r="C44" s="157" t="s">
        <v>116</v>
      </c>
      <c r="D44" s="157" t="s">
        <v>106</v>
      </c>
      <c r="E44" s="157" t="s">
        <v>108</v>
      </c>
      <c r="F44" s="157" t="s">
        <v>107</v>
      </c>
    </row>
    <row r="45" spans="1:18" x14ac:dyDescent="0.3">
      <c r="B45" s="157"/>
      <c r="C45" s="157"/>
      <c r="D45" s="157"/>
      <c r="E45" s="157"/>
      <c r="F45" s="157"/>
    </row>
    <row r="46" spans="1:18" x14ac:dyDescent="0.3">
      <c r="B46" s="157"/>
      <c r="C46" s="157"/>
      <c r="D46" s="157"/>
      <c r="E46" s="157"/>
      <c r="F46" s="157"/>
    </row>
    <row r="47" spans="1:18" x14ac:dyDescent="0.3">
      <c r="B47" s="157"/>
      <c r="C47" s="157"/>
      <c r="D47" s="157"/>
      <c r="E47" s="157"/>
      <c r="F47" s="157"/>
    </row>
    <row r="48" spans="1:18" x14ac:dyDescent="0.3">
      <c r="B48" s="157"/>
      <c r="C48" s="157"/>
      <c r="D48" s="157"/>
      <c r="E48" s="157"/>
      <c r="F48" s="157"/>
    </row>
    <row r="49" spans="2:6" x14ac:dyDescent="0.3">
      <c r="B49" s="157"/>
      <c r="C49" s="157"/>
      <c r="D49" s="157"/>
      <c r="E49" s="157"/>
      <c r="F49" s="157"/>
    </row>
    <row r="50" spans="2:6" x14ac:dyDescent="0.3">
      <c r="B50" s="157"/>
      <c r="C50" s="157"/>
      <c r="D50" s="157"/>
      <c r="E50" s="157"/>
      <c r="F50" s="157"/>
    </row>
    <row r="51" spans="2:6" x14ac:dyDescent="0.3">
      <c r="B51" s="157"/>
      <c r="C51" s="157"/>
      <c r="D51" s="157"/>
      <c r="E51" s="157"/>
      <c r="F51" s="157"/>
    </row>
    <row r="52" spans="2:6" x14ac:dyDescent="0.3">
      <c r="B52" s="157"/>
      <c r="C52" s="157"/>
      <c r="D52" s="157"/>
      <c r="E52" s="157"/>
      <c r="F52" s="157"/>
    </row>
    <row r="53" spans="2:6" x14ac:dyDescent="0.3">
      <c r="B53" s="157"/>
      <c r="C53" s="157"/>
      <c r="D53" s="157"/>
      <c r="E53" s="157"/>
      <c r="F53" s="157"/>
    </row>
    <row r="54" spans="2:6" x14ac:dyDescent="0.3">
      <c r="B54" s="157"/>
      <c r="C54" s="157"/>
      <c r="D54" s="157"/>
      <c r="E54" s="157"/>
      <c r="F54" s="157"/>
    </row>
    <row r="55" spans="2:6" x14ac:dyDescent="0.3">
      <c r="B55" s="157"/>
      <c r="C55" s="157"/>
      <c r="D55" s="157"/>
      <c r="E55" s="157"/>
      <c r="F55" s="157"/>
    </row>
    <row r="56" spans="2:6" x14ac:dyDescent="0.3">
      <c r="B56" s="157"/>
      <c r="C56" s="157"/>
      <c r="D56" s="157"/>
      <c r="E56" s="157"/>
      <c r="F56" s="157"/>
    </row>
    <row r="57" spans="2:6" x14ac:dyDescent="0.3">
      <c r="B57" s="157"/>
      <c r="C57" s="157"/>
      <c r="D57" s="157"/>
      <c r="E57" s="157"/>
      <c r="F57" s="157"/>
    </row>
    <row r="58" spans="2:6" x14ac:dyDescent="0.3">
      <c r="B58" s="157"/>
      <c r="C58" s="157"/>
      <c r="D58" s="157"/>
      <c r="E58" s="157"/>
      <c r="F58" s="157"/>
    </row>
    <row r="59" spans="2:6" x14ac:dyDescent="0.3">
      <c r="B59" s="157"/>
      <c r="C59" s="157"/>
      <c r="D59" s="157"/>
      <c r="E59" s="157"/>
      <c r="F59" s="157"/>
    </row>
    <row r="60" spans="2:6" x14ac:dyDescent="0.3">
      <c r="B60" s="157"/>
      <c r="C60" s="157"/>
      <c r="D60" s="157"/>
      <c r="E60" s="157"/>
      <c r="F60" s="157"/>
    </row>
    <row r="61" spans="2:6" x14ac:dyDescent="0.3">
      <c r="B61" s="157"/>
      <c r="C61" s="157"/>
      <c r="D61" s="157"/>
      <c r="E61" s="157"/>
      <c r="F61" s="157"/>
    </row>
    <row r="62" spans="2:6" x14ac:dyDescent="0.3">
      <c r="B62" s="157"/>
      <c r="C62" s="157"/>
      <c r="D62" s="157"/>
      <c r="E62" s="157"/>
      <c r="F62" s="157"/>
    </row>
    <row r="63" spans="2:6" x14ac:dyDescent="0.3">
      <c r="B63" s="157"/>
      <c r="C63" s="157"/>
      <c r="D63" s="157"/>
      <c r="E63" s="157"/>
      <c r="F63" s="157"/>
    </row>
    <row r="64" spans="2:6" x14ac:dyDescent="0.3">
      <c r="B64" s="157"/>
      <c r="C64" s="157"/>
      <c r="D64" s="157"/>
      <c r="E64" s="157"/>
      <c r="F64" s="157"/>
    </row>
    <row r="65" spans="2:6" x14ac:dyDescent="0.3">
      <c r="B65" s="157"/>
      <c r="C65" s="157"/>
      <c r="D65" s="157"/>
      <c r="E65" s="157"/>
      <c r="F65" s="157"/>
    </row>
    <row r="66" spans="2:6" x14ac:dyDescent="0.3">
      <c r="B66" s="157"/>
      <c r="C66" s="157"/>
      <c r="D66" s="157"/>
      <c r="E66" s="157"/>
      <c r="F66" s="157"/>
    </row>
    <row r="67" spans="2:6" x14ac:dyDescent="0.3">
      <c r="B67" s="157"/>
      <c r="C67" s="157"/>
      <c r="D67" s="157"/>
      <c r="E67" s="157"/>
      <c r="F67" s="157"/>
    </row>
    <row r="68" spans="2:6" x14ac:dyDescent="0.3">
      <c r="B68" s="157"/>
      <c r="C68" s="157"/>
      <c r="D68" s="157"/>
      <c r="E68" s="157"/>
      <c r="F68" s="157"/>
    </row>
    <row r="69" spans="2:6" x14ac:dyDescent="0.3">
      <c r="B69" s="157"/>
      <c r="C69" s="157"/>
      <c r="D69" s="157"/>
      <c r="E69" s="157"/>
      <c r="F69" s="157"/>
    </row>
    <row r="70" spans="2:6" x14ac:dyDescent="0.3">
      <c r="B70" s="157"/>
      <c r="C70" s="157"/>
      <c r="D70" s="157"/>
      <c r="E70" s="157"/>
      <c r="F70" s="157"/>
    </row>
    <row r="71" spans="2:6" x14ac:dyDescent="0.3">
      <c r="B71" s="157"/>
      <c r="C71" s="157"/>
      <c r="D71" s="157"/>
      <c r="E71" s="157"/>
      <c r="F71" s="157"/>
    </row>
    <row r="72" spans="2:6" x14ac:dyDescent="0.3">
      <c r="B72" s="157"/>
      <c r="C72" s="157"/>
      <c r="D72" s="157"/>
      <c r="E72" s="157"/>
      <c r="F72" s="157"/>
    </row>
    <row r="73" spans="2:6" x14ac:dyDescent="0.3">
      <c r="B73" s="157"/>
      <c r="C73" s="157"/>
      <c r="D73" s="157"/>
      <c r="E73" s="157"/>
      <c r="F73" s="157"/>
    </row>
    <row r="74" spans="2:6" x14ac:dyDescent="0.3">
      <c r="B74" s="157"/>
      <c r="C74" s="157"/>
      <c r="D74" s="157"/>
      <c r="E74" s="157"/>
      <c r="F74" s="157"/>
    </row>
    <row r="75" spans="2:6" x14ac:dyDescent="0.3">
      <c r="B75" s="157"/>
      <c r="C75" s="157"/>
      <c r="D75" s="157"/>
      <c r="E75" s="157"/>
      <c r="F75" s="157"/>
    </row>
    <row r="76" spans="2:6" x14ac:dyDescent="0.3">
      <c r="B76" s="157"/>
      <c r="C76" s="157"/>
      <c r="D76" s="157"/>
      <c r="E76" s="157"/>
      <c r="F76" s="157"/>
    </row>
    <row r="77" spans="2:6" x14ac:dyDescent="0.3">
      <c r="B77" s="157"/>
      <c r="C77" s="157"/>
      <c r="D77" s="157"/>
      <c r="E77" s="157"/>
      <c r="F77" s="157"/>
    </row>
    <row r="78" spans="2:6" x14ac:dyDescent="0.3">
      <c r="B78" s="157"/>
      <c r="C78" s="157"/>
      <c r="D78" s="157"/>
      <c r="E78" s="157"/>
      <c r="F78" s="157"/>
    </row>
    <row r="79" spans="2:6" x14ac:dyDescent="0.3">
      <c r="B79" s="157"/>
      <c r="C79" s="157"/>
      <c r="D79" s="157"/>
      <c r="E79" s="157"/>
      <c r="F79" s="157"/>
    </row>
    <row r="80" spans="2:6" x14ac:dyDescent="0.3">
      <c r="B80" s="157"/>
      <c r="C80" s="157"/>
      <c r="D80" s="157"/>
      <c r="E80" s="157"/>
      <c r="F80" s="157"/>
    </row>
    <row r="81" spans="2:6" x14ac:dyDescent="0.3">
      <c r="B81" s="157"/>
      <c r="C81" s="157"/>
      <c r="D81" s="157"/>
      <c r="E81" s="157"/>
      <c r="F81" s="157"/>
    </row>
    <row r="82" spans="2:6" x14ac:dyDescent="0.3">
      <c r="B82" s="157"/>
      <c r="C82" s="157"/>
      <c r="D82" s="157"/>
      <c r="E82" s="157"/>
      <c r="F82" s="157"/>
    </row>
    <row r="83" spans="2:6" x14ac:dyDescent="0.3">
      <c r="B83" s="157"/>
      <c r="C83" s="157"/>
      <c r="D83" s="157"/>
      <c r="E83" s="157"/>
      <c r="F83" s="157"/>
    </row>
    <row r="84" spans="2:6" x14ac:dyDescent="0.3">
      <c r="B84" s="157"/>
      <c r="C84" s="157"/>
      <c r="D84" s="157"/>
      <c r="E84" s="157"/>
      <c r="F84" s="157"/>
    </row>
    <row r="85" spans="2:6" x14ac:dyDescent="0.3">
      <c r="B85" s="157"/>
      <c r="C85" s="157"/>
      <c r="D85" s="157"/>
      <c r="E85" s="157"/>
      <c r="F85" s="157"/>
    </row>
    <row r="86" spans="2:6" x14ac:dyDescent="0.3">
      <c r="B86" s="157"/>
      <c r="C86" s="157"/>
      <c r="D86" s="157"/>
      <c r="E86" s="157"/>
      <c r="F86" s="157"/>
    </row>
    <row r="87" spans="2:6" x14ac:dyDescent="0.3">
      <c r="B87" s="157"/>
      <c r="C87" s="157"/>
      <c r="D87" s="157"/>
      <c r="E87" s="157"/>
      <c r="F87" s="157"/>
    </row>
    <row r="88" spans="2:6" x14ac:dyDescent="0.3">
      <c r="B88" s="157"/>
      <c r="C88" s="157"/>
      <c r="D88" s="157"/>
      <c r="E88" s="157"/>
      <c r="F88" s="157"/>
    </row>
    <row r="89" spans="2:6" x14ac:dyDescent="0.3">
      <c r="B89" s="157"/>
      <c r="C89" s="157"/>
      <c r="D89" s="157"/>
      <c r="E89" s="157"/>
      <c r="F89" s="157"/>
    </row>
    <row r="90" spans="2:6" x14ac:dyDescent="0.3">
      <c r="B90" s="157"/>
      <c r="C90" s="157"/>
      <c r="D90" s="157"/>
      <c r="E90" s="157"/>
      <c r="F90" s="157"/>
    </row>
    <row r="91" spans="2:6" x14ac:dyDescent="0.3">
      <c r="B91" s="157"/>
      <c r="C91" s="157"/>
      <c r="D91" s="157"/>
      <c r="E91" s="157"/>
      <c r="F91" s="157"/>
    </row>
    <row r="92" spans="2:6" x14ac:dyDescent="0.3">
      <c r="B92" s="157"/>
      <c r="C92" s="157"/>
      <c r="D92" s="157"/>
      <c r="E92" s="157"/>
      <c r="F92" s="157"/>
    </row>
    <row r="93" spans="2:6" x14ac:dyDescent="0.3">
      <c r="B93" s="157"/>
      <c r="C93" s="157"/>
      <c r="D93" s="157"/>
      <c r="E93" s="157"/>
      <c r="F93" s="157"/>
    </row>
    <row r="94" spans="2:6" x14ac:dyDescent="0.3">
      <c r="B94" s="157"/>
      <c r="C94" s="157"/>
      <c r="D94" s="157"/>
      <c r="E94" s="157"/>
      <c r="F94" s="157"/>
    </row>
    <row r="95" spans="2:6" x14ac:dyDescent="0.3">
      <c r="B95" s="157"/>
      <c r="C95" s="157"/>
      <c r="D95" s="157"/>
      <c r="E95" s="157"/>
      <c r="F95" s="157"/>
    </row>
    <row r="96" spans="2:6" x14ac:dyDescent="0.3">
      <c r="B96" s="157"/>
      <c r="C96" s="157"/>
      <c r="D96" s="157"/>
      <c r="E96" s="157"/>
      <c r="F96" s="157"/>
    </row>
    <row r="97" spans="2:6" x14ac:dyDescent="0.3">
      <c r="B97" s="157"/>
      <c r="C97" s="157"/>
      <c r="D97" s="157"/>
      <c r="E97" s="157"/>
      <c r="F97" s="157"/>
    </row>
    <row r="98" spans="2:6" x14ac:dyDescent="0.3">
      <c r="B98" s="157"/>
      <c r="C98" s="157"/>
      <c r="D98" s="157"/>
      <c r="E98" s="157"/>
      <c r="F98" s="157"/>
    </row>
    <row r="99" spans="2:6" x14ac:dyDescent="0.3">
      <c r="B99" s="157"/>
      <c r="C99" s="157"/>
      <c r="D99" s="157"/>
      <c r="E99" s="157"/>
      <c r="F99" s="157"/>
    </row>
    <row r="100" spans="2:6" x14ac:dyDescent="0.3">
      <c r="B100" s="157"/>
      <c r="C100" s="157"/>
      <c r="D100" s="157"/>
      <c r="E100" s="157"/>
      <c r="F100" s="157"/>
    </row>
    <row r="101" spans="2:6" x14ac:dyDescent="0.3">
      <c r="B101" s="157"/>
      <c r="C101" s="157"/>
      <c r="D101" s="157"/>
      <c r="E101" s="157"/>
      <c r="F101" s="157"/>
    </row>
    <row r="102" spans="2:6" x14ac:dyDescent="0.3">
      <c r="B102" s="157"/>
      <c r="C102" s="157"/>
      <c r="D102" s="157"/>
      <c r="E102" s="157"/>
      <c r="F102" s="157"/>
    </row>
    <row r="103" spans="2:6" x14ac:dyDescent="0.3">
      <c r="B103" s="157"/>
      <c r="C103" s="157"/>
      <c r="D103" s="157"/>
      <c r="E103" s="157"/>
      <c r="F103" s="157"/>
    </row>
    <row r="104" spans="2:6" x14ac:dyDescent="0.3">
      <c r="B104" s="157"/>
      <c r="C104" s="157"/>
      <c r="D104" s="157"/>
      <c r="E104" s="157"/>
      <c r="F104" s="157"/>
    </row>
    <row r="105" spans="2:6" x14ac:dyDescent="0.3">
      <c r="B105" s="157"/>
      <c r="C105" s="157"/>
      <c r="D105" s="157"/>
      <c r="E105" s="157"/>
      <c r="F105" s="157"/>
    </row>
    <row r="106" spans="2:6" x14ac:dyDescent="0.3">
      <c r="B106" s="157"/>
      <c r="C106" s="157"/>
      <c r="D106" s="157"/>
      <c r="E106" s="157"/>
      <c r="F106" s="157"/>
    </row>
    <row r="107" spans="2:6" x14ac:dyDescent="0.3">
      <c r="B107" s="157"/>
      <c r="C107" s="157"/>
      <c r="D107" s="157"/>
      <c r="E107" s="157"/>
      <c r="F107" s="157"/>
    </row>
    <row r="108" spans="2:6" x14ac:dyDescent="0.3">
      <c r="B108" s="157"/>
      <c r="C108" s="157"/>
      <c r="D108" s="157"/>
      <c r="E108" s="157"/>
      <c r="F108" s="157"/>
    </row>
    <row r="109" spans="2:6" x14ac:dyDescent="0.3">
      <c r="B109" s="157"/>
      <c r="C109" s="157"/>
      <c r="D109" s="157"/>
      <c r="E109" s="157"/>
      <c r="F109" s="157"/>
    </row>
    <row r="110" spans="2:6" x14ac:dyDescent="0.3">
      <c r="B110" s="157"/>
      <c r="C110" s="157"/>
      <c r="D110" s="157"/>
      <c r="E110" s="157"/>
      <c r="F110" s="157"/>
    </row>
    <row r="111" spans="2:6" x14ac:dyDescent="0.3">
      <c r="B111" s="157"/>
      <c r="C111" s="157"/>
      <c r="D111" s="157"/>
      <c r="E111" s="157"/>
      <c r="F111" s="157"/>
    </row>
    <row r="112" spans="2:6" x14ac:dyDescent="0.3">
      <c r="B112" s="157"/>
      <c r="C112" s="157"/>
      <c r="D112" s="157"/>
      <c r="E112" s="157"/>
      <c r="F112" s="157"/>
    </row>
    <row r="113" spans="2:6" x14ac:dyDescent="0.3">
      <c r="B113" s="157"/>
      <c r="C113" s="157"/>
      <c r="D113" s="157"/>
      <c r="E113" s="157"/>
      <c r="F113" s="157"/>
    </row>
    <row r="114" spans="2:6" x14ac:dyDescent="0.3">
      <c r="B114" s="157"/>
      <c r="C114" s="157"/>
      <c r="D114" s="157"/>
      <c r="E114" s="157"/>
      <c r="F114" s="157"/>
    </row>
    <row r="115" spans="2:6" x14ac:dyDescent="0.3">
      <c r="B115" s="157"/>
      <c r="C115" s="157"/>
      <c r="D115" s="157"/>
      <c r="E115" s="157"/>
      <c r="F115" s="157"/>
    </row>
    <row r="116" spans="2:6" x14ac:dyDescent="0.3">
      <c r="B116" s="157"/>
      <c r="C116" s="157"/>
      <c r="D116" s="157"/>
      <c r="E116" s="157"/>
      <c r="F116" s="157"/>
    </row>
    <row r="117" spans="2:6" x14ac:dyDescent="0.3">
      <c r="B117" s="157"/>
      <c r="C117" s="157"/>
      <c r="D117" s="157"/>
      <c r="E117" s="157"/>
      <c r="F117" s="157"/>
    </row>
    <row r="118" spans="2:6" x14ac:dyDescent="0.3">
      <c r="B118" s="157"/>
      <c r="C118" s="157"/>
      <c r="D118" s="157"/>
      <c r="E118" s="157"/>
      <c r="F118" s="157"/>
    </row>
    <row r="119" spans="2:6" x14ac:dyDescent="0.3">
      <c r="B119" s="157"/>
      <c r="C119" s="157"/>
      <c r="D119" s="157"/>
      <c r="E119" s="157"/>
      <c r="F119" s="157"/>
    </row>
    <row r="120" spans="2:6" x14ac:dyDescent="0.3">
      <c r="B120" s="157"/>
      <c r="C120" s="157"/>
      <c r="D120" s="157"/>
      <c r="E120" s="157"/>
      <c r="F120" s="157"/>
    </row>
    <row r="121" spans="2:6" x14ac:dyDescent="0.3">
      <c r="B121" s="157"/>
      <c r="C121" s="157"/>
      <c r="D121" s="157"/>
      <c r="E121" s="157"/>
      <c r="F121" s="157"/>
    </row>
    <row r="122" spans="2:6" x14ac:dyDescent="0.3">
      <c r="B122" s="157"/>
      <c r="C122" s="157"/>
      <c r="D122" s="157"/>
      <c r="E122" s="157"/>
      <c r="F122" s="157"/>
    </row>
    <row r="123" spans="2:6" x14ac:dyDescent="0.3">
      <c r="B123" s="157"/>
      <c r="C123" s="157"/>
      <c r="D123" s="157"/>
      <c r="E123" s="157"/>
      <c r="F123" s="157"/>
    </row>
    <row r="124" spans="2:6" x14ac:dyDescent="0.3">
      <c r="B124" s="157"/>
      <c r="C124" s="157"/>
      <c r="D124" s="157"/>
      <c r="E124" s="157"/>
      <c r="F124" s="157"/>
    </row>
    <row r="125" spans="2:6" x14ac:dyDescent="0.3">
      <c r="B125" s="157"/>
      <c r="C125" s="157"/>
      <c r="D125" s="157"/>
      <c r="E125" s="157"/>
      <c r="F125" s="157"/>
    </row>
    <row r="126" spans="2:6" x14ac:dyDescent="0.3">
      <c r="B126" s="157"/>
      <c r="C126" s="157"/>
      <c r="D126" s="157"/>
      <c r="E126" s="157"/>
      <c r="F126" s="157"/>
    </row>
    <row r="127" spans="2:6" x14ac:dyDescent="0.3">
      <c r="B127" s="157"/>
      <c r="C127" s="157"/>
      <c r="D127" s="157"/>
      <c r="E127" s="157"/>
      <c r="F127" s="157"/>
    </row>
    <row r="128" spans="2:6" x14ac:dyDescent="0.3">
      <c r="B128" s="157"/>
      <c r="C128" s="157"/>
      <c r="D128" s="157"/>
      <c r="E128" s="157"/>
      <c r="F128" s="157"/>
    </row>
    <row r="129" spans="2:6" x14ac:dyDescent="0.3">
      <c r="B129" s="157"/>
      <c r="C129" s="157"/>
      <c r="D129" s="157"/>
      <c r="E129" s="157"/>
      <c r="F129" s="157"/>
    </row>
    <row r="130" spans="2:6" x14ac:dyDescent="0.3">
      <c r="B130" s="157"/>
      <c r="C130" s="157"/>
      <c r="D130" s="157"/>
      <c r="E130" s="157"/>
      <c r="F130" s="157"/>
    </row>
    <row r="131" spans="2:6" x14ac:dyDescent="0.3">
      <c r="B131" s="157"/>
      <c r="C131" s="157"/>
      <c r="D131" s="157"/>
      <c r="E131" s="157"/>
      <c r="F131" s="157"/>
    </row>
    <row r="132" spans="2:6" x14ac:dyDescent="0.3">
      <c r="B132" s="157"/>
      <c r="C132" s="157"/>
      <c r="D132" s="157"/>
      <c r="E132" s="157"/>
      <c r="F132" s="157"/>
    </row>
    <row r="133" spans="2:6" x14ac:dyDescent="0.3">
      <c r="B133" s="157"/>
      <c r="C133" s="157"/>
      <c r="D133" s="157"/>
      <c r="E133" s="157"/>
      <c r="F133" s="157"/>
    </row>
    <row r="134" spans="2:6" x14ac:dyDescent="0.3">
      <c r="B134" s="157"/>
      <c r="C134" s="157"/>
      <c r="D134" s="157"/>
      <c r="E134" s="157"/>
      <c r="F134" s="157"/>
    </row>
    <row r="135" spans="2:6" x14ac:dyDescent="0.3">
      <c r="B135" s="157"/>
      <c r="C135" s="157"/>
      <c r="D135" s="157"/>
      <c r="E135" s="157"/>
      <c r="F135" s="157"/>
    </row>
    <row r="136" spans="2:6" x14ac:dyDescent="0.3">
      <c r="B136" s="157"/>
      <c r="C136" s="157"/>
      <c r="D136" s="157"/>
      <c r="E136" s="157"/>
      <c r="F136" s="157"/>
    </row>
    <row r="137" spans="2:6" x14ac:dyDescent="0.3">
      <c r="B137" s="157"/>
      <c r="C137" s="157"/>
      <c r="D137" s="157"/>
      <c r="E137" s="157"/>
      <c r="F137" s="157"/>
    </row>
    <row r="138" spans="2:6" x14ac:dyDescent="0.3">
      <c r="B138" s="157"/>
      <c r="C138" s="157"/>
      <c r="D138" s="157"/>
      <c r="E138" s="157"/>
      <c r="F138" s="157"/>
    </row>
    <row r="139" spans="2:6" x14ac:dyDescent="0.3">
      <c r="B139" s="157"/>
      <c r="C139" s="157"/>
      <c r="D139" s="157"/>
      <c r="E139" s="157"/>
      <c r="F139" s="157"/>
    </row>
    <row r="140" spans="2:6" x14ac:dyDescent="0.3">
      <c r="B140" s="157"/>
      <c r="C140" s="157"/>
      <c r="D140" s="157"/>
      <c r="E140" s="157"/>
      <c r="F140" s="157"/>
    </row>
    <row r="141" spans="2:6" x14ac:dyDescent="0.3">
      <c r="B141" s="157"/>
      <c r="C141" s="157"/>
      <c r="D141" s="157"/>
      <c r="E141" s="157"/>
      <c r="F141" s="157"/>
    </row>
    <row r="142" spans="2:6" x14ac:dyDescent="0.3">
      <c r="B142" s="157"/>
      <c r="C142" s="157"/>
      <c r="D142" s="157"/>
      <c r="E142" s="157"/>
      <c r="F142" s="157"/>
    </row>
    <row r="143" spans="2:6" x14ac:dyDescent="0.3">
      <c r="B143" s="157"/>
      <c r="C143" s="157"/>
      <c r="D143" s="157"/>
      <c r="E143" s="157"/>
      <c r="F143" s="157"/>
    </row>
    <row r="144" spans="2:6" x14ac:dyDescent="0.3">
      <c r="B144" s="157"/>
      <c r="C144" s="157"/>
      <c r="D144" s="157"/>
      <c r="E144" s="157"/>
      <c r="F144" s="157"/>
    </row>
    <row r="145" spans="2:6" x14ac:dyDescent="0.3">
      <c r="B145" s="157"/>
      <c r="C145" s="157"/>
      <c r="D145" s="157"/>
      <c r="E145" s="157"/>
      <c r="F145" s="157"/>
    </row>
    <row r="146" spans="2:6" x14ac:dyDescent="0.3">
      <c r="B146" s="157"/>
      <c r="C146" s="157"/>
      <c r="D146" s="157"/>
      <c r="E146" s="157"/>
      <c r="F146" s="157"/>
    </row>
    <row r="147" spans="2:6" x14ac:dyDescent="0.3">
      <c r="B147" s="157"/>
      <c r="C147" s="157"/>
      <c r="D147" s="157"/>
      <c r="E147" s="157"/>
      <c r="F147" s="157"/>
    </row>
    <row r="148" spans="2:6" x14ac:dyDescent="0.3">
      <c r="B148" s="157"/>
      <c r="C148" s="157"/>
      <c r="D148" s="157"/>
      <c r="E148" s="157"/>
      <c r="F148" s="157"/>
    </row>
    <row r="149" spans="2:6" x14ac:dyDescent="0.3">
      <c r="B149" s="157"/>
      <c r="C149" s="157"/>
      <c r="D149" s="157"/>
      <c r="E149" s="157"/>
      <c r="F149" s="157"/>
    </row>
    <row r="150" spans="2:6" x14ac:dyDescent="0.3">
      <c r="B150" s="157"/>
      <c r="C150" s="157"/>
      <c r="D150" s="157"/>
      <c r="E150" s="157"/>
      <c r="F150" s="157"/>
    </row>
    <row r="151" spans="2:6" x14ac:dyDescent="0.3">
      <c r="B151" s="157"/>
      <c r="C151" s="157"/>
      <c r="D151" s="157"/>
      <c r="E151" s="157"/>
      <c r="F151" s="157"/>
    </row>
    <row r="152" spans="2:6" x14ac:dyDescent="0.3">
      <c r="B152" s="157"/>
      <c r="C152" s="157"/>
      <c r="D152" s="157"/>
      <c r="E152" s="157"/>
      <c r="F152" s="157"/>
    </row>
    <row r="153" spans="2:6" x14ac:dyDescent="0.3">
      <c r="B153" s="157"/>
      <c r="C153" s="157"/>
      <c r="D153" s="157"/>
      <c r="E153" s="157"/>
      <c r="F153" s="157"/>
    </row>
    <row r="154" spans="2:6" x14ac:dyDescent="0.3">
      <c r="B154" s="157"/>
      <c r="C154" s="157"/>
      <c r="D154" s="157"/>
      <c r="E154" s="157"/>
      <c r="F154" s="157"/>
    </row>
    <row r="155" spans="2:6" x14ac:dyDescent="0.3">
      <c r="B155" s="157"/>
      <c r="C155" s="157"/>
      <c r="D155" s="157"/>
      <c r="E155" s="157"/>
      <c r="F155" s="157"/>
    </row>
    <row r="156" spans="2:6" x14ac:dyDescent="0.3">
      <c r="B156" s="157"/>
      <c r="C156" s="157"/>
      <c r="D156" s="157"/>
      <c r="E156" s="157"/>
      <c r="F156" s="157"/>
    </row>
    <row r="157" spans="2:6" x14ac:dyDescent="0.3">
      <c r="B157" s="157"/>
      <c r="C157" s="157"/>
      <c r="D157" s="157"/>
      <c r="E157" s="157"/>
      <c r="F157" s="157"/>
    </row>
    <row r="158" spans="2:6" x14ac:dyDescent="0.3">
      <c r="B158" s="157"/>
      <c r="C158" s="157"/>
      <c r="D158" s="157"/>
      <c r="E158" s="157"/>
      <c r="F158" s="157"/>
    </row>
    <row r="159" spans="2:6" x14ac:dyDescent="0.3">
      <c r="B159" s="157"/>
      <c r="C159" s="157"/>
      <c r="D159" s="157"/>
      <c r="E159" s="157"/>
      <c r="F159" s="157"/>
    </row>
    <row r="160" spans="2:6" x14ac:dyDescent="0.3">
      <c r="B160" s="157"/>
      <c r="C160" s="157"/>
      <c r="D160" s="157"/>
      <c r="E160" s="157"/>
      <c r="F160" s="157"/>
    </row>
    <row r="161" spans="2:6" x14ac:dyDescent="0.3">
      <c r="B161" s="157"/>
      <c r="C161" s="157"/>
      <c r="D161" s="157"/>
      <c r="E161" s="157"/>
      <c r="F161" s="157"/>
    </row>
    <row r="162" spans="2:6" x14ac:dyDescent="0.3">
      <c r="B162" s="157"/>
      <c r="C162" s="157"/>
      <c r="D162" s="157"/>
      <c r="E162" s="157"/>
      <c r="F162" s="157"/>
    </row>
    <row r="163" spans="2:6" x14ac:dyDescent="0.3">
      <c r="B163" s="157"/>
      <c r="C163" s="157"/>
      <c r="D163" s="157"/>
      <c r="E163" s="157"/>
      <c r="F163" s="157"/>
    </row>
    <row r="164" spans="2:6" x14ac:dyDescent="0.3">
      <c r="B164" s="157"/>
      <c r="C164" s="157"/>
      <c r="D164" s="157"/>
      <c r="E164" s="157"/>
      <c r="F164" s="157"/>
    </row>
    <row r="165" spans="2:6" x14ac:dyDescent="0.3">
      <c r="B165" s="157"/>
      <c r="C165" s="157"/>
      <c r="D165" s="157"/>
      <c r="E165" s="157"/>
      <c r="F165" s="157"/>
    </row>
    <row r="166" spans="2:6" x14ac:dyDescent="0.3">
      <c r="B166" s="157"/>
      <c r="C166" s="157"/>
      <c r="D166" s="157"/>
      <c r="E166" s="157"/>
      <c r="F166" s="157"/>
    </row>
    <row r="167" spans="2:6" x14ac:dyDescent="0.3">
      <c r="B167" s="157"/>
      <c r="C167" s="157"/>
      <c r="D167" s="157"/>
      <c r="E167" s="157"/>
      <c r="F167" s="157"/>
    </row>
    <row r="168" spans="2:6" x14ac:dyDescent="0.3">
      <c r="B168" s="157"/>
      <c r="C168" s="157"/>
      <c r="D168" s="157"/>
      <c r="E168" s="157"/>
      <c r="F168" s="157"/>
    </row>
    <row r="169" spans="2:6" x14ac:dyDescent="0.3">
      <c r="B169" s="157"/>
      <c r="C169" s="157"/>
      <c r="D169" s="157"/>
      <c r="E169" s="157"/>
      <c r="F169" s="157"/>
    </row>
    <row r="170" spans="2:6" x14ac:dyDescent="0.3">
      <c r="B170" s="157"/>
      <c r="C170" s="157"/>
      <c r="D170" s="157"/>
      <c r="E170" s="157"/>
      <c r="F170" s="157"/>
    </row>
    <row r="171" spans="2:6" x14ac:dyDescent="0.3">
      <c r="B171" s="157"/>
      <c r="C171" s="157"/>
      <c r="D171" s="157"/>
      <c r="E171" s="157"/>
      <c r="F171" s="157"/>
    </row>
    <row r="172" spans="2:6" x14ac:dyDescent="0.3">
      <c r="B172" s="157"/>
      <c r="C172" s="157"/>
      <c r="D172" s="157"/>
      <c r="E172" s="157"/>
      <c r="F172" s="157"/>
    </row>
    <row r="173" spans="2:6" x14ac:dyDescent="0.3">
      <c r="B173" s="157"/>
      <c r="C173" s="157"/>
      <c r="D173" s="157"/>
      <c r="E173" s="157"/>
      <c r="F173" s="157"/>
    </row>
    <row r="174" spans="2:6" x14ac:dyDescent="0.3">
      <c r="B174" s="157"/>
      <c r="C174" s="157"/>
      <c r="D174" s="157"/>
      <c r="E174" s="157"/>
      <c r="F174" s="157"/>
    </row>
    <row r="175" spans="2:6" x14ac:dyDescent="0.3">
      <c r="B175" s="157"/>
      <c r="C175" s="157"/>
      <c r="D175" s="157"/>
      <c r="E175" s="157"/>
      <c r="F175" s="157"/>
    </row>
    <row r="176" spans="2:6" x14ac:dyDescent="0.3">
      <c r="B176" s="157"/>
      <c r="C176" s="157"/>
      <c r="D176" s="157"/>
      <c r="E176" s="157"/>
      <c r="F176" s="157"/>
    </row>
    <row r="177" spans="2:6" x14ac:dyDescent="0.3">
      <c r="B177" s="157"/>
      <c r="C177" s="157"/>
      <c r="D177" s="157"/>
      <c r="E177" s="157"/>
      <c r="F177" s="157"/>
    </row>
    <row r="178" spans="2:6" x14ac:dyDescent="0.3">
      <c r="B178" s="157"/>
      <c r="C178" s="157"/>
      <c r="D178" s="157"/>
      <c r="E178" s="157"/>
      <c r="F178" s="157"/>
    </row>
    <row r="179" spans="2:6" x14ac:dyDescent="0.3">
      <c r="B179" s="157"/>
      <c r="C179" s="157"/>
      <c r="D179" s="157"/>
      <c r="E179" s="157"/>
      <c r="F179" s="157"/>
    </row>
    <row r="180" spans="2:6" x14ac:dyDescent="0.3">
      <c r="B180" s="157"/>
      <c r="C180" s="157"/>
      <c r="D180" s="157"/>
      <c r="E180" s="157"/>
      <c r="F180" s="157"/>
    </row>
    <row r="181" spans="2:6" x14ac:dyDescent="0.3">
      <c r="B181" s="157"/>
      <c r="C181" s="157"/>
      <c r="D181" s="157"/>
      <c r="E181" s="157"/>
      <c r="F181" s="157"/>
    </row>
    <row r="182" spans="2:6" x14ac:dyDescent="0.3">
      <c r="B182" s="157"/>
      <c r="C182" s="157"/>
      <c r="D182" s="157"/>
      <c r="E182" s="157"/>
      <c r="F182" s="157"/>
    </row>
    <row r="183" spans="2:6" x14ac:dyDescent="0.3">
      <c r="B183" s="157"/>
      <c r="C183" s="157"/>
      <c r="D183" s="157"/>
      <c r="E183" s="157"/>
      <c r="F183" s="157"/>
    </row>
    <row r="184" spans="2:6" x14ac:dyDescent="0.3">
      <c r="B184" s="157"/>
      <c r="C184" s="157"/>
      <c r="D184" s="157"/>
      <c r="E184" s="157"/>
      <c r="F184" s="157"/>
    </row>
    <row r="185" spans="2:6" x14ac:dyDescent="0.3">
      <c r="B185" s="157"/>
      <c r="C185" s="157"/>
      <c r="D185" s="157"/>
      <c r="E185" s="157"/>
      <c r="F185" s="157"/>
    </row>
    <row r="186" spans="2:6" x14ac:dyDescent="0.3">
      <c r="B186" s="157"/>
      <c r="C186" s="157"/>
      <c r="D186" s="157"/>
      <c r="E186" s="157"/>
      <c r="F186" s="157"/>
    </row>
    <row r="187" spans="2:6" x14ac:dyDescent="0.3">
      <c r="B187" s="157"/>
      <c r="C187" s="157"/>
      <c r="D187" s="157"/>
      <c r="E187" s="157"/>
      <c r="F187" s="157"/>
    </row>
    <row r="188" spans="2:6" x14ac:dyDescent="0.3">
      <c r="B188" s="157"/>
      <c r="C188" s="157"/>
      <c r="D188" s="157"/>
      <c r="E188" s="157"/>
      <c r="F188" s="157"/>
    </row>
    <row r="189" spans="2:6" x14ac:dyDescent="0.3">
      <c r="B189" s="157"/>
      <c r="C189" s="157"/>
      <c r="D189" s="157"/>
      <c r="E189" s="157"/>
      <c r="F189" s="157"/>
    </row>
    <row r="190" spans="2:6" x14ac:dyDescent="0.3">
      <c r="B190" s="157"/>
      <c r="C190" s="157"/>
      <c r="D190" s="157"/>
      <c r="E190" s="157"/>
      <c r="F190" s="157"/>
    </row>
    <row r="191" spans="2:6" x14ac:dyDescent="0.3">
      <c r="B191" s="157"/>
      <c r="C191" s="157"/>
      <c r="D191" s="157"/>
      <c r="E191" s="157"/>
      <c r="F191" s="157"/>
    </row>
    <row r="192" spans="2:6" x14ac:dyDescent="0.3">
      <c r="B192" s="157"/>
      <c r="C192" s="157"/>
      <c r="D192" s="157"/>
      <c r="E192" s="157"/>
      <c r="F192" s="157"/>
    </row>
    <row r="193" spans="2:6" x14ac:dyDescent="0.3">
      <c r="B193" s="157"/>
      <c r="C193" s="157"/>
      <c r="D193" s="157"/>
      <c r="E193" s="157"/>
      <c r="F193" s="157"/>
    </row>
    <row r="194" spans="2:6" x14ac:dyDescent="0.3">
      <c r="B194" s="157"/>
      <c r="C194" s="157"/>
      <c r="D194" s="157"/>
      <c r="E194" s="157"/>
      <c r="F194" s="157"/>
    </row>
    <row r="195" spans="2:6" x14ac:dyDescent="0.3">
      <c r="B195" s="157"/>
      <c r="C195" s="157"/>
      <c r="D195" s="157"/>
      <c r="E195" s="157"/>
      <c r="F195" s="157"/>
    </row>
    <row r="196" spans="2:6" x14ac:dyDescent="0.3">
      <c r="B196" s="157"/>
      <c r="C196" s="157"/>
      <c r="D196" s="157"/>
      <c r="E196" s="157"/>
      <c r="F196" s="157"/>
    </row>
    <row r="197" spans="2:6" x14ac:dyDescent="0.3">
      <c r="B197" s="157"/>
      <c r="C197" s="157"/>
      <c r="D197" s="157"/>
      <c r="E197" s="157"/>
      <c r="F197" s="157"/>
    </row>
    <row r="198" spans="2:6" x14ac:dyDescent="0.3">
      <c r="B198" s="157"/>
      <c r="C198" s="157"/>
      <c r="D198" s="157"/>
      <c r="E198" s="157"/>
      <c r="F198" s="157"/>
    </row>
    <row r="199" spans="2:6" x14ac:dyDescent="0.3">
      <c r="B199" s="157"/>
      <c r="C199" s="157"/>
      <c r="D199" s="157"/>
      <c r="E199" s="157"/>
      <c r="F199" s="157"/>
    </row>
    <row r="200" spans="2:6" x14ac:dyDescent="0.3">
      <c r="B200" s="157"/>
      <c r="C200" s="157"/>
      <c r="D200" s="157"/>
      <c r="E200" s="157"/>
      <c r="F200" s="157"/>
    </row>
    <row r="201" spans="2:6" x14ac:dyDescent="0.3">
      <c r="B201" s="157"/>
      <c r="C201" s="157"/>
      <c r="D201" s="157"/>
      <c r="E201" s="157"/>
      <c r="F201" s="157"/>
    </row>
    <row r="202" spans="2:6" x14ac:dyDescent="0.3">
      <c r="B202" s="157"/>
      <c r="C202" s="157"/>
      <c r="D202" s="157"/>
      <c r="E202" s="157"/>
      <c r="F202" s="157"/>
    </row>
    <row r="203" spans="2:6" x14ac:dyDescent="0.3">
      <c r="B203" s="157"/>
      <c r="C203" s="157"/>
      <c r="D203" s="157"/>
      <c r="E203" s="157"/>
      <c r="F203" s="157"/>
    </row>
    <row r="204" spans="2:6" x14ac:dyDescent="0.3">
      <c r="B204" s="157"/>
      <c r="C204" s="157"/>
      <c r="D204" s="157"/>
      <c r="E204" s="157"/>
      <c r="F204" s="157"/>
    </row>
    <row r="205" spans="2:6" x14ac:dyDescent="0.3">
      <c r="B205" s="157"/>
      <c r="C205" s="157"/>
      <c r="D205" s="157"/>
      <c r="E205" s="157"/>
      <c r="F205" s="157"/>
    </row>
    <row r="206" spans="2:6" x14ac:dyDescent="0.3">
      <c r="B206" s="157"/>
      <c r="C206" s="157"/>
      <c r="D206" s="157"/>
      <c r="E206" s="157"/>
      <c r="F206" s="157"/>
    </row>
    <row r="207" spans="2:6" x14ac:dyDescent="0.3">
      <c r="B207" s="157"/>
      <c r="C207" s="157"/>
      <c r="D207" s="157"/>
      <c r="E207" s="157"/>
      <c r="F207" s="157"/>
    </row>
    <row r="208" spans="2:6" x14ac:dyDescent="0.3">
      <c r="B208" s="157"/>
      <c r="C208" s="157"/>
      <c r="D208" s="157"/>
      <c r="E208" s="157"/>
      <c r="F208" s="157"/>
    </row>
    <row r="209" spans="2:6" x14ac:dyDescent="0.3">
      <c r="B209" s="157"/>
      <c r="C209" s="157"/>
      <c r="D209" s="157"/>
      <c r="E209" s="157"/>
      <c r="F209" s="157"/>
    </row>
    <row r="210" spans="2:6" x14ac:dyDescent="0.3">
      <c r="B210" s="157"/>
      <c r="C210" s="157"/>
      <c r="D210" s="157"/>
      <c r="E210" s="157"/>
      <c r="F210" s="157"/>
    </row>
    <row r="211" spans="2:6" x14ac:dyDescent="0.3">
      <c r="B211" s="157"/>
      <c r="C211" s="157"/>
      <c r="D211" s="157"/>
      <c r="E211" s="157"/>
      <c r="F211" s="157"/>
    </row>
    <row r="212" spans="2:6" x14ac:dyDescent="0.3">
      <c r="B212" s="157"/>
      <c r="C212" s="157"/>
      <c r="D212" s="157"/>
      <c r="E212" s="157"/>
      <c r="F212" s="157"/>
    </row>
    <row r="213" spans="2:6" x14ac:dyDescent="0.3">
      <c r="B213" s="157"/>
      <c r="C213" s="157"/>
      <c r="D213" s="157"/>
      <c r="E213" s="157"/>
      <c r="F213" s="157"/>
    </row>
    <row r="214" spans="2:6" x14ac:dyDescent="0.3">
      <c r="B214" s="157"/>
      <c r="C214" s="157"/>
      <c r="D214" s="157"/>
      <c r="E214" s="157"/>
      <c r="F214" s="157"/>
    </row>
    <row r="215" spans="2:6" x14ac:dyDescent="0.3">
      <c r="B215" s="157"/>
      <c r="C215" s="157"/>
      <c r="D215" s="157"/>
      <c r="E215" s="157"/>
      <c r="F215" s="157"/>
    </row>
    <row r="216" spans="2:6" x14ac:dyDescent="0.3">
      <c r="B216" s="157"/>
      <c r="C216" s="157"/>
      <c r="D216" s="157"/>
      <c r="E216" s="157"/>
      <c r="F216" s="157"/>
    </row>
    <row r="217" spans="2:6" x14ac:dyDescent="0.3">
      <c r="B217" s="157"/>
      <c r="C217" s="157"/>
      <c r="D217" s="157"/>
      <c r="E217" s="157"/>
      <c r="F217" s="157"/>
    </row>
    <row r="218" spans="2:6" x14ac:dyDescent="0.3">
      <c r="B218" s="157"/>
      <c r="C218" s="157"/>
      <c r="D218" s="157"/>
      <c r="E218" s="157"/>
      <c r="F218" s="157"/>
    </row>
    <row r="219" spans="2:6" x14ac:dyDescent="0.3">
      <c r="B219" s="157"/>
      <c r="C219" s="157"/>
      <c r="D219" s="157"/>
      <c r="E219" s="157"/>
      <c r="F219" s="157"/>
    </row>
    <row r="220" spans="2:6" x14ac:dyDescent="0.3">
      <c r="B220" s="157"/>
      <c r="C220" s="157"/>
      <c r="D220" s="157"/>
      <c r="E220" s="157"/>
      <c r="F220" s="157"/>
    </row>
    <row r="221" spans="2:6" x14ac:dyDescent="0.3">
      <c r="B221" s="157"/>
      <c r="C221" s="157"/>
      <c r="D221" s="157"/>
      <c r="E221" s="157"/>
      <c r="F221" s="157"/>
    </row>
    <row r="222" spans="2:6" x14ac:dyDescent="0.3">
      <c r="B222" s="157"/>
      <c r="C222" s="157"/>
      <c r="D222" s="157"/>
      <c r="E222" s="157"/>
      <c r="F222" s="157"/>
    </row>
    <row r="223" spans="2:6" x14ac:dyDescent="0.3">
      <c r="B223" s="157"/>
      <c r="C223" s="157"/>
      <c r="D223" s="157"/>
      <c r="E223" s="157"/>
      <c r="F223" s="157"/>
    </row>
    <row r="224" spans="2:6" x14ac:dyDescent="0.3">
      <c r="B224" s="157"/>
      <c r="C224" s="157"/>
      <c r="D224" s="157"/>
      <c r="E224" s="157"/>
      <c r="F224" s="157"/>
    </row>
    <row r="225" spans="2:6" x14ac:dyDescent="0.3">
      <c r="B225" s="157"/>
      <c r="C225" s="157"/>
      <c r="D225" s="157"/>
      <c r="E225" s="157"/>
      <c r="F225" s="157"/>
    </row>
    <row r="226" spans="2:6" x14ac:dyDescent="0.3">
      <c r="B226" s="157"/>
      <c r="C226" s="157"/>
      <c r="D226" s="157"/>
      <c r="E226" s="157"/>
      <c r="F226" s="157"/>
    </row>
    <row r="227" spans="2:6" x14ac:dyDescent="0.3">
      <c r="B227" s="157"/>
      <c r="C227" s="157"/>
      <c r="D227" s="157"/>
      <c r="E227" s="157"/>
      <c r="F227" s="157"/>
    </row>
    <row r="228" spans="2:6" x14ac:dyDescent="0.3">
      <c r="B228" s="157"/>
      <c r="C228" s="157"/>
      <c r="D228" s="157"/>
      <c r="E228" s="157"/>
      <c r="F228" s="157"/>
    </row>
    <row r="229" spans="2:6" x14ac:dyDescent="0.3">
      <c r="B229" s="157"/>
      <c r="C229" s="157"/>
      <c r="D229" s="157"/>
      <c r="E229" s="157"/>
      <c r="F229" s="157"/>
    </row>
    <row r="230" spans="2:6" x14ac:dyDescent="0.3">
      <c r="B230" s="157"/>
      <c r="C230" s="157"/>
      <c r="D230" s="157"/>
      <c r="E230" s="157"/>
      <c r="F230" s="157"/>
    </row>
    <row r="231" spans="2:6" x14ac:dyDescent="0.3">
      <c r="B231" s="157"/>
      <c r="C231" s="157"/>
      <c r="D231" s="157"/>
      <c r="E231" s="157"/>
      <c r="F231" s="157"/>
    </row>
    <row r="232" spans="2:6" x14ac:dyDescent="0.3">
      <c r="B232" s="157"/>
      <c r="C232" s="157"/>
      <c r="D232" s="157"/>
      <c r="E232" s="157"/>
      <c r="F232" s="157"/>
    </row>
    <row r="233" spans="2:6" x14ac:dyDescent="0.3">
      <c r="B233" s="157"/>
      <c r="C233" s="157"/>
      <c r="D233" s="157"/>
      <c r="E233" s="157"/>
      <c r="F233" s="157"/>
    </row>
    <row r="234" spans="2:6" x14ac:dyDescent="0.3">
      <c r="B234" s="157"/>
      <c r="C234" s="157"/>
      <c r="D234" s="157"/>
      <c r="E234" s="157"/>
      <c r="F234" s="157"/>
    </row>
    <row r="235" spans="2:6" x14ac:dyDescent="0.3">
      <c r="B235" s="157"/>
      <c r="C235" s="157"/>
      <c r="D235" s="157"/>
      <c r="E235" s="157"/>
      <c r="F235" s="157"/>
    </row>
    <row r="236" spans="2:6" x14ac:dyDescent="0.3">
      <c r="B236" s="157"/>
      <c r="C236" s="157"/>
      <c r="D236" s="157"/>
      <c r="E236" s="157"/>
      <c r="F236" s="157"/>
    </row>
    <row r="237" spans="2:6" x14ac:dyDescent="0.3">
      <c r="B237" s="157"/>
      <c r="C237" s="157"/>
      <c r="D237" s="157"/>
      <c r="E237" s="157"/>
      <c r="F237" s="157"/>
    </row>
    <row r="238" spans="2:6" x14ac:dyDescent="0.3">
      <c r="B238" s="157"/>
      <c r="C238" s="157"/>
      <c r="D238" s="157"/>
      <c r="E238" s="157"/>
      <c r="F238" s="157"/>
    </row>
    <row r="239" spans="2:6" x14ac:dyDescent="0.3">
      <c r="B239" s="157"/>
      <c r="C239" s="157"/>
      <c r="D239" s="157"/>
      <c r="E239" s="157"/>
      <c r="F239" s="157"/>
    </row>
    <row r="240" spans="2:6" x14ac:dyDescent="0.3">
      <c r="B240" s="157"/>
      <c r="C240" s="157"/>
      <c r="D240" s="157"/>
      <c r="E240" s="157"/>
      <c r="F240" s="157"/>
    </row>
    <row r="241" spans="2:6" x14ac:dyDescent="0.3">
      <c r="B241" s="157"/>
      <c r="C241" s="157"/>
      <c r="D241" s="157"/>
      <c r="E241" s="157"/>
      <c r="F241" s="157"/>
    </row>
    <row r="242" spans="2:6" x14ac:dyDescent="0.3">
      <c r="B242" s="157"/>
      <c r="C242" s="157"/>
      <c r="D242" s="157"/>
      <c r="E242" s="157"/>
      <c r="F242" s="157"/>
    </row>
    <row r="243" spans="2:6" x14ac:dyDescent="0.3">
      <c r="B243" s="157"/>
      <c r="C243" s="157"/>
      <c r="D243" s="157"/>
      <c r="E243" s="157"/>
      <c r="F243" s="157"/>
    </row>
    <row r="244" spans="2:6" x14ac:dyDescent="0.3">
      <c r="B244" s="157"/>
      <c r="C244" s="157"/>
      <c r="D244" s="157"/>
      <c r="E244" s="157"/>
      <c r="F244" s="157"/>
    </row>
    <row r="245" spans="2:6" x14ac:dyDescent="0.3">
      <c r="B245" s="157"/>
      <c r="C245" s="157"/>
      <c r="D245" s="157"/>
      <c r="E245" s="157"/>
      <c r="F245" s="157"/>
    </row>
    <row r="246" spans="2:6" x14ac:dyDescent="0.3">
      <c r="B246" s="157"/>
      <c r="C246" s="157"/>
      <c r="D246" s="157"/>
      <c r="E246" s="157"/>
      <c r="F246" s="157"/>
    </row>
    <row r="247" spans="2:6" x14ac:dyDescent="0.3">
      <c r="B247" s="157"/>
      <c r="C247" s="157"/>
      <c r="D247" s="157"/>
      <c r="E247" s="157"/>
      <c r="F247" s="157"/>
    </row>
    <row r="248" spans="2:6" x14ac:dyDescent="0.3">
      <c r="B248" s="157"/>
      <c r="C248" s="157"/>
      <c r="D248" s="157"/>
      <c r="E248" s="157"/>
      <c r="F248" s="157"/>
    </row>
    <row r="249" spans="2:6" x14ac:dyDescent="0.3">
      <c r="B249" s="157"/>
      <c r="C249" s="157"/>
      <c r="D249" s="157"/>
      <c r="E249" s="157"/>
      <c r="F249" s="157"/>
    </row>
    <row r="250" spans="2:6" x14ac:dyDescent="0.3">
      <c r="B250" s="157"/>
      <c r="C250" s="157"/>
      <c r="D250" s="157"/>
      <c r="E250" s="157"/>
      <c r="F250" s="157"/>
    </row>
    <row r="251" spans="2:6" x14ac:dyDescent="0.3">
      <c r="B251" s="157"/>
      <c r="C251" s="157"/>
      <c r="D251" s="157"/>
      <c r="E251" s="157"/>
      <c r="F251" s="157"/>
    </row>
    <row r="252" spans="2:6" x14ac:dyDescent="0.3">
      <c r="B252" s="157"/>
      <c r="C252" s="157"/>
      <c r="D252" s="157"/>
      <c r="E252" s="157"/>
      <c r="F252" s="157"/>
    </row>
    <row r="253" spans="2:6" x14ac:dyDescent="0.3">
      <c r="B253" s="157"/>
      <c r="C253" s="157"/>
      <c r="D253" s="157"/>
      <c r="E253" s="157"/>
      <c r="F253" s="157"/>
    </row>
    <row r="254" spans="2:6" x14ac:dyDescent="0.3">
      <c r="B254" s="157"/>
      <c r="C254" s="157"/>
      <c r="D254" s="157"/>
      <c r="E254" s="157"/>
      <c r="F254" s="157"/>
    </row>
    <row r="255" spans="2:6" x14ac:dyDescent="0.3">
      <c r="B255" s="157"/>
      <c r="C255" s="157"/>
      <c r="D255" s="157"/>
      <c r="E255" s="157"/>
      <c r="F255" s="157"/>
    </row>
    <row r="256" spans="2:6" x14ac:dyDescent="0.3">
      <c r="B256" s="157"/>
      <c r="C256" s="157"/>
      <c r="D256" s="157"/>
      <c r="E256" s="157"/>
      <c r="F256" s="157"/>
    </row>
    <row r="257" spans="2:6" x14ac:dyDescent="0.3">
      <c r="B257" s="157"/>
      <c r="C257" s="157"/>
      <c r="D257" s="157"/>
      <c r="E257" s="157"/>
      <c r="F257" s="157"/>
    </row>
    <row r="258" spans="2:6" x14ac:dyDescent="0.3">
      <c r="B258" s="157"/>
      <c r="C258" s="157"/>
      <c r="D258" s="157"/>
      <c r="E258" s="157"/>
      <c r="F258" s="157"/>
    </row>
    <row r="259" spans="2:6" x14ac:dyDescent="0.3">
      <c r="B259" s="157"/>
      <c r="C259" s="157"/>
      <c r="D259" s="157"/>
      <c r="E259" s="157"/>
      <c r="F259" s="157"/>
    </row>
    <row r="260" spans="2:6" x14ac:dyDescent="0.3">
      <c r="B260" s="157"/>
      <c r="C260" s="157"/>
      <c r="D260" s="157"/>
      <c r="E260" s="157"/>
      <c r="F260" s="157"/>
    </row>
    <row r="261" spans="2:6" x14ac:dyDescent="0.3">
      <c r="B261" s="157"/>
      <c r="C261" s="157"/>
      <c r="D261" s="157"/>
      <c r="E261" s="157"/>
      <c r="F261" s="157"/>
    </row>
    <row r="262" spans="2:6" x14ac:dyDescent="0.3">
      <c r="B262" s="157"/>
      <c r="C262" s="157"/>
      <c r="D262" s="157"/>
      <c r="E262" s="157"/>
      <c r="F262" s="157"/>
    </row>
    <row r="263" spans="2:6" x14ac:dyDescent="0.3">
      <c r="B263" s="157"/>
      <c r="C263" s="157"/>
      <c r="D263" s="157"/>
      <c r="E263" s="157"/>
      <c r="F263" s="157"/>
    </row>
    <row r="264" spans="2:6" x14ac:dyDescent="0.3">
      <c r="B264" s="157"/>
      <c r="C264" s="157"/>
      <c r="D264" s="157"/>
      <c r="E264" s="157"/>
      <c r="F264" s="157"/>
    </row>
    <row r="265" spans="2:6" x14ac:dyDescent="0.3">
      <c r="B265" s="157"/>
      <c r="C265" s="157"/>
      <c r="D265" s="157"/>
      <c r="E265" s="157"/>
      <c r="F265" s="157"/>
    </row>
    <row r="266" spans="2:6" x14ac:dyDescent="0.3">
      <c r="B266" s="157"/>
      <c r="C266" s="157"/>
      <c r="D266" s="157"/>
      <c r="E266" s="157"/>
      <c r="F266" s="157"/>
    </row>
    <row r="267" spans="2:6" x14ac:dyDescent="0.3">
      <c r="B267" s="157"/>
      <c r="C267" s="157"/>
      <c r="D267" s="157"/>
      <c r="E267" s="157"/>
      <c r="F267" s="157"/>
    </row>
    <row r="268" spans="2:6" x14ac:dyDescent="0.3">
      <c r="B268" s="157"/>
      <c r="C268" s="157"/>
      <c r="D268" s="157"/>
      <c r="E268" s="157"/>
      <c r="F268" s="157"/>
    </row>
    <row r="269" spans="2:6" x14ac:dyDescent="0.3">
      <c r="B269" s="157"/>
      <c r="C269" s="157"/>
      <c r="D269" s="157"/>
      <c r="E269" s="157"/>
      <c r="F269" s="157"/>
    </row>
    <row r="270" spans="2:6" x14ac:dyDescent="0.3">
      <c r="B270" s="157"/>
      <c r="C270" s="157"/>
      <c r="D270" s="157"/>
      <c r="E270" s="157"/>
      <c r="F270" s="157"/>
    </row>
    <row r="271" spans="2:6" x14ac:dyDescent="0.3">
      <c r="B271" s="157"/>
      <c r="C271" s="157"/>
      <c r="D271" s="157"/>
      <c r="E271" s="157"/>
      <c r="F271" s="157"/>
    </row>
    <row r="272" spans="2:6" x14ac:dyDescent="0.3">
      <c r="B272" s="157"/>
      <c r="C272" s="157"/>
      <c r="D272" s="157"/>
      <c r="E272" s="157"/>
      <c r="F272" s="157"/>
    </row>
    <row r="273" spans="2:6" x14ac:dyDescent="0.3">
      <c r="B273" s="157"/>
      <c r="C273" s="157"/>
      <c r="D273" s="157"/>
      <c r="E273" s="157"/>
      <c r="F273" s="157"/>
    </row>
    <row r="274" spans="2:6" x14ac:dyDescent="0.3">
      <c r="B274" s="157"/>
      <c r="C274" s="157"/>
      <c r="D274" s="157"/>
      <c r="E274" s="157"/>
      <c r="F274" s="157"/>
    </row>
    <row r="275" spans="2:6" x14ac:dyDescent="0.3">
      <c r="B275" s="157"/>
      <c r="C275" s="157"/>
      <c r="D275" s="157"/>
      <c r="E275" s="157"/>
      <c r="F275" s="157"/>
    </row>
    <row r="276" spans="2:6" x14ac:dyDescent="0.3">
      <c r="B276" s="157"/>
      <c r="C276" s="157"/>
      <c r="D276" s="157"/>
      <c r="E276" s="157"/>
      <c r="F276" s="157"/>
    </row>
    <row r="277" spans="2:6" x14ac:dyDescent="0.3">
      <c r="B277" s="157"/>
      <c r="C277" s="157"/>
      <c r="D277" s="157"/>
      <c r="E277" s="157"/>
      <c r="F277" s="157"/>
    </row>
    <row r="278" spans="2:6" x14ac:dyDescent="0.3">
      <c r="B278" s="157"/>
      <c r="C278" s="157"/>
      <c r="D278" s="157"/>
      <c r="E278" s="157"/>
      <c r="F278" s="157"/>
    </row>
    <row r="279" spans="2:6" x14ac:dyDescent="0.3">
      <c r="B279" s="157"/>
      <c r="C279" s="157"/>
      <c r="D279" s="157"/>
      <c r="E279" s="157"/>
      <c r="F279" s="157"/>
    </row>
    <row r="280" spans="2:6" x14ac:dyDescent="0.3">
      <c r="B280" s="157"/>
      <c r="C280" s="157"/>
      <c r="D280" s="157"/>
      <c r="E280" s="157"/>
      <c r="F280" s="157"/>
    </row>
    <row r="281" spans="2:6" x14ac:dyDescent="0.3">
      <c r="B281" s="157"/>
      <c r="C281" s="157"/>
      <c r="D281" s="157"/>
      <c r="E281" s="157"/>
      <c r="F281" s="157"/>
    </row>
    <row r="282" spans="2:6" x14ac:dyDescent="0.3">
      <c r="B282" s="157"/>
      <c r="C282" s="157"/>
      <c r="D282" s="157"/>
      <c r="E282" s="157"/>
      <c r="F282" s="157"/>
    </row>
    <row r="283" spans="2:6" x14ac:dyDescent="0.3">
      <c r="B283" s="157"/>
      <c r="C283" s="157"/>
      <c r="D283" s="157"/>
      <c r="E283" s="157"/>
      <c r="F283" s="157"/>
    </row>
    <row r="284" spans="2:6" x14ac:dyDescent="0.3">
      <c r="B284" s="157"/>
      <c r="C284" s="157"/>
      <c r="D284" s="157"/>
      <c r="E284" s="157"/>
      <c r="F284" s="157"/>
    </row>
    <row r="285" spans="2:6" x14ac:dyDescent="0.3">
      <c r="B285" s="157"/>
      <c r="C285" s="157"/>
      <c r="D285" s="157"/>
      <c r="E285" s="157"/>
      <c r="F285" s="157"/>
    </row>
    <row r="286" spans="2:6" x14ac:dyDescent="0.3">
      <c r="B286" s="157"/>
      <c r="C286" s="157"/>
      <c r="D286" s="157"/>
      <c r="E286" s="157"/>
      <c r="F286" s="157"/>
    </row>
    <row r="287" spans="2:6" x14ac:dyDescent="0.3">
      <c r="B287" s="157"/>
      <c r="C287" s="157"/>
      <c r="D287" s="157"/>
      <c r="E287" s="157"/>
      <c r="F287" s="157"/>
    </row>
    <row r="288" spans="2:6" x14ac:dyDescent="0.3">
      <c r="B288" s="157"/>
      <c r="C288" s="157"/>
      <c r="D288" s="157"/>
      <c r="E288" s="157"/>
      <c r="F288" s="157"/>
    </row>
    <row r="289" spans="2:6" x14ac:dyDescent="0.3">
      <c r="B289" s="157"/>
      <c r="C289" s="157"/>
      <c r="D289" s="157"/>
      <c r="E289" s="157"/>
      <c r="F289" s="157"/>
    </row>
    <row r="290" spans="2:6" x14ac:dyDescent="0.3">
      <c r="B290" s="157"/>
      <c r="C290" s="157"/>
      <c r="D290" s="157"/>
      <c r="E290" s="157"/>
      <c r="F290" s="157"/>
    </row>
    <row r="291" spans="2:6" x14ac:dyDescent="0.3">
      <c r="B291" s="157"/>
      <c r="C291" s="157"/>
      <c r="D291" s="157"/>
      <c r="E291" s="157"/>
      <c r="F291" s="157"/>
    </row>
    <row r="292" spans="2:6" x14ac:dyDescent="0.3">
      <c r="B292" s="157"/>
      <c r="C292" s="157"/>
      <c r="D292" s="157"/>
      <c r="E292" s="157"/>
      <c r="F292" s="157"/>
    </row>
    <row r="293" spans="2:6" x14ac:dyDescent="0.3">
      <c r="B293" s="157"/>
      <c r="C293" s="157"/>
      <c r="D293" s="157"/>
      <c r="E293" s="157"/>
      <c r="F293" s="157"/>
    </row>
    <row r="294" spans="2:6" x14ac:dyDescent="0.3">
      <c r="B294" s="157"/>
      <c r="C294" s="157"/>
      <c r="D294" s="157"/>
      <c r="E294" s="157"/>
      <c r="F294" s="157"/>
    </row>
    <row r="295" spans="2:6" x14ac:dyDescent="0.3">
      <c r="B295" s="157"/>
      <c r="C295" s="157"/>
      <c r="D295" s="157"/>
      <c r="E295" s="157"/>
      <c r="F295" s="157"/>
    </row>
    <row r="296" spans="2:6" x14ac:dyDescent="0.3">
      <c r="B296" s="157"/>
      <c r="C296" s="157"/>
      <c r="D296" s="157"/>
      <c r="E296" s="157"/>
      <c r="F296" s="157"/>
    </row>
    <row r="297" spans="2:6" x14ac:dyDescent="0.3">
      <c r="B297" s="157"/>
      <c r="C297" s="157"/>
      <c r="D297" s="157"/>
      <c r="E297" s="157"/>
      <c r="F297" s="157"/>
    </row>
    <row r="298" spans="2:6" x14ac:dyDescent="0.3">
      <c r="B298" s="157"/>
      <c r="C298" s="157"/>
      <c r="D298" s="157"/>
      <c r="E298" s="157"/>
      <c r="F298" s="157"/>
    </row>
    <row r="299" spans="2:6" x14ac:dyDescent="0.3">
      <c r="B299" s="157"/>
      <c r="C299" s="157"/>
      <c r="D299" s="157"/>
      <c r="E299" s="157"/>
      <c r="F299" s="157"/>
    </row>
    <row r="300" spans="2:6" x14ac:dyDescent="0.3">
      <c r="B300" s="157"/>
      <c r="C300" s="157"/>
      <c r="D300" s="157"/>
      <c r="E300" s="157"/>
      <c r="F300" s="157"/>
    </row>
    <row r="301" spans="2:6" x14ac:dyDescent="0.3">
      <c r="B301" s="157"/>
      <c r="C301" s="157"/>
      <c r="D301" s="157"/>
      <c r="E301" s="157"/>
      <c r="F301" s="157"/>
    </row>
    <row r="302" spans="2:6" x14ac:dyDescent="0.3">
      <c r="B302" s="157"/>
      <c r="C302" s="157"/>
      <c r="D302" s="157"/>
      <c r="E302" s="157"/>
      <c r="F302" s="157"/>
    </row>
    <row r="303" spans="2:6" x14ac:dyDescent="0.3">
      <c r="B303" s="157"/>
      <c r="C303" s="157"/>
      <c r="D303" s="157"/>
      <c r="E303" s="157"/>
      <c r="F303" s="157"/>
    </row>
    <row r="304" spans="2:6" x14ac:dyDescent="0.3">
      <c r="B304" s="157"/>
      <c r="C304" s="157"/>
      <c r="D304" s="157"/>
      <c r="E304" s="157"/>
      <c r="F304" s="157"/>
    </row>
    <row r="305" spans="2:6" x14ac:dyDescent="0.3">
      <c r="B305" s="157"/>
      <c r="C305" s="157"/>
      <c r="D305" s="157"/>
      <c r="E305" s="157"/>
      <c r="F305" s="157"/>
    </row>
    <row r="306" spans="2:6" x14ac:dyDescent="0.3">
      <c r="B306" s="157"/>
      <c r="C306" s="157"/>
      <c r="D306" s="157"/>
      <c r="E306" s="157"/>
      <c r="F306" s="157"/>
    </row>
    <row r="307" spans="2:6" x14ac:dyDescent="0.3">
      <c r="B307" s="157"/>
      <c r="C307" s="157"/>
      <c r="D307" s="157"/>
      <c r="E307" s="157"/>
      <c r="F307" s="157"/>
    </row>
    <row r="308" spans="2:6" x14ac:dyDescent="0.3">
      <c r="B308" s="157"/>
      <c r="C308" s="157"/>
      <c r="D308" s="157"/>
      <c r="E308" s="157"/>
      <c r="F308" s="157"/>
    </row>
    <row r="309" spans="2:6" x14ac:dyDescent="0.3">
      <c r="B309" s="157"/>
      <c r="C309" s="157"/>
      <c r="D309" s="157"/>
      <c r="E309" s="157"/>
      <c r="F309" s="157"/>
    </row>
    <row r="310" spans="2:6" x14ac:dyDescent="0.3">
      <c r="B310" s="157"/>
      <c r="C310" s="157"/>
      <c r="D310" s="157"/>
      <c r="E310" s="157"/>
      <c r="F310" s="157"/>
    </row>
    <row r="311" spans="2:6" x14ac:dyDescent="0.3">
      <c r="B311" s="157"/>
      <c r="C311" s="157"/>
      <c r="D311" s="157"/>
      <c r="E311" s="157"/>
      <c r="F311" s="157"/>
    </row>
    <row r="312" spans="2:6" x14ac:dyDescent="0.3">
      <c r="B312" s="157"/>
      <c r="C312" s="157"/>
      <c r="D312" s="157"/>
      <c r="E312" s="157"/>
      <c r="F312" s="157"/>
    </row>
    <row r="313" spans="2:6" x14ac:dyDescent="0.3">
      <c r="B313" s="157"/>
      <c r="C313" s="157"/>
      <c r="D313" s="157"/>
      <c r="E313" s="157"/>
      <c r="F313" s="157"/>
    </row>
    <row r="314" spans="2:6" x14ac:dyDescent="0.3">
      <c r="B314" s="157"/>
      <c r="C314" s="157"/>
      <c r="D314" s="157"/>
      <c r="E314" s="157"/>
      <c r="F314" s="157"/>
    </row>
    <row r="315" spans="2:6" x14ac:dyDescent="0.3">
      <c r="B315" s="157"/>
      <c r="C315" s="157"/>
      <c r="D315" s="157"/>
      <c r="E315" s="157"/>
      <c r="F315" s="157"/>
    </row>
    <row r="316" spans="2:6" x14ac:dyDescent="0.3">
      <c r="B316" s="157"/>
      <c r="C316" s="157"/>
      <c r="D316" s="157"/>
      <c r="E316" s="157"/>
      <c r="F316" s="157"/>
    </row>
    <row r="317" spans="2:6" x14ac:dyDescent="0.3">
      <c r="B317" s="157"/>
      <c r="C317" s="157"/>
      <c r="D317" s="157"/>
      <c r="E317" s="157"/>
      <c r="F317" s="157"/>
    </row>
    <row r="318" spans="2:6" x14ac:dyDescent="0.3">
      <c r="B318" s="157"/>
      <c r="C318" s="157"/>
      <c r="D318" s="157"/>
      <c r="E318" s="157"/>
      <c r="F318" s="157"/>
    </row>
    <row r="319" spans="2:6" x14ac:dyDescent="0.3">
      <c r="B319" s="157"/>
      <c r="C319" s="157"/>
      <c r="D319" s="157"/>
      <c r="E319" s="157"/>
      <c r="F319" s="157"/>
    </row>
    <row r="320" spans="2:6" x14ac:dyDescent="0.3">
      <c r="B320" s="157"/>
      <c r="C320" s="157"/>
      <c r="D320" s="157"/>
      <c r="E320" s="157"/>
      <c r="F320" s="157"/>
    </row>
    <row r="321" spans="2:6" x14ac:dyDescent="0.3">
      <c r="B321" s="157"/>
      <c r="C321" s="157"/>
      <c r="D321" s="157"/>
      <c r="E321" s="157"/>
      <c r="F321" s="157"/>
    </row>
    <row r="322" spans="2:6" x14ac:dyDescent="0.3">
      <c r="B322" s="157"/>
      <c r="C322" s="157"/>
      <c r="D322" s="157"/>
      <c r="E322" s="157"/>
      <c r="F322" s="157"/>
    </row>
    <row r="323" spans="2:6" x14ac:dyDescent="0.3">
      <c r="B323" s="157"/>
      <c r="C323" s="157"/>
      <c r="D323" s="157"/>
      <c r="E323" s="157"/>
      <c r="F323" s="157"/>
    </row>
    <row r="324" spans="2:6" x14ac:dyDescent="0.3">
      <c r="B324" s="157"/>
      <c r="C324" s="157"/>
      <c r="D324" s="157"/>
      <c r="E324" s="157"/>
      <c r="F324" s="157"/>
    </row>
    <row r="325" spans="2:6" x14ac:dyDescent="0.3">
      <c r="B325" s="157"/>
      <c r="C325" s="157"/>
      <c r="D325" s="157"/>
      <c r="E325" s="157"/>
      <c r="F325" s="157"/>
    </row>
    <row r="326" spans="2:6" x14ac:dyDescent="0.3">
      <c r="B326" s="157"/>
      <c r="C326" s="157"/>
      <c r="D326" s="157"/>
      <c r="E326" s="157"/>
      <c r="F326" s="157"/>
    </row>
    <row r="327" spans="2:6" x14ac:dyDescent="0.3">
      <c r="B327" s="157"/>
      <c r="C327" s="157"/>
      <c r="D327" s="157"/>
      <c r="E327" s="157"/>
      <c r="F327" s="157"/>
    </row>
    <row r="328" spans="2:6" x14ac:dyDescent="0.3">
      <c r="B328" s="157"/>
      <c r="C328" s="157"/>
      <c r="D328" s="157"/>
      <c r="E328" s="157"/>
      <c r="F328" s="157"/>
    </row>
    <row r="329" spans="2:6" x14ac:dyDescent="0.3">
      <c r="B329" s="157"/>
      <c r="C329" s="157"/>
      <c r="D329" s="157"/>
      <c r="E329" s="157"/>
      <c r="F329" s="157"/>
    </row>
    <row r="330" spans="2:6" x14ac:dyDescent="0.3">
      <c r="B330" s="157"/>
      <c r="C330" s="157"/>
      <c r="D330" s="157"/>
      <c r="E330" s="157"/>
      <c r="F330" s="157"/>
    </row>
    <row r="331" spans="2:6" x14ac:dyDescent="0.3">
      <c r="B331" s="157"/>
      <c r="C331" s="157"/>
      <c r="D331" s="157"/>
      <c r="E331" s="157"/>
      <c r="F331" s="157"/>
    </row>
    <row r="332" spans="2:6" x14ac:dyDescent="0.3">
      <c r="B332" s="157"/>
      <c r="C332" s="157"/>
      <c r="D332" s="157"/>
      <c r="E332" s="157"/>
      <c r="F332" s="157"/>
    </row>
    <row r="333" spans="2:6" x14ac:dyDescent="0.3">
      <c r="B333" s="157"/>
      <c r="C333" s="157"/>
      <c r="D333" s="157"/>
      <c r="E333" s="157"/>
      <c r="F333" s="157"/>
    </row>
    <row r="334" spans="2:6" x14ac:dyDescent="0.3">
      <c r="B334" s="157"/>
      <c r="C334" s="157"/>
      <c r="D334" s="157"/>
      <c r="E334" s="157"/>
      <c r="F334" s="157"/>
    </row>
    <row r="335" spans="2:6" x14ac:dyDescent="0.3">
      <c r="B335" s="157"/>
      <c r="C335" s="157"/>
      <c r="D335" s="157"/>
      <c r="E335" s="157"/>
      <c r="F335" s="157"/>
    </row>
    <row r="336" spans="2:6" x14ac:dyDescent="0.3">
      <c r="B336" s="157"/>
      <c r="C336" s="157"/>
      <c r="D336" s="157"/>
      <c r="E336" s="157"/>
      <c r="F336" s="157"/>
    </row>
    <row r="337" spans="2:6" x14ac:dyDescent="0.3">
      <c r="B337" s="157"/>
      <c r="C337" s="157"/>
      <c r="D337" s="157"/>
      <c r="E337" s="157"/>
      <c r="F337" s="157"/>
    </row>
    <row r="338" spans="2:6" x14ac:dyDescent="0.3">
      <c r="B338" s="157"/>
      <c r="C338" s="157"/>
      <c r="D338" s="157"/>
      <c r="E338" s="157"/>
      <c r="F338" s="157"/>
    </row>
    <row r="339" spans="2:6" x14ac:dyDescent="0.3">
      <c r="B339" s="157"/>
      <c r="C339" s="157"/>
      <c r="D339" s="157"/>
      <c r="E339" s="157"/>
      <c r="F339" s="157"/>
    </row>
    <row r="340" spans="2:6" x14ac:dyDescent="0.3">
      <c r="B340" s="157"/>
      <c r="C340" s="157"/>
      <c r="D340" s="157"/>
      <c r="E340" s="157"/>
      <c r="F340" s="157"/>
    </row>
    <row r="341" spans="2:6" x14ac:dyDescent="0.3">
      <c r="B341" s="157"/>
      <c r="C341" s="157"/>
      <c r="D341" s="157"/>
      <c r="E341" s="157"/>
      <c r="F341" s="157"/>
    </row>
    <row r="342" spans="2:6" x14ac:dyDescent="0.3">
      <c r="B342" s="157"/>
      <c r="C342" s="157"/>
      <c r="D342" s="157"/>
      <c r="E342" s="157"/>
      <c r="F342" s="157"/>
    </row>
    <row r="343" spans="2:6" x14ac:dyDescent="0.3">
      <c r="B343" s="157"/>
      <c r="C343" s="157"/>
      <c r="D343" s="157"/>
      <c r="E343" s="157"/>
      <c r="F343" s="157"/>
    </row>
    <row r="344" spans="2:6" x14ac:dyDescent="0.3">
      <c r="B344" s="157"/>
      <c r="C344" s="157"/>
      <c r="D344" s="157"/>
      <c r="E344" s="157"/>
      <c r="F344" s="157"/>
    </row>
    <row r="345" spans="2:6" x14ac:dyDescent="0.3">
      <c r="B345" s="157"/>
      <c r="C345" s="157"/>
      <c r="D345" s="157"/>
      <c r="E345" s="157"/>
      <c r="F345" s="157"/>
    </row>
    <row r="346" spans="2:6" x14ac:dyDescent="0.3">
      <c r="B346" s="157"/>
      <c r="C346" s="157"/>
      <c r="D346" s="157"/>
      <c r="E346" s="157"/>
      <c r="F346" s="157"/>
    </row>
    <row r="347" spans="2:6" x14ac:dyDescent="0.3">
      <c r="B347" s="157"/>
      <c r="C347" s="157"/>
      <c r="D347" s="157"/>
      <c r="E347" s="157"/>
      <c r="F347" s="157"/>
    </row>
    <row r="348" spans="2:6" x14ac:dyDescent="0.3">
      <c r="B348" s="157"/>
      <c r="C348" s="157"/>
      <c r="D348" s="157"/>
      <c r="E348" s="157"/>
      <c r="F348" s="157"/>
    </row>
    <row r="349" spans="2:6" x14ac:dyDescent="0.3">
      <c r="B349" s="157"/>
      <c r="C349" s="157"/>
      <c r="D349" s="157"/>
      <c r="E349" s="157"/>
      <c r="F349" s="157"/>
    </row>
    <row r="350" spans="2:6" x14ac:dyDescent="0.3">
      <c r="B350" s="157"/>
      <c r="C350" s="157"/>
      <c r="D350" s="157"/>
      <c r="E350" s="157"/>
      <c r="F350" s="157"/>
    </row>
    <row r="351" spans="2:6" x14ac:dyDescent="0.3">
      <c r="B351" s="157"/>
      <c r="C351" s="157"/>
      <c r="D351" s="157"/>
      <c r="E351" s="157"/>
      <c r="F351" s="157"/>
    </row>
    <row r="352" spans="2:6" x14ac:dyDescent="0.3">
      <c r="B352" s="157"/>
      <c r="C352" s="157"/>
      <c r="D352" s="157"/>
      <c r="E352" s="157"/>
      <c r="F352" s="157"/>
    </row>
    <row r="353" spans="2:6" x14ac:dyDescent="0.3">
      <c r="B353" s="157"/>
      <c r="C353" s="157"/>
      <c r="D353" s="157"/>
      <c r="E353" s="157"/>
      <c r="F353" s="157"/>
    </row>
    <row r="354" spans="2:6" x14ac:dyDescent="0.3">
      <c r="B354" s="157"/>
      <c r="C354" s="157"/>
      <c r="D354" s="157"/>
      <c r="E354" s="157"/>
      <c r="F354" s="157"/>
    </row>
    <row r="355" spans="2:6" x14ac:dyDescent="0.3">
      <c r="B355" s="157"/>
      <c r="C355" s="157"/>
      <c r="D355" s="157"/>
      <c r="E355" s="157"/>
      <c r="F355" s="157"/>
    </row>
    <row r="356" spans="2:6" x14ac:dyDescent="0.3">
      <c r="B356" s="157"/>
      <c r="C356" s="157"/>
      <c r="D356" s="157"/>
      <c r="E356" s="157"/>
      <c r="F356" s="157"/>
    </row>
    <row r="357" spans="2:6" x14ac:dyDescent="0.3">
      <c r="B357" s="157"/>
      <c r="C357" s="157"/>
      <c r="D357" s="157"/>
      <c r="E357" s="157"/>
      <c r="F357" s="157"/>
    </row>
    <row r="358" spans="2:6" x14ac:dyDescent="0.3">
      <c r="B358" s="157"/>
      <c r="C358" s="157"/>
      <c r="D358" s="157"/>
      <c r="E358" s="157"/>
      <c r="F358" s="157"/>
    </row>
    <row r="359" spans="2:6" x14ac:dyDescent="0.3">
      <c r="B359" s="157"/>
      <c r="C359" s="157"/>
      <c r="D359" s="157"/>
      <c r="E359" s="157"/>
      <c r="F359" s="157"/>
    </row>
    <row r="360" spans="2:6" x14ac:dyDescent="0.3">
      <c r="B360" s="157"/>
      <c r="C360" s="157"/>
      <c r="D360" s="157"/>
      <c r="E360" s="157"/>
      <c r="F360" s="157"/>
    </row>
    <row r="361" spans="2:6" x14ac:dyDescent="0.3">
      <c r="B361" s="157"/>
      <c r="C361" s="157"/>
      <c r="D361" s="157"/>
      <c r="E361" s="157"/>
      <c r="F361" s="157"/>
    </row>
    <row r="362" spans="2:6" x14ac:dyDescent="0.3">
      <c r="B362" s="157"/>
      <c r="C362" s="157"/>
      <c r="D362" s="157"/>
      <c r="E362" s="157"/>
      <c r="F362" s="157"/>
    </row>
    <row r="363" spans="2:6" x14ac:dyDescent="0.3">
      <c r="B363" s="157"/>
      <c r="C363" s="157"/>
      <c r="D363" s="157"/>
      <c r="E363" s="157"/>
      <c r="F363" s="157"/>
    </row>
    <row r="364" spans="2:6" x14ac:dyDescent="0.3">
      <c r="B364" s="157"/>
      <c r="C364" s="157"/>
      <c r="D364" s="157"/>
      <c r="E364" s="157"/>
      <c r="F364" s="157"/>
    </row>
    <row r="365" spans="2:6" x14ac:dyDescent="0.3">
      <c r="B365" s="157"/>
      <c r="C365" s="157"/>
      <c r="D365" s="157"/>
      <c r="E365" s="157"/>
      <c r="F365" s="157"/>
    </row>
    <row r="366" spans="2:6" x14ac:dyDescent="0.3">
      <c r="B366" s="157"/>
      <c r="C366" s="157"/>
      <c r="D366" s="157"/>
      <c r="E366" s="157"/>
      <c r="F366" s="157"/>
    </row>
    <row r="367" spans="2:6" x14ac:dyDescent="0.3">
      <c r="B367" s="157"/>
      <c r="C367" s="157"/>
      <c r="D367" s="157"/>
      <c r="E367" s="157"/>
      <c r="F367" s="157"/>
    </row>
    <row r="368" spans="2:6" x14ac:dyDescent="0.3">
      <c r="B368" s="157"/>
      <c r="C368" s="157"/>
      <c r="D368" s="157"/>
      <c r="E368" s="157"/>
      <c r="F368" s="157"/>
    </row>
    <row r="369" spans="2:6" x14ac:dyDescent="0.3">
      <c r="B369" s="157"/>
      <c r="C369" s="157"/>
      <c r="D369" s="157"/>
      <c r="E369" s="157"/>
      <c r="F369" s="157"/>
    </row>
    <row r="370" spans="2:6" x14ac:dyDescent="0.3">
      <c r="B370" s="157"/>
      <c r="C370" s="157"/>
      <c r="D370" s="157"/>
      <c r="E370" s="157"/>
      <c r="F370" s="157"/>
    </row>
    <row r="371" spans="2:6" x14ac:dyDescent="0.3">
      <c r="B371" s="157"/>
      <c r="C371" s="157"/>
      <c r="D371" s="157"/>
      <c r="E371" s="157"/>
      <c r="F371" s="157"/>
    </row>
    <row r="372" spans="2:6" x14ac:dyDescent="0.3">
      <c r="B372" s="157"/>
      <c r="C372" s="157"/>
      <c r="D372" s="157"/>
      <c r="E372" s="157"/>
      <c r="F372" s="157"/>
    </row>
    <row r="373" spans="2:6" x14ac:dyDescent="0.3">
      <c r="B373" s="157"/>
      <c r="C373" s="157"/>
      <c r="D373" s="157"/>
      <c r="E373" s="157"/>
      <c r="F373" s="157"/>
    </row>
    <row r="374" spans="2:6" x14ac:dyDescent="0.3">
      <c r="B374" s="157"/>
      <c r="C374" s="157"/>
      <c r="D374" s="157"/>
      <c r="E374" s="157"/>
      <c r="F374" s="157"/>
    </row>
    <row r="375" spans="2:6" x14ac:dyDescent="0.3">
      <c r="B375" s="157"/>
      <c r="C375" s="157"/>
      <c r="D375" s="157"/>
      <c r="E375" s="157"/>
      <c r="F375" s="157"/>
    </row>
    <row r="376" spans="2:6" x14ac:dyDescent="0.3">
      <c r="B376" s="157"/>
      <c r="C376" s="157"/>
      <c r="D376" s="157"/>
      <c r="E376" s="157"/>
      <c r="F376" s="157"/>
    </row>
    <row r="377" spans="2:6" x14ac:dyDescent="0.3">
      <c r="B377" s="157"/>
      <c r="C377" s="157"/>
      <c r="D377" s="157"/>
      <c r="E377" s="157"/>
      <c r="F377" s="157"/>
    </row>
    <row r="378" spans="2:6" x14ac:dyDescent="0.3">
      <c r="B378" s="157"/>
      <c r="C378" s="157"/>
      <c r="D378" s="157"/>
      <c r="E378" s="157"/>
      <c r="F378" s="157"/>
    </row>
    <row r="379" spans="2:6" x14ac:dyDescent="0.3">
      <c r="B379" s="157"/>
      <c r="C379" s="157"/>
      <c r="D379" s="157"/>
      <c r="E379" s="157"/>
      <c r="F379" s="157"/>
    </row>
    <row r="380" spans="2:6" x14ac:dyDescent="0.3">
      <c r="B380" s="157"/>
      <c r="C380" s="157"/>
      <c r="D380" s="157"/>
      <c r="E380" s="157"/>
      <c r="F380" s="157"/>
    </row>
    <row r="381" spans="2:6" x14ac:dyDescent="0.3">
      <c r="B381" s="157"/>
      <c r="C381" s="157"/>
      <c r="D381" s="157"/>
      <c r="E381" s="157"/>
      <c r="F381" s="157"/>
    </row>
    <row r="382" spans="2:6" x14ac:dyDescent="0.3">
      <c r="B382" s="157"/>
      <c r="C382" s="157"/>
      <c r="D382" s="157"/>
      <c r="E382" s="157"/>
      <c r="F382" s="157"/>
    </row>
    <row r="383" spans="2:6" x14ac:dyDescent="0.3">
      <c r="B383" s="157"/>
      <c r="C383" s="157"/>
      <c r="D383" s="157"/>
      <c r="E383" s="157"/>
      <c r="F383" s="157"/>
    </row>
    <row r="384" spans="2:6" x14ac:dyDescent="0.3">
      <c r="B384" s="157"/>
      <c r="C384" s="157"/>
      <c r="D384" s="157"/>
      <c r="E384" s="157"/>
      <c r="F384" s="157"/>
    </row>
    <row r="385" spans="2:6" x14ac:dyDescent="0.3">
      <c r="B385" s="157"/>
      <c r="C385" s="157"/>
      <c r="D385" s="157"/>
      <c r="E385" s="157"/>
      <c r="F385" s="157"/>
    </row>
    <row r="386" spans="2:6" x14ac:dyDescent="0.3">
      <c r="B386" s="157"/>
      <c r="C386" s="157"/>
      <c r="D386" s="157"/>
      <c r="E386" s="157"/>
      <c r="F386" s="157"/>
    </row>
    <row r="387" spans="2:6" x14ac:dyDescent="0.3">
      <c r="B387" s="157"/>
      <c r="C387" s="157"/>
      <c r="D387" s="157"/>
      <c r="E387" s="157"/>
      <c r="F387" s="157"/>
    </row>
    <row r="388" spans="2:6" x14ac:dyDescent="0.3">
      <c r="B388" s="157"/>
      <c r="C388" s="157"/>
      <c r="D388" s="157"/>
      <c r="E388" s="157"/>
      <c r="F388" s="157"/>
    </row>
    <row r="389" spans="2:6" x14ac:dyDescent="0.3">
      <c r="B389" s="157"/>
      <c r="C389" s="157"/>
      <c r="D389" s="157"/>
      <c r="E389" s="157"/>
      <c r="F389" s="157"/>
    </row>
    <row r="390" spans="2:6" x14ac:dyDescent="0.3">
      <c r="B390" s="157"/>
      <c r="C390" s="157"/>
      <c r="D390" s="157"/>
      <c r="E390" s="157"/>
      <c r="F390" s="157"/>
    </row>
    <row r="391" spans="2:6" x14ac:dyDescent="0.3">
      <c r="B391" s="157"/>
      <c r="C391" s="157"/>
      <c r="D391" s="157"/>
      <c r="E391" s="157"/>
      <c r="F391" s="157"/>
    </row>
    <row r="392" spans="2:6" x14ac:dyDescent="0.3">
      <c r="B392" s="157"/>
      <c r="C392" s="157"/>
      <c r="D392" s="157"/>
      <c r="E392" s="157"/>
      <c r="F392" s="157"/>
    </row>
    <row r="393" spans="2:6" x14ac:dyDescent="0.3">
      <c r="B393" s="157"/>
      <c r="C393" s="157"/>
      <c r="D393" s="157"/>
      <c r="E393" s="157"/>
      <c r="F393" s="157"/>
    </row>
    <row r="394" spans="2:6" x14ac:dyDescent="0.3">
      <c r="B394" s="157"/>
      <c r="C394" s="157"/>
      <c r="D394" s="157"/>
      <c r="E394" s="157"/>
      <c r="F394" s="157"/>
    </row>
    <row r="395" spans="2:6" x14ac:dyDescent="0.3">
      <c r="B395" s="157"/>
      <c r="C395" s="157"/>
      <c r="D395" s="157"/>
      <c r="E395" s="157"/>
      <c r="F395" s="157"/>
    </row>
    <row r="396" spans="2:6" x14ac:dyDescent="0.3">
      <c r="B396" s="157"/>
      <c r="C396" s="157"/>
      <c r="D396" s="157"/>
      <c r="E396" s="157"/>
      <c r="F396" s="157"/>
    </row>
    <row r="397" spans="2:6" x14ac:dyDescent="0.3">
      <c r="B397" s="157"/>
      <c r="C397" s="157"/>
      <c r="D397" s="157"/>
      <c r="E397" s="157"/>
      <c r="F397" s="157"/>
    </row>
    <row r="398" spans="2:6" x14ac:dyDescent="0.3">
      <c r="B398" s="157"/>
      <c r="C398" s="157"/>
      <c r="D398" s="157"/>
      <c r="E398" s="157"/>
      <c r="F398" s="157"/>
    </row>
    <row r="399" spans="2:6" x14ac:dyDescent="0.3">
      <c r="B399" s="157"/>
      <c r="C399" s="157"/>
      <c r="D399" s="157"/>
      <c r="E399" s="157"/>
      <c r="F399" s="157"/>
    </row>
    <row r="400" spans="2:6" x14ac:dyDescent="0.3">
      <c r="B400" s="157"/>
      <c r="C400" s="157"/>
      <c r="D400" s="157"/>
      <c r="E400" s="157"/>
      <c r="F400" s="157"/>
    </row>
    <row r="401" spans="2:6" x14ac:dyDescent="0.3">
      <c r="B401" s="157"/>
      <c r="C401" s="157"/>
      <c r="D401" s="157"/>
      <c r="E401" s="157"/>
      <c r="F401" s="157"/>
    </row>
    <row r="402" spans="2:6" x14ac:dyDescent="0.3">
      <c r="B402" s="157"/>
      <c r="C402" s="157"/>
      <c r="D402" s="157"/>
      <c r="E402" s="157"/>
      <c r="F402" s="157"/>
    </row>
    <row r="403" spans="2:6" x14ac:dyDescent="0.3">
      <c r="B403" s="157"/>
      <c r="C403" s="157"/>
      <c r="D403" s="157"/>
      <c r="E403" s="157"/>
      <c r="F403" s="157"/>
    </row>
    <row r="404" spans="2:6" x14ac:dyDescent="0.3">
      <c r="B404" s="157"/>
      <c r="C404" s="157"/>
      <c r="D404" s="157"/>
      <c r="E404" s="157"/>
      <c r="F404" s="157"/>
    </row>
    <row r="405" spans="2:6" x14ac:dyDescent="0.3">
      <c r="B405" s="157"/>
      <c r="C405" s="157"/>
      <c r="D405" s="157"/>
      <c r="E405" s="157"/>
      <c r="F405" s="157"/>
    </row>
    <row r="406" spans="2:6" x14ac:dyDescent="0.3">
      <c r="B406" s="157"/>
      <c r="C406" s="157"/>
      <c r="D406" s="157"/>
      <c r="E406" s="157"/>
      <c r="F406" s="157"/>
    </row>
    <row r="407" spans="2:6" x14ac:dyDescent="0.3">
      <c r="B407" s="157"/>
      <c r="C407" s="157"/>
      <c r="D407" s="157"/>
      <c r="E407" s="157"/>
      <c r="F407" s="157"/>
    </row>
    <row r="408" spans="2:6" x14ac:dyDescent="0.3">
      <c r="B408" s="157"/>
      <c r="C408" s="157"/>
      <c r="D408" s="157"/>
      <c r="E408" s="157"/>
      <c r="F408" s="157"/>
    </row>
    <row r="409" spans="2:6" x14ac:dyDescent="0.3">
      <c r="B409" s="157"/>
      <c r="C409" s="157"/>
      <c r="D409" s="157"/>
      <c r="E409" s="157"/>
      <c r="F409" s="157"/>
    </row>
    <row r="410" spans="2:6" x14ac:dyDescent="0.3">
      <c r="B410" s="157"/>
      <c r="C410" s="157"/>
      <c r="D410" s="157"/>
      <c r="E410" s="157"/>
      <c r="F410" s="157"/>
    </row>
    <row r="411" spans="2:6" x14ac:dyDescent="0.3">
      <c r="B411" s="157"/>
      <c r="C411" s="157"/>
      <c r="D411" s="157"/>
      <c r="E411" s="157"/>
      <c r="F411" s="157"/>
    </row>
    <row r="412" spans="2:6" x14ac:dyDescent="0.3">
      <c r="B412" s="157"/>
      <c r="C412" s="157"/>
      <c r="D412" s="157"/>
      <c r="E412" s="157"/>
      <c r="F412" s="157"/>
    </row>
    <row r="413" spans="2:6" x14ac:dyDescent="0.3">
      <c r="B413" s="157"/>
      <c r="C413" s="157"/>
      <c r="D413" s="157"/>
      <c r="E413" s="157"/>
      <c r="F413" s="157"/>
    </row>
    <row r="414" spans="2:6" x14ac:dyDescent="0.3">
      <c r="B414" s="157"/>
      <c r="C414" s="157"/>
      <c r="D414" s="157"/>
      <c r="E414" s="157"/>
      <c r="F414" s="157"/>
    </row>
    <row r="415" spans="2:6" x14ac:dyDescent="0.3">
      <c r="B415" s="157"/>
      <c r="C415" s="157"/>
      <c r="D415" s="157"/>
      <c r="E415" s="157"/>
      <c r="F415" s="157"/>
    </row>
    <row r="416" spans="2:6" x14ac:dyDescent="0.3">
      <c r="B416" s="157"/>
      <c r="C416" s="157"/>
      <c r="D416" s="157"/>
      <c r="E416" s="157"/>
      <c r="F416" s="157"/>
    </row>
    <row r="417" spans="2:6" x14ac:dyDescent="0.3">
      <c r="B417" s="157"/>
      <c r="C417" s="157"/>
      <c r="D417" s="157"/>
      <c r="E417" s="157"/>
      <c r="F417" s="157"/>
    </row>
    <row r="418" spans="2:6" x14ac:dyDescent="0.3">
      <c r="B418" s="157"/>
      <c r="C418" s="157"/>
      <c r="D418" s="157"/>
      <c r="E418" s="157"/>
      <c r="F418" s="157"/>
    </row>
    <row r="419" spans="2:6" x14ac:dyDescent="0.3">
      <c r="B419" s="157"/>
      <c r="C419" s="157"/>
      <c r="D419" s="157"/>
      <c r="E419" s="157"/>
      <c r="F419" s="157"/>
    </row>
    <row r="420" spans="2:6" x14ac:dyDescent="0.3">
      <c r="B420" s="157"/>
      <c r="C420" s="157"/>
      <c r="D420" s="157"/>
      <c r="E420" s="157"/>
      <c r="F420" s="157"/>
    </row>
    <row r="421" spans="2:6" x14ac:dyDescent="0.3">
      <c r="B421" s="157"/>
      <c r="C421" s="157"/>
      <c r="D421" s="157"/>
      <c r="E421" s="157"/>
      <c r="F421" s="157"/>
    </row>
    <row r="422" spans="2:6" x14ac:dyDescent="0.3">
      <c r="B422" s="157"/>
      <c r="C422" s="157"/>
      <c r="D422" s="157"/>
      <c r="E422" s="157"/>
      <c r="F422" s="157"/>
    </row>
    <row r="423" spans="2:6" x14ac:dyDescent="0.3">
      <c r="B423" s="157"/>
      <c r="C423" s="157"/>
      <c r="D423" s="157"/>
      <c r="E423" s="157"/>
      <c r="F423" s="157"/>
    </row>
    <row r="424" spans="2:6" x14ac:dyDescent="0.3">
      <c r="B424" s="157"/>
      <c r="C424" s="157"/>
      <c r="D424" s="157"/>
      <c r="E424" s="157"/>
      <c r="F424" s="157"/>
    </row>
    <row r="425" spans="2:6" x14ac:dyDescent="0.3">
      <c r="B425" s="157"/>
      <c r="C425" s="157"/>
      <c r="D425" s="157"/>
      <c r="E425" s="157"/>
      <c r="F425" s="157"/>
    </row>
    <row r="426" spans="2:6" x14ac:dyDescent="0.3">
      <c r="B426" s="157"/>
      <c r="C426" s="157"/>
      <c r="D426" s="157"/>
      <c r="E426" s="157"/>
      <c r="F426" s="157"/>
    </row>
    <row r="427" spans="2:6" x14ac:dyDescent="0.3">
      <c r="B427" s="157"/>
      <c r="C427" s="157"/>
      <c r="D427" s="157"/>
      <c r="E427" s="157"/>
      <c r="F427" s="157"/>
    </row>
    <row r="428" spans="2:6" x14ac:dyDescent="0.3">
      <c r="B428" s="157"/>
      <c r="C428" s="157"/>
      <c r="D428" s="157"/>
      <c r="E428" s="157"/>
      <c r="F428" s="157"/>
    </row>
    <row r="429" spans="2:6" x14ac:dyDescent="0.3">
      <c r="B429" s="157"/>
      <c r="C429" s="157"/>
      <c r="D429" s="157"/>
      <c r="E429" s="157"/>
      <c r="F429" s="157"/>
    </row>
    <row r="430" spans="2:6" x14ac:dyDescent="0.3">
      <c r="B430" s="157"/>
      <c r="C430" s="157"/>
      <c r="D430" s="157"/>
      <c r="E430" s="157"/>
      <c r="F430" s="157"/>
    </row>
    <row r="431" spans="2:6" x14ac:dyDescent="0.3">
      <c r="B431" s="157"/>
      <c r="C431" s="157"/>
      <c r="D431" s="157"/>
      <c r="E431" s="157"/>
      <c r="F431" s="157"/>
    </row>
    <row r="432" spans="2:6" x14ac:dyDescent="0.3">
      <c r="B432" s="157"/>
      <c r="C432" s="157"/>
      <c r="D432" s="157"/>
      <c r="E432" s="157"/>
      <c r="F432" s="157"/>
    </row>
    <row r="433" spans="2:6" x14ac:dyDescent="0.3">
      <c r="B433" s="157"/>
      <c r="C433" s="157"/>
      <c r="D433" s="157"/>
      <c r="E433" s="157"/>
      <c r="F433" s="157"/>
    </row>
    <row r="434" spans="2:6" x14ac:dyDescent="0.3">
      <c r="B434" s="157"/>
      <c r="C434" s="157"/>
      <c r="D434" s="157"/>
      <c r="E434" s="157"/>
      <c r="F434" s="157"/>
    </row>
    <row r="435" spans="2:6" x14ac:dyDescent="0.3">
      <c r="B435" s="157"/>
      <c r="C435" s="157"/>
      <c r="D435" s="157"/>
      <c r="E435" s="157"/>
      <c r="F435" s="157"/>
    </row>
    <row r="436" spans="2:6" x14ac:dyDescent="0.3">
      <c r="B436" s="157"/>
      <c r="C436" s="157"/>
      <c r="D436" s="157"/>
      <c r="E436" s="157"/>
      <c r="F436" s="157"/>
    </row>
    <row r="437" spans="2:6" x14ac:dyDescent="0.3">
      <c r="B437" s="157"/>
      <c r="C437" s="157"/>
      <c r="D437" s="157"/>
      <c r="E437" s="157"/>
      <c r="F437" s="157"/>
    </row>
    <row r="438" spans="2:6" x14ac:dyDescent="0.3">
      <c r="B438" s="157"/>
      <c r="C438" s="157"/>
      <c r="D438" s="157"/>
      <c r="E438" s="157"/>
      <c r="F438" s="157"/>
    </row>
    <row r="439" spans="2:6" x14ac:dyDescent="0.3">
      <c r="B439" s="157"/>
      <c r="C439" s="157"/>
      <c r="D439" s="157"/>
      <c r="E439" s="157"/>
      <c r="F439" s="157"/>
    </row>
    <row r="440" spans="2:6" x14ac:dyDescent="0.3">
      <c r="B440" s="157"/>
      <c r="C440" s="157"/>
      <c r="D440" s="157"/>
      <c r="E440" s="157"/>
      <c r="F440" s="157"/>
    </row>
    <row r="441" spans="2:6" x14ac:dyDescent="0.3">
      <c r="B441" s="157"/>
      <c r="C441" s="157"/>
      <c r="D441" s="157"/>
      <c r="E441" s="157"/>
      <c r="F441" s="157"/>
    </row>
    <row r="442" spans="2:6" x14ac:dyDescent="0.3">
      <c r="B442" s="157"/>
      <c r="C442" s="157"/>
      <c r="D442" s="157"/>
      <c r="E442" s="157"/>
      <c r="F442" s="157"/>
    </row>
    <row r="443" spans="2:6" x14ac:dyDescent="0.3">
      <c r="B443" s="157"/>
      <c r="C443" s="157"/>
      <c r="D443" s="157"/>
      <c r="E443" s="157"/>
      <c r="F443" s="157"/>
    </row>
    <row r="444" spans="2:6" x14ac:dyDescent="0.3">
      <c r="B444" s="157"/>
      <c r="C444" s="157"/>
      <c r="D444" s="157"/>
      <c r="E444" s="157"/>
      <c r="F444" s="157"/>
    </row>
    <row r="445" spans="2:6" x14ac:dyDescent="0.3">
      <c r="B445" s="157"/>
      <c r="C445" s="157"/>
      <c r="D445" s="157"/>
      <c r="E445" s="157"/>
      <c r="F445" s="157"/>
    </row>
    <row r="446" spans="2:6" x14ac:dyDescent="0.3">
      <c r="B446" s="157"/>
      <c r="C446" s="157"/>
      <c r="D446" s="157"/>
      <c r="E446" s="157"/>
      <c r="F446" s="157"/>
    </row>
    <row r="447" spans="2:6" x14ac:dyDescent="0.3">
      <c r="B447" s="157"/>
      <c r="C447" s="157"/>
      <c r="D447" s="157"/>
      <c r="E447" s="157"/>
      <c r="F447" s="157"/>
    </row>
    <row r="448" spans="2:6" x14ac:dyDescent="0.3">
      <c r="B448" s="157"/>
      <c r="C448" s="157"/>
      <c r="D448" s="157"/>
      <c r="E448" s="157"/>
      <c r="F448" s="157"/>
    </row>
    <row r="449" spans="2:6" x14ac:dyDescent="0.3">
      <c r="B449" s="157"/>
      <c r="C449" s="157"/>
      <c r="D449" s="157"/>
      <c r="E449" s="157"/>
      <c r="F449" s="157"/>
    </row>
    <row r="450" spans="2:6" x14ac:dyDescent="0.3">
      <c r="B450" s="157"/>
      <c r="C450" s="157"/>
      <c r="D450" s="157"/>
      <c r="E450" s="157"/>
      <c r="F450" s="157"/>
    </row>
    <row r="451" spans="2:6" x14ac:dyDescent="0.3">
      <c r="B451" s="157"/>
      <c r="C451" s="157"/>
      <c r="D451" s="157"/>
      <c r="E451" s="157"/>
      <c r="F451" s="157"/>
    </row>
    <row r="452" spans="2:6" x14ac:dyDescent="0.3">
      <c r="B452" s="157"/>
      <c r="C452" s="157"/>
      <c r="D452" s="157"/>
      <c r="E452" s="157"/>
      <c r="F452" s="157"/>
    </row>
    <row r="453" spans="2:6" x14ac:dyDescent="0.3">
      <c r="B453" s="157"/>
      <c r="C453" s="157"/>
      <c r="D453" s="157"/>
      <c r="E453" s="157"/>
      <c r="F453" s="157"/>
    </row>
    <row r="454" spans="2:6" x14ac:dyDescent="0.3">
      <c r="B454" s="157"/>
      <c r="C454" s="157"/>
      <c r="D454" s="157"/>
      <c r="E454" s="157"/>
      <c r="F454" s="157"/>
    </row>
    <row r="455" spans="2:6" x14ac:dyDescent="0.3">
      <c r="B455" s="157"/>
      <c r="C455" s="157"/>
      <c r="D455" s="157"/>
      <c r="E455" s="157"/>
      <c r="F455" s="157"/>
    </row>
    <row r="456" spans="2:6" x14ac:dyDescent="0.3">
      <c r="B456" s="157"/>
      <c r="C456" s="157"/>
      <c r="D456" s="157"/>
      <c r="E456" s="157"/>
      <c r="F456" s="157"/>
    </row>
    <row r="457" spans="2:6" x14ac:dyDescent="0.3">
      <c r="B457" s="157"/>
      <c r="C457" s="157"/>
      <c r="D457" s="157"/>
      <c r="E457" s="157"/>
      <c r="F457" s="157"/>
    </row>
    <row r="458" spans="2:6" x14ac:dyDescent="0.3">
      <c r="B458" s="157"/>
      <c r="C458" s="157"/>
      <c r="D458" s="157"/>
      <c r="E458" s="157"/>
      <c r="F458" s="157"/>
    </row>
    <row r="459" spans="2:6" x14ac:dyDescent="0.3">
      <c r="B459" s="157"/>
      <c r="C459" s="157"/>
      <c r="D459" s="157"/>
      <c r="E459" s="157"/>
      <c r="F459" s="157"/>
    </row>
    <row r="460" spans="2:6" x14ac:dyDescent="0.3">
      <c r="B460" s="157"/>
      <c r="C460" s="157"/>
      <c r="D460" s="157"/>
      <c r="E460" s="157"/>
      <c r="F460" s="157"/>
    </row>
    <row r="461" spans="2:6" x14ac:dyDescent="0.3">
      <c r="B461" s="157"/>
      <c r="C461" s="157"/>
      <c r="D461" s="157"/>
      <c r="E461" s="157"/>
      <c r="F461" s="157"/>
    </row>
    <row r="462" spans="2:6" x14ac:dyDescent="0.3">
      <c r="B462" s="157"/>
      <c r="C462" s="157"/>
      <c r="D462" s="157"/>
      <c r="E462" s="157"/>
      <c r="F462" s="157"/>
    </row>
    <row r="463" spans="2:6" x14ac:dyDescent="0.3">
      <c r="B463" s="157"/>
      <c r="C463" s="157"/>
      <c r="D463" s="157"/>
      <c r="E463" s="157"/>
      <c r="F463" s="157"/>
    </row>
    <row r="464" spans="2:6" x14ac:dyDescent="0.3">
      <c r="B464" s="157"/>
      <c r="C464" s="157"/>
      <c r="D464" s="157"/>
      <c r="E464" s="157"/>
      <c r="F464" s="157"/>
    </row>
    <row r="465" spans="2:6" x14ac:dyDescent="0.3">
      <c r="B465" s="157"/>
      <c r="C465" s="157"/>
      <c r="D465" s="157"/>
      <c r="E465" s="157"/>
      <c r="F465" s="157"/>
    </row>
    <row r="466" spans="2:6" x14ac:dyDescent="0.3">
      <c r="B466" s="157"/>
      <c r="C466" s="157"/>
      <c r="D466" s="157"/>
      <c r="E466" s="157"/>
      <c r="F466" s="157"/>
    </row>
    <row r="467" spans="2:6" x14ac:dyDescent="0.3">
      <c r="B467" s="157"/>
      <c r="C467" s="157"/>
      <c r="D467" s="157"/>
      <c r="E467" s="157"/>
      <c r="F467" s="157"/>
    </row>
    <row r="468" spans="2:6" x14ac:dyDescent="0.3">
      <c r="B468" s="157"/>
      <c r="C468" s="157"/>
      <c r="D468" s="157"/>
      <c r="E468" s="157"/>
      <c r="F468" s="157"/>
    </row>
    <row r="469" spans="2:6" x14ac:dyDescent="0.3">
      <c r="B469" s="157"/>
      <c r="C469" s="157"/>
      <c r="D469" s="157"/>
      <c r="E469" s="157"/>
      <c r="F469" s="157"/>
    </row>
    <row r="470" spans="2:6" x14ac:dyDescent="0.3">
      <c r="B470" s="157"/>
      <c r="C470" s="157"/>
      <c r="D470" s="157"/>
      <c r="E470" s="157"/>
      <c r="F470" s="157"/>
    </row>
    <row r="471" spans="2:6" x14ac:dyDescent="0.3">
      <c r="B471" s="157"/>
      <c r="C471" s="157"/>
      <c r="D471" s="157"/>
      <c r="E471" s="157"/>
      <c r="F471" s="157"/>
    </row>
    <row r="472" spans="2:6" x14ac:dyDescent="0.3">
      <c r="B472" s="157"/>
      <c r="C472" s="157"/>
      <c r="D472" s="157"/>
      <c r="E472" s="157"/>
      <c r="F472" s="157"/>
    </row>
    <row r="473" spans="2:6" x14ac:dyDescent="0.3">
      <c r="B473" s="157"/>
      <c r="C473" s="157"/>
      <c r="D473" s="157"/>
      <c r="E473" s="157"/>
      <c r="F473" s="157"/>
    </row>
    <row r="474" spans="2:6" x14ac:dyDescent="0.3">
      <c r="B474" s="157"/>
      <c r="C474" s="157"/>
      <c r="D474" s="157"/>
      <c r="E474" s="157"/>
      <c r="F474" s="157"/>
    </row>
    <row r="475" spans="2:6" x14ac:dyDescent="0.3">
      <c r="B475" s="157"/>
      <c r="C475" s="157"/>
      <c r="D475" s="157"/>
      <c r="E475" s="157"/>
      <c r="F475" s="157"/>
    </row>
    <row r="476" spans="2:6" x14ac:dyDescent="0.3">
      <c r="B476" s="157"/>
      <c r="C476" s="157"/>
      <c r="D476" s="157"/>
      <c r="E476" s="157"/>
      <c r="F476" s="157"/>
    </row>
    <row r="477" spans="2:6" x14ac:dyDescent="0.3">
      <c r="B477" s="157"/>
      <c r="C477" s="157"/>
      <c r="D477" s="157"/>
      <c r="E477" s="157"/>
      <c r="F477" s="157"/>
    </row>
    <row r="478" spans="2:6" x14ac:dyDescent="0.3">
      <c r="B478" s="157"/>
      <c r="C478" s="157"/>
      <c r="D478" s="157"/>
      <c r="E478" s="157"/>
      <c r="F478" s="157"/>
    </row>
    <row r="479" spans="2:6" x14ac:dyDescent="0.3">
      <c r="B479" s="157"/>
      <c r="C479" s="157"/>
      <c r="D479" s="157"/>
      <c r="E479" s="157"/>
      <c r="F479" s="157"/>
    </row>
    <row r="480" spans="2:6" x14ac:dyDescent="0.3">
      <c r="B480" s="157"/>
      <c r="C480" s="157"/>
      <c r="D480" s="157"/>
      <c r="E480" s="157"/>
      <c r="F480" s="157"/>
    </row>
    <row r="481" spans="2:6" x14ac:dyDescent="0.3">
      <c r="B481" s="157"/>
      <c r="C481" s="157"/>
      <c r="D481" s="157"/>
      <c r="E481" s="157"/>
      <c r="F481" s="157"/>
    </row>
    <row r="482" spans="2:6" x14ac:dyDescent="0.3">
      <c r="B482" s="157"/>
      <c r="C482" s="157"/>
      <c r="D482" s="157"/>
      <c r="E482" s="157"/>
      <c r="F482" s="157"/>
    </row>
    <row r="483" spans="2:6" x14ac:dyDescent="0.3">
      <c r="B483" s="157"/>
      <c r="C483" s="157"/>
      <c r="D483" s="157"/>
      <c r="E483" s="157"/>
      <c r="F483" s="157"/>
    </row>
    <row r="484" spans="2:6" x14ac:dyDescent="0.3">
      <c r="B484" s="157"/>
      <c r="C484" s="157"/>
      <c r="D484" s="157"/>
      <c r="E484" s="157"/>
      <c r="F484" s="157"/>
    </row>
    <row r="485" spans="2:6" x14ac:dyDescent="0.3">
      <c r="B485" s="157"/>
      <c r="C485" s="157"/>
      <c r="D485" s="157"/>
      <c r="E485" s="157"/>
      <c r="F485" s="157"/>
    </row>
    <row r="486" spans="2:6" x14ac:dyDescent="0.3">
      <c r="B486" s="157"/>
      <c r="C486" s="157"/>
      <c r="D486" s="157"/>
      <c r="E486" s="157"/>
      <c r="F486" s="157"/>
    </row>
    <row r="487" spans="2:6" x14ac:dyDescent="0.3">
      <c r="B487" s="157"/>
      <c r="C487" s="157"/>
      <c r="D487" s="157"/>
      <c r="E487" s="157"/>
      <c r="F487" s="157"/>
    </row>
    <row r="488" spans="2:6" x14ac:dyDescent="0.3">
      <c r="B488" s="157"/>
      <c r="C488" s="157"/>
      <c r="D488" s="157"/>
      <c r="E488" s="157"/>
      <c r="F488" s="157"/>
    </row>
    <row r="489" spans="2:6" x14ac:dyDescent="0.3">
      <c r="B489" s="157"/>
      <c r="C489" s="157"/>
      <c r="D489" s="157"/>
      <c r="E489" s="157"/>
      <c r="F489" s="157"/>
    </row>
    <row r="490" spans="2:6" x14ac:dyDescent="0.3">
      <c r="B490" s="157"/>
      <c r="C490" s="157"/>
      <c r="D490" s="157"/>
      <c r="E490" s="157"/>
      <c r="F490" s="157"/>
    </row>
    <row r="491" spans="2:6" x14ac:dyDescent="0.3">
      <c r="B491" s="157"/>
      <c r="C491" s="157"/>
      <c r="D491" s="157"/>
      <c r="E491" s="157"/>
      <c r="F491" s="157"/>
    </row>
    <row r="492" spans="2:6" x14ac:dyDescent="0.3">
      <c r="B492" s="157"/>
      <c r="C492" s="157"/>
      <c r="D492" s="157"/>
      <c r="E492" s="157"/>
      <c r="F492" s="157"/>
    </row>
    <row r="493" spans="2:6" x14ac:dyDescent="0.3">
      <c r="B493" s="157"/>
      <c r="C493" s="157"/>
      <c r="D493" s="157"/>
      <c r="E493" s="157"/>
      <c r="F493" s="157"/>
    </row>
    <row r="494" spans="2:6" x14ac:dyDescent="0.3">
      <c r="B494" s="157"/>
      <c r="C494" s="157"/>
      <c r="D494" s="157"/>
      <c r="E494" s="157"/>
      <c r="F494" s="157"/>
    </row>
    <row r="495" spans="2:6" x14ac:dyDescent="0.3">
      <c r="B495" s="157"/>
      <c r="C495" s="157"/>
      <c r="D495" s="157"/>
      <c r="E495" s="157"/>
      <c r="F495" s="157"/>
    </row>
    <row r="496" spans="2:6" x14ac:dyDescent="0.3">
      <c r="B496" s="157"/>
      <c r="C496" s="157"/>
      <c r="D496" s="157"/>
      <c r="E496" s="157"/>
      <c r="F496" s="157"/>
    </row>
    <row r="497" spans="2:6" x14ac:dyDescent="0.3">
      <c r="B497" s="157"/>
      <c r="C497" s="157"/>
      <c r="D497" s="157"/>
      <c r="E497" s="157"/>
      <c r="F497" s="157"/>
    </row>
    <row r="498" spans="2:6" x14ac:dyDescent="0.3">
      <c r="B498" s="157"/>
      <c r="C498" s="157"/>
      <c r="D498" s="157"/>
      <c r="E498" s="157"/>
      <c r="F498" s="157"/>
    </row>
    <row r="499" spans="2:6" x14ac:dyDescent="0.3">
      <c r="B499" s="157"/>
      <c r="C499" s="157"/>
      <c r="D499" s="157"/>
      <c r="E499" s="157"/>
      <c r="F499" s="157"/>
    </row>
    <row r="500" spans="2:6" x14ac:dyDescent="0.3">
      <c r="B500" s="157"/>
      <c r="C500" s="157"/>
      <c r="D500" s="157"/>
      <c r="E500" s="157"/>
      <c r="F500" s="157"/>
    </row>
  </sheetData>
  <mergeCells count="11">
    <mergeCell ref="D39:O39"/>
    <mergeCell ref="P39:Q40"/>
    <mergeCell ref="D40:O40"/>
    <mergeCell ref="A5:G5"/>
    <mergeCell ref="B6:Q6"/>
    <mergeCell ref="D7:F7"/>
    <mergeCell ref="D8:F8"/>
    <mergeCell ref="D9:F9"/>
    <mergeCell ref="J7:L7"/>
    <mergeCell ref="J8:L8"/>
    <mergeCell ref="J9:L9"/>
  </mergeCells>
  <printOptions horizontalCentered="1"/>
  <pageMargins left="0.23622047244094491" right="0.23622047244094491" top="0.19685039370078741" bottom="0.19685039370078741" header="0" footer="0"/>
  <pageSetup paperSize="9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CAD2-DD47-4982-BFBB-2918CDE0F2F3}">
  <dimension ref="A1:R500"/>
  <sheetViews>
    <sheetView showWhiteSpace="0" view="pageLayout" zoomScaleNormal="115" zoomScaleSheetLayoutView="85" workbookViewId="0">
      <selection activeCell="D4" sqref="D4"/>
    </sheetView>
  </sheetViews>
  <sheetFormatPr baseColWidth="10" defaultColWidth="11.453125" defaultRowHeight="14" x14ac:dyDescent="0.3"/>
  <cols>
    <col min="1" max="1" width="2.81640625" style="1" customWidth="1"/>
    <col min="2" max="2" width="9.90625" style="1" customWidth="1"/>
    <col min="3" max="3" width="11.26953125" style="1" customWidth="1"/>
    <col min="4" max="17" width="8.26953125" style="1" customWidth="1"/>
    <col min="18" max="18" width="2.26953125" style="1" customWidth="1"/>
    <col min="19" max="16384" width="11.453125" style="1"/>
  </cols>
  <sheetData>
    <row r="1" spans="1:18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</row>
    <row r="2" spans="1:18" ht="26.15" customHeight="1" x14ac:dyDescent="0.5">
      <c r="A2" s="2"/>
      <c r="B2" s="2"/>
      <c r="C2" s="2"/>
      <c r="D2" s="2"/>
      <c r="E2" s="2"/>
      <c r="F2" s="147" t="s">
        <v>53</v>
      </c>
      <c r="G2" s="147"/>
      <c r="H2" s="147"/>
      <c r="I2" s="147"/>
      <c r="J2" s="147"/>
      <c r="K2" s="147"/>
      <c r="L2" s="147"/>
      <c r="M2" s="147"/>
      <c r="N2" s="147"/>
      <c r="O2" s="147"/>
      <c r="P2" s="2"/>
      <c r="Q2" s="2"/>
      <c r="R2" s="2"/>
    </row>
    <row r="3" spans="1:18" ht="15.75" customHeight="1" x14ac:dyDescent="0.35">
      <c r="A3" s="2"/>
      <c r="B3" s="2"/>
      <c r="C3" s="2"/>
      <c r="D3" s="2"/>
      <c r="E3" s="2"/>
      <c r="F3" s="4" t="s">
        <v>7</v>
      </c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</row>
    <row r="4" spans="1:18" ht="15.5" x14ac:dyDescent="0.35">
      <c r="A4" s="2"/>
      <c r="B4" s="2"/>
      <c r="C4" s="2"/>
      <c r="D4" s="2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</row>
    <row r="5" spans="1:18" ht="15" customHeight="1" x14ac:dyDescent="0.3">
      <c r="A5" s="191"/>
      <c r="B5" s="191"/>
      <c r="C5" s="191"/>
      <c r="D5" s="191"/>
      <c r="E5" s="191"/>
      <c r="F5" s="191"/>
      <c r="G5" s="191"/>
      <c r="H5" s="59"/>
      <c r="I5" s="59"/>
      <c r="J5" s="59"/>
      <c r="K5" s="2"/>
      <c r="L5" s="2"/>
      <c r="M5" s="2"/>
      <c r="N5" s="5"/>
      <c r="O5" s="5"/>
      <c r="P5" s="2"/>
      <c r="Q5" s="2"/>
      <c r="R5" s="2"/>
    </row>
    <row r="6" spans="1:18" ht="18" customHeight="1" x14ac:dyDescent="0.3">
      <c r="A6" s="8"/>
      <c r="B6" s="197" t="s">
        <v>8</v>
      </c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9"/>
      <c r="R6" s="2"/>
    </row>
    <row r="7" spans="1:18" x14ac:dyDescent="0.3">
      <c r="A7" s="9"/>
      <c r="B7" s="28"/>
      <c r="C7" s="61" t="s">
        <v>9</v>
      </c>
      <c r="D7" s="261" t="e">
        <f>IF(Project_Name="","",Project_Name)</f>
        <v>#NAME?</v>
      </c>
      <c r="E7" s="261"/>
      <c r="F7" s="261"/>
      <c r="G7" s="61"/>
      <c r="H7" s="107"/>
      <c r="I7" s="61" t="s">
        <v>10</v>
      </c>
      <c r="J7" s="264">
        <f ca="1">TODAY()</f>
        <v>45213</v>
      </c>
      <c r="K7" s="264"/>
      <c r="L7" s="264"/>
      <c r="M7" s="29"/>
      <c r="N7" s="29"/>
      <c r="O7" s="29"/>
      <c r="P7" s="29"/>
      <c r="Q7" s="149"/>
      <c r="R7" s="2"/>
    </row>
    <row r="8" spans="1:18" x14ac:dyDescent="0.3">
      <c r="A8" s="9"/>
      <c r="B8" s="148"/>
      <c r="C8" s="12" t="s">
        <v>11</v>
      </c>
      <c r="D8" s="262" t="e">
        <f>IF(Project_Town="","",Project_Town)</f>
        <v>#NAME?</v>
      </c>
      <c r="E8" s="262"/>
      <c r="F8" s="262"/>
      <c r="G8" s="111"/>
      <c r="H8" s="112"/>
      <c r="I8" s="111" t="s">
        <v>17</v>
      </c>
      <c r="J8" s="265" t="e">
        <f>IF(Report_Date="","",Report_Date)</f>
        <v>#NAME?</v>
      </c>
      <c r="K8" s="265"/>
      <c r="L8" s="265"/>
      <c r="M8" s="40"/>
      <c r="N8" s="40"/>
      <c r="O8" s="40"/>
      <c r="P8" s="40"/>
      <c r="Q8" s="150"/>
      <c r="R8" s="2"/>
    </row>
    <row r="9" spans="1:18" x14ac:dyDescent="0.3">
      <c r="A9" s="9"/>
      <c r="B9" s="151"/>
      <c r="C9" s="14" t="s">
        <v>13</v>
      </c>
      <c r="D9" s="263" t="e">
        <f>IF(Project_Customer="","",Project_Customer)</f>
        <v>#NAME?</v>
      </c>
      <c r="E9" s="263"/>
      <c r="F9" s="263"/>
      <c r="G9" s="14"/>
      <c r="H9" s="117"/>
      <c r="I9" s="14" t="s">
        <v>12</v>
      </c>
      <c r="J9" s="266" t="e">
        <f>IF(Project_Project="","", Project_Project)</f>
        <v>#NAME?</v>
      </c>
      <c r="K9" s="266"/>
      <c r="L9" s="266"/>
      <c r="M9" s="55"/>
      <c r="N9" s="55"/>
      <c r="O9" s="55"/>
      <c r="P9" s="55"/>
      <c r="Q9" s="152"/>
      <c r="R9" s="2"/>
    </row>
    <row r="10" spans="1:18" x14ac:dyDescent="0.3">
      <c r="A10" s="9"/>
      <c r="B10" s="143"/>
      <c r="C10" s="143"/>
      <c r="D10" s="143"/>
      <c r="E10" s="144"/>
      <c r="F10" s="145"/>
      <c r="G10" s="5"/>
      <c r="H10" s="143"/>
      <c r="I10" s="146"/>
      <c r="J10" s="145"/>
      <c r="K10" s="145"/>
      <c r="L10" s="145"/>
      <c r="M10" s="34"/>
      <c r="N10" s="5"/>
      <c r="O10" s="5"/>
      <c r="P10" s="34"/>
      <c r="Q10" s="34"/>
      <c r="R10" s="2"/>
    </row>
    <row r="11" spans="1:18" x14ac:dyDescent="0.3">
      <c r="A11" s="9"/>
      <c r="B11" s="143"/>
      <c r="C11" s="143"/>
      <c r="D11" s="143"/>
      <c r="E11" s="144"/>
      <c r="F11" s="145"/>
      <c r="G11" s="5"/>
      <c r="H11" s="143"/>
      <c r="I11" s="146"/>
      <c r="J11" s="145"/>
      <c r="K11" s="145"/>
      <c r="L11" s="145"/>
      <c r="M11" s="34"/>
      <c r="N11" s="5"/>
      <c r="O11" s="5"/>
      <c r="P11" s="34"/>
      <c r="Q11" s="34"/>
      <c r="R11" s="2"/>
    </row>
    <row r="12" spans="1:18" x14ac:dyDescent="0.3">
      <c r="A12" s="9"/>
      <c r="B12" s="143"/>
      <c r="C12" s="143"/>
      <c r="D12" s="143"/>
      <c r="E12" s="144"/>
      <c r="F12" s="145"/>
      <c r="G12" s="5"/>
      <c r="H12" s="143"/>
      <c r="I12" s="146"/>
      <c r="J12" s="145"/>
      <c r="K12" s="145"/>
      <c r="L12" s="145"/>
      <c r="M12" s="34"/>
      <c r="N12" s="5"/>
      <c r="O12" s="5"/>
      <c r="P12" s="34"/>
      <c r="Q12" s="34"/>
      <c r="R12" s="2"/>
    </row>
    <row r="13" spans="1:18" x14ac:dyDescent="0.3">
      <c r="A13" s="9"/>
      <c r="B13" s="143"/>
      <c r="C13" s="143"/>
      <c r="D13" s="143"/>
      <c r="E13" s="144"/>
      <c r="F13" s="145"/>
      <c r="G13" s="5"/>
      <c r="H13" s="143"/>
      <c r="I13" s="146"/>
      <c r="J13" s="145"/>
      <c r="K13" s="145"/>
      <c r="L13" s="145"/>
      <c r="M13" s="34"/>
      <c r="N13" s="5"/>
      <c r="O13" s="5"/>
      <c r="P13" s="34"/>
      <c r="Q13" s="34"/>
      <c r="R13" s="2"/>
    </row>
    <row r="14" spans="1:18" x14ac:dyDescent="0.3">
      <c r="A14" s="9"/>
      <c r="B14" s="143"/>
      <c r="C14" s="143"/>
      <c r="D14" s="143"/>
      <c r="E14" s="144"/>
      <c r="F14" s="145"/>
      <c r="G14" s="5"/>
      <c r="H14" s="143"/>
      <c r="I14" s="146"/>
      <c r="J14" s="145"/>
      <c r="K14" s="145"/>
      <c r="L14" s="145"/>
      <c r="M14" s="34"/>
      <c r="N14" s="5"/>
      <c r="O14" s="5"/>
      <c r="P14" s="34"/>
      <c r="Q14" s="34"/>
      <c r="R14" s="2"/>
    </row>
    <row r="15" spans="1:18" x14ac:dyDescent="0.3">
      <c r="A15" s="9"/>
      <c r="B15" s="143"/>
      <c r="C15" s="143"/>
      <c r="D15" s="143"/>
      <c r="E15" s="144"/>
      <c r="F15" s="145"/>
      <c r="G15" s="5"/>
      <c r="H15" s="143"/>
      <c r="I15" s="146"/>
      <c r="J15" s="145"/>
      <c r="K15" s="145"/>
      <c r="L15" s="145"/>
      <c r="M15" s="34"/>
      <c r="N15" s="5"/>
      <c r="O15" s="5"/>
      <c r="P15" s="34"/>
      <c r="Q15" s="34"/>
      <c r="R15" s="2"/>
    </row>
    <row r="16" spans="1:18" x14ac:dyDescent="0.3">
      <c r="A16" s="9"/>
      <c r="B16" s="143"/>
      <c r="C16" s="143"/>
      <c r="D16" s="143"/>
      <c r="E16" s="144"/>
      <c r="F16" s="145"/>
      <c r="G16" s="5"/>
      <c r="H16" s="143"/>
      <c r="I16" s="146"/>
      <c r="J16" s="145"/>
      <c r="K16" s="145"/>
      <c r="L16" s="145"/>
      <c r="M16" s="34"/>
      <c r="N16" s="5"/>
      <c r="O16" s="5"/>
      <c r="P16" s="34"/>
      <c r="Q16" s="34"/>
      <c r="R16" s="2"/>
    </row>
    <row r="17" spans="1:18" x14ac:dyDescent="0.3">
      <c r="A17" s="9"/>
      <c r="B17" s="143"/>
      <c r="C17" s="143"/>
      <c r="D17" s="143"/>
      <c r="E17" s="144"/>
      <c r="F17" s="145"/>
      <c r="G17" s="5"/>
      <c r="H17" s="143"/>
      <c r="I17" s="146"/>
      <c r="J17" s="145"/>
      <c r="K17" s="145"/>
      <c r="L17" s="145"/>
      <c r="M17" s="34"/>
      <c r="N17" s="5"/>
      <c r="O17" s="5"/>
      <c r="P17" s="34"/>
      <c r="Q17" s="34"/>
      <c r="R17" s="2"/>
    </row>
    <row r="18" spans="1:18" x14ac:dyDescent="0.3">
      <c r="A18" s="9"/>
      <c r="B18" s="143"/>
      <c r="C18" s="143"/>
      <c r="D18" s="143"/>
      <c r="E18" s="144"/>
      <c r="F18" s="145"/>
      <c r="G18" s="5"/>
      <c r="H18" s="143"/>
      <c r="I18" s="146"/>
      <c r="J18" s="145"/>
      <c r="K18" s="145"/>
      <c r="L18" s="145"/>
      <c r="M18" s="34"/>
      <c r="N18" s="5"/>
      <c r="O18" s="5"/>
      <c r="P18" s="34"/>
      <c r="Q18" s="34"/>
      <c r="R18" s="2"/>
    </row>
    <row r="19" spans="1:18" x14ac:dyDescent="0.3">
      <c r="A19" s="9"/>
      <c r="B19" s="143"/>
      <c r="C19" s="143"/>
      <c r="D19" s="143"/>
      <c r="E19" s="144"/>
      <c r="F19" s="145"/>
      <c r="G19" s="5"/>
      <c r="H19" s="143"/>
      <c r="I19" s="146"/>
      <c r="J19" s="145"/>
      <c r="K19" s="145"/>
      <c r="L19" s="145"/>
      <c r="M19" s="34"/>
      <c r="N19" s="5"/>
      <c r="O19" s="5"/>
      <c r="P19" s="34"/>
      <c r="Q19" s="34"/>
      <c r="R19" s="2"/>
    </row>
    <row r="20" spans="1:18" x14ac:dyDescent="0.3">
      <c r="A20" s="9"/>
      <c r="B20" s="143"/>
      <c r="C20" s="143"/>
      <c r="D20" s="143"/>
      <c r="E20" s="144"/>
      <c r="F20" s="145"/>
      <c r="G20" s="5"/>
      <c r="H20" s="143"/>
      <c r="I20" s="146"/>
      <c r="J20" s="145"/>
      <c r="K20" s="145"/>
      <c r="L20" s="145"/>
      <c r="M20" s="34"/>
      <c r="N20" s="5"/>
      <c r="O20" s="5"/>
      <c r="P20" s="34"/>
      <c r="Q20" s="34"/>
      <c r="R20" s="2"/>
    </row>
    <row r="21" spans="1:18" x14ac:dyDescent="0.3">
      <c r="A21" s="9"/>
      <c r="B21" s="143"/>
      <c r="C21" s="143"/>
      <c r="D21" s="143"/>
      <c r="E21" s="144"/>
      <c r="F21" s="145"/>
      <c r="G21" s="5"/>
      <c r="H21" s="143"/>
      <c r="I21" s="146"/>
      <c r="J21" s="145"/>
      <c r="K21" s="145"/>
      <c r="L21" s="145"/>
      <c r="M21" s="34"/>
      <c r="N21" s="5"/>
      <c r="O21" s="5"/>
      <c r="P21" s="34"/>
      <c r="Q21" s="34"/>
      <c r="R21" s="2"/>
    </row>
    <row r="22" spans="1:18" x14ac:dyDescent="0.3">
      <c r="A22" s="9"/>
      <c r="B22" s="143"/>
      <c r="C22" s="143"/>
      <c r="D22" s="143"/>
      <c r="E22" s="144"/>
      <c r="F22" s="145"/>
      <c r="G22" s="5"/>
      <c r="H22" s="143"/>
      <c r="I22" s="146"/>
      <c r="J22" s="145"/>
      <c r="K22" s="145"/>
      <c r="L22" s="145"/>
      <c r="M22" s="34"/>
      <c r="N22" s="5"/>
      <c r="O22" s="5"/>
      <c r="P22" s="34"/>
      <c r="Q22" s="34"/>
      <c r="R22" s="2"/>
    </row>
    <row r="23" spans="1:18" x14ac:dyDescent="0.3">
      <c r="A23" s="9"/>
      <c r="B23" s="143"/>
      <c r="C23" s="143"/>
      <c r="D23" s="143"/>
      <c r="E23" s="144"/>
      <c r="F23" s="145"/>
      <c r="G23" s="5"/>
      <c r="H23" s="143"/>
      <c r="I23" s="146"/>
      <c r="J23" s="145"/>
      <c r="K23" s="145"/>
      <c r="L23" s="145"/>
      <c r="M23" s="34"/>
      <c r="N23" s="5"/>
      <c r="O23" s="5"/>
      <c r="P23" s="34"/>
      <c r="Q23" s="34"/>
      <c r="R23" s="2"/>
    </row>
    <row r="24" spans="1:18" x14ac:dyDescent="0.3">
      <c r="A24" s="9"/>
      <c r="B24" s="143"/>
      <c r="C24" s="143"/>
      <c r="D24" s="143"/>
      <c r="E24" s="144"/>
      <c r="F24" s="145"/>
      <c r="G24" s="5"/>
      <c r="H24" s="143"/>
      <c r="I24" s="146"/>
      <c r="J24" s="145"/>
      <c r="K24" s="145"/>
      <c r="L24" s="145"/>
      <c r="M24" s="34"/>
      <c r="N24" s="5"/>
      <c r="O24" s="5"/>
      <c r="P24" s="34"/>
      <c r="Q24" s="34"/>
      <c r="R24" s="2"/>
    </row>
    <row r="25" spans="1:18" x14ac:dyDescent="0.3">
      <c r="A25" s="9"/>
      <c r="B25" s="143"/>
      <c r="C25" s="143"/>
      <c r="D25" s="143"/>
      <c r="E25" s="144"/>
      <c r="F25" s="145"/>
      <c r="G25" s="5"/>
      <c r="H25" s="143"/>
      <c r="I25" s="146"/>
      <c r="J25" s="145"/>
      <c r="K25" s="145"/>
      <c r="L25" s="145"/>
      <c r="M25" s="34"/>
      <c r="N25" s="5"/>
      <c r="O25" s="5"/>
      <c r="P25" s="34"/>
      <c r="Q25" s="34"/>
      <c r="R25" s="2"/>
    </row>
    <row r="26" spans="1:18" x14ac:dyDescent="0.3">
      <c r="A26" s="9"/>
      <c r="B26" s="143"/>
      <c r="C26" s="143"/>
      <c r="D26" s="143"/>
      <c r="E26" s="144"/>
      <c r="F26" s="145"/>
      <c r="G26" s="5"/>
      <c r="H26" s="143"/>
      <c r="I26" s="146"/>
      <c r="J26" s="145"/>
      <c r="K26" s="145"/>
      <c r="L26" s="145"/>
      <c r="M26" s="34"/>
      <c r="N26" s="5"/>
      <c r="O26" s="5"/>
      <c r="P26" s="34"/>
      <c r="Q26" s="34"/>
      <c r="R26" s="2"/>
    </row>
    <row r="27" spans="1:18" x14ac:dyDescent="0.3">
      <c r="A27" s="9"/>
      <c r="B27" s="143"/>
      <c r="C27" s="143"/>
      <c r="D27" s="143"/>
      <c r="E27" s="144"/>
      <c r="F27" s="145"/>
      <c r="G27" s="5"/>
      <c r="H27" s="143"/>
      <c r="I27" s="146"/>
      <c r="J27" s="145"/>
      <c r="K27" s="145"/>
      <c r="L27" s="145"/>
      <c r="M27" s="34"/>
      <c r="N27" s="5"/>
      <c r="O27" s="5"/>
      <c r="P27" s="34"/>
      <c r="Q27" s="34"/>
      <c r="R27" s="2"/>
    </row>
    <row r="28" spans="1:18" x14ac:dyDescent="0.3">
      <c r="A28" s="9"/>
      <c r="B28" s="143"/>
      <c r="C28" s="143"/>
      <c r="D28" s="143"/>
      <c r="E28" s="144"/>
      <c r="F28" s="145"/>
      <c r="G28" s="5"/>
      <c r="H28" s="143"/>
      <c r="I28" s="146"/>
      <c r="J28" s="145"/>
      <c r="K28" s="145"/>
      <c r="L28" s="145"/>
      <c r="M28" s="34"/>
      <c r="N28" s="5"/>
      <c r="O28" s="5"/>
      <c r="P28" s="34"/>
      <c r="Q28" s="34"/>
      <c r="R28" s="2"/>
    </row>
    <row r="29" spans="1:18" x14ac:dyDescent="0.3">
      <c r="A29" s="9"/>
      <c r="B29" s="143"/>
      <c r="C29" s="143"/>
      <c r="D29" s="143"/>
      <c r="E29" s="144"/>
      <c r="F29" s="145"/>
      <c r="G29" s="5"/>
      <c r="H29" s="143"/>
      <c r="I29" s="146"/>
      <c r="J29" s="145"/>
      <c r="K29" s="145"/>
      <c r="L29" s="145"/>
      <c r="M29" s="34"/>
      <c r="N29" s="5"/>
      <c r="O29" s="5"/>
      <c r="P29" s="34"/>
      <c r="Q29" s="34"/>
      <c r="R29" s="2"/>
    </row>
    <row r="30" spans="1:18" x14ac:dyDescent="0.3">
      <c r="A30" s="9"/>
      <c r="B30" s="143"/>
      <c r="C30" s="143"/>
      <c r="D30" s="143"/>
      <c r="E30" s="144"/>
      <c r="F30" s="145"/>
      <c r="G30" s="5"/>
      <c r="H30" s="143"/>
      <c r="I30" s="146"/>
      <c r="J30" s="145"/>
      <c r="K30" s="145"/>
      <c r="L30" s="145"/>
      <c r="M30" s="34"/>
      <c r="N30" s="5"/>
      <c r="O30" s="5"/>
      <c r="P30" s="34"/>
      <c r="Q30" s="34"/>
      <c r="R30" s="2"/>
    </row>
    <row r="31" spans="1:18" x14ac:dyDescent="0.3">
      <c r="A31" s="9"/>
      <c r="B31" s="143"/>
      <c r="C31" s="143"/>
      <c r="D31" s="143"/>
      <c r="E31" s="144"/>
      <c r="F31" s="145"/>
      <c r="G31" s="5"/>
      <c r="H31" s="143"/>
      <c r="I31" s="146"/>
      <c r="J31" s="145"/>
      <c r="K31" s="145"/>
      <c r="L31" s="145"/>
      <c r="M31" s="34"/>
      <c r="N31" s="5"/>
      <c r="O31" s="5"/>
      <c r="P31" s="34"/>
      <c r="Q31" s="34"/>
      <c r="R31" s="2"/>
    </row>
    <row r="32" spans="1:18" x14ac:dyDescent="0.3">
      <c r="A32" s="9"/>
      <c r="B32" s="143"/>
      <c r="C32" s="143"/>
      <c r="D32" s="143"/>
      <c r="E32" s="144"/>
      <c r="F32" s="145"/>
      <c r="G32" s="5"/>
      <c r="H32" s="143"/>
      <c r="I32" s="146"/>
      <c r="J32" s="145"/>
      <c r="K32" s="145"/>
      <c r="L32" s="145"/>
      <c r="M32" s="34"/>
      <c r="N32" s="5"/>
      <c r="O32" s="5"/>
      <c r="P32" s="34"/>
      <c r="Q32" s="34"/>
      <c r="R32" s="2"/>
    </row>
    <row r="33" spans="1:18" x14ac:dyDescent="0.3">
      <c r="A33" s="9"/>
      <c r="B33" s="143"/>
      <c r="C33" s="143"/>
      <c r="D33" s="143"/>
      <c r="E33" s="144"/>
      <c r="F33" s="145"/>
      <c r="G33" s="5"/>
      <c r="H33" s="143"/>
      <c r="I33" s="146"/>
      <c r="J33" s="145"/>
      <c r="K33" s="145"/>
      <c r="L33" s="145"/>
      <c r="M33" s="34"/>
      <c r="N33" s="5"/>
      <c r="O33" s="5"/>
      <c r="P33" s="34"/>
      <c r="Q33" s="34"/>
      <c r="R33" s="2"/>
    </row>
    <row r="34" spans="1:18" x14ac:dyDescent="0.3">
      <c r="A34" s="9"/>
      <c r="B34" s="143"/>
      <c r="C34" s="143"/>
      <c r="D34" s="143"/>
      <c r="E34" s="144"/>
      <c r="F34" s="145"/>
      <c r="G34" s="5"/>
      <c r="H34" s="143"/>
      <c r="I34" s="146"/>
      <c r="J34" s="145"/>
      <c r="K34" s="145"/>
      <c r="L34" s="145"/>
      <c r="M34" s="34"/>
      <c r="N34" s="5"/>
      <c r="O34" s="5"/>
      <c r="P34" s="34"/>
      <c r="Q34" s="34"/>
      <c r="R34" s="2"/>
    </row>
    <row r="35" spans="1:18" x14ac:dyDescent="0.3">
      <c r="A35" s="9"/>
      <c r="B35" s="143"/>
      <c r="C35" s="143"/>
      <c r="D35" s="143"/>
      <c r="E35" s="144"/>
      <c r="F35" s="145"/>
      <c r="G35" s="5"/>
      <c r="H35" s="143"/>
      <c r="I35" s="146"/>
      <c r="J35" s="145"/>
      <c r="K35" s="145"/>
      <c r="L35" s="145"/>
      <c r="M35" s="34"/>
      <c r="N35" s="5"/>
      <c r="O35" s="5"/>
      <c r="P35" s="34"/>
      <c r="Q35" s="34"/>
      <c r="R35" s="2"/>
    </row>
    <row r="36" spans="1:18" x14ac:dyDescent="0.3">
      <c r="A36" s="9"/>
      <c r="B36" s="143"/>
      <c r="C36" s="143"/>
      <c r="D36" s="143"/>
      <c r="E36" s="144"/>
      <c r="F36" s="145"/>
      <c r="G36" s="5"/>
      <c r="H36" s="143"/>
      <c r="I36" s="146"/>
      <c r="J36" s="145"/>
      <c r="K36" s="145"/>
      <c r="L36" s="145"/>
      <c r="M36" s="34"/>
      <c r="N36" s="5"/>
      <c r="O36" s="5"/>
      <c r="P36" s="34"/>
      <c r="Q36" s="34"/>
      <c r="R36" s="2"/>
    </row>
    <row r="37" spans="1:18" ht="10.5" customHeight="1" x14ac:dyDescent="0.3">
      <c r="A37" s="1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"/>
      <c r="R37" s="2"/>
    </row>
    <row r="38" spans="1:18" x14ac:dyDescent="0.3">
      <c r="A38" s="2"/>
      <c r="B38" s="153"/>
      <c r="C38" s="153"/>
      <c r="D38" s="153"/>
      <c r="E38" s="153"/>
      <c r="F38" s="154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6"/>
      <c r="R38" s="2"/>
    </row>
    <row r="39" spans="1:18" ht="11.15" customHeight="1" x14ac:dyDescent="0.3">
      <c r="A39" s="2"/>
      <c r="B39" s="27"/>
      <c r="C39" s="27"/>
      <c r="D39" s="214" t="s">
        <v>39</v>
      </c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5" t="s">
        <v>34</v>
      </c>
      <c r="Q39" s="215"/>
      <c r="R39" s="2"/>
    </row>
    <row r="40" spans="1:18" ht="11.15" customHeight="1" x14ac:dyDescent="0.3">
      <c r="A40" s="2"/>
      <c r="B40" s="2"/>
      <c r="C40" s="2"/>
      <c r="D40" s="217" t="s">
        <v>40</v>
      </c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6"/>
      <c r="Q40" s="216"/>
      <c r="R40" s="2"/>
    </row>
    <row r="43" spans="1:18" x14ac:dyDescent="0.3">
      <c r="B43" s="1" t="s">
        <v>97</v>
      </c>
      <c r="C43" s="1" t="s">
        <v>115</v>
      </c>
      <c r="D43" s="1" t="s">
        <v>117</v>
      </c>
      <c r="E43" s="1" t="s">
        <v>118</v>
      </c>
      <c r="F43" s="1" t="s">
        <v>119</v>
      </c>
      <c r="G43" s="1" t="s">
        <v>120</v>
      </c>
      <c r="H43" s="1" t="s">
        <v>125</v>
      </c>
      <c r="I43" s="1" t="s">
        <v>126</v>
      </c>
    </row>
    <row r="44" spans="1:18" x14ac:dyDescent="0.3">
      <c r="B44" s="157" t="s">
        <v>98</v>
      </c>
      <c r="C44" s="157" t="s">
        <v>116</v>
      </c>
      <c r="D44" s="157" t="s">
        <v>121</v>
      </c>
      <c r="E44" s="157" t="s">
        <v>110</v>
      </c>
      <c r="F44" s="157" t="s">
        <v>111</v>
      </c>
      <c r="G44" s="158" t="s">
        <v>109</v>
      </c>
      <c r="H44" s="158" t="s">
        <v>106</v>
      </c>
      <c r="I44" s="158" t="s">
        <v>105</v>
      </c>
    </row>
    <row r="45" spans="1:18" x14ac:dyDescent="0.3">
      <c r="B45" s="157"/>
      <c r="C45" s="157"/>
      <c r="D45" s="157"/>
      <c r="E45" s="157"/>
      <c r="F45" s="157"/>
      <c r="G45" s="158"/>
      <c r="H45" s="158"/>
      <c r="I45" s="158"/>
    </row>
    <row r="46" spans="1:18" x14ac:dyDescent="0.3">
      <c r="B46" s="157"/>
      <c r="C46" s="157"/>
      <c r="D46" s="157"/>
      <c r="E46" s="157"/>
      <c r="F46" s="157"/>
      <c r="G46" s="158"/>
      <c r="H46" s="158"/>
      <c r="I46" s="158"/>
    </row>
    <row r="47" spans="1:18" x14ac:dyDescent="0.3">
      <c r="B47" s="157"/>
      <c r="C47" s="157"/>
      <c r="D47" s="157"/>
      <c r="E47" s="157"/>
      <c r="F47" s="157"/>
      <c r="G47" s="158"/>
      <c r="H47" s="158"/>
      <c r="I47" s="158"/>
    </row>
    <row r="48" spans="1:18" x14ac:dyDescent="0.3">
      <c r="B48" s="157"/>
      <c r="C48" s="157"/>
      <c r="D48" s="157"/>
      <c r="E48" s="157"/>
      <c r="F48" s="157"/>
      <c r="G48" s="158"/>
      <c r="H48" s="158"/>
      <c r="I48" s="158"/>
    </row>
    <row r="49" spans="2:9" x14ac:dyDescent="0.3">
      <c r="B49" s="157"/>
      <c r="C49" s="157"/>
      <c r="D49" s="157"/>
      <c r="E49" s="157"/>
      <c r="F49" s="157"/>
      <c r="G49" s="158"/>
      <c r="H49" s="158"/>
      <c r="I49" s="158"/>
    </row>
    <row r="50" spans="2:9" x14ac:dyDescent="0.3">
      <c r="B50" s="157"/>
      <c r="C50" s="157"/>
      <c r="D50" s="157"/>
      <c r="E50" s="157"/>
      <c r="F50" s="157"/>
      <c r="G50" s="158"/>
      <c r="H50" s="158"/>
      <c r="I50" s="158"/>
    </row>
    <row r="51" spans="2:9" x14ac:dyDescent="0.3">
      <c r="B51" s="157"/>
      <c r="C51" s="157"/>
      <c r="D51" s="157"/>
      <c r="E51" s="157"/>
      <c r="F51" s="157"/>
      <c r="G51" s="158"/>
      <c r="H51" s="158"/>
      <c r="I51" s="158"/>
    </row>
    <row r="52" spans="2:9" x14ac:dyDescent="0.3">
      <c r="B52" s="157"/>
      <c r="C52" s="157"/>
      <c r="D52" s="157"/>
      <c r="E52" s="157"/>
      <c r="F52" s="157"/>
      <c r="G52" s="158"/>
      <c r="H52" s="158"/>
      <c r="I52" s="158"/>
    </row>
    <row r="53" spans="2:9" x14ac:dyDescent="0.3">
      <c r="B53" s="157"/>
      <c r="C53" s="157"/>
      <c r="D53" s="157"/>
      <c r="E53" s="157"/>
      <c r="F53" s="157"/>
      <c r="G53" s="158"/>
      <c r="H53" s="158"/>
      <c r="I53" s="158"/>
    </row>
    <row r="54" spans="2:9" x14ac:dyDescent="0.3">
      <c r="B54" s="157"/>
      <c r="C54" s="157"/>
      <c r="D54" s="157"/>
      <c r="E54" s="157"/>
      <c r="F54" s="157"/>
      <c r="G54" s="158"/>
      <c r="H54" s="158"/>
      <c r="I54" s="158"/>
    </row>
    <row r="55" spans="2:9" x14ac:dyDescent="0.3">
      <c r="B55" s="157"/>
      <c r="C55" s="157"/>
      <c r="D55" s="157"/>
      <c r="E55" s="157"/>
      <c r="F55" s="157"/>
      <c r="G55" s="158"/>
      <c r="H55" s="158"/>
      <c r="I55" s="158"/>
    </row>
    <row r="56" spans="2:9" x14ac:dyDescent="0.3">
      <c r="B56" s="157"/>
      <c r="C56" s="157"/>
      <c r="D56" s="157"/>
      <c r="E56" s="157"/>
      <c r="F56" s="157"/>
      <c r="G56" s="158"/>
      <c r="H56" s="158"/>
      <c r="I56" s="158"/>
    </row>
    <row r="57" spans="2:9" x14ac:dyDescent="0.3">
      <c r="B57" s="157"/>
      <c r="C57" s="157"/>
      <c r="D57" s="157"/>
      <c r="E57" s="157"/>
      <c r="F57" s="157"/>
      <c r="G57" s="158"/>
      <c r="H57" s="158"/>
      <c r="I57" s="158"/>
    </row>
    <row r="58" spans="2:9" x14ac:dyDescent="0.3">
      <c r="B58" s="157"/>
      <c r="C58" s="157"/>
      <c r="D58" s="157"/>
      <c r="E58" s="157"/>
      <c r="F58" s="157"/>
      <c r="G58" s="158"/>
      <c r="H58" s="158"/>
      <c r="I58" s="158"/>
    </row>
    <row r="59" spans="2:9" x14ac:dyDescent="0.3">
      <c r="B59" s="157"/>
      <c r="C59" s="157"/>
      <c r="D59" s="157"/>
      <c r="E59" s="157"/>
      <c r="F59" s="157"/>
      <c r="G59" s="158"/>
      <c r="H59" s="158"/>
      <c r="I59" s="158"/>
    </row>
    <row r="60" spans="2:9" x14ac:dyDescent="0.3">
      <c r="B60" s="157"/>
      <c r="C60" s="157"/>
      <c r="D60" s="157"/>
      <c r="E60" s="157"/>
      <c r="F60" s="157"/>
      <c r="G60" s="158"/>
      <c r="H60" s="158"/>
      <c r="I60" s="158"/>
    </row>
    <row r="61" spans="2:9" x14ac:dyDescent="0.3">
      <c r="B61" s="157"/>
      <c r="C61" s="157"/>
      <c r="D61" s="157"/>
      <c r="E61" s="157"/>
      <c r="F61" s="157"/>
      <c r="G61" s="158"/>
      <c r="H61" s="158"/>
      <c r="I61" s="158"/>
    </row>
    <row r="62" spans="2:9" x14ac:dyDescent="0.3">
      <c r="B62" s="157"/>
      <c r="C62" s="157"/>
      <c r="D62" s="157"/>
      <c r="E62" s="157"/>
      <c r="F62" s="157"/>
      <c r="G62" s="158"/>
      <c r="H62" s="158"/>
      <c r="I62" s="158"/>
    </row>
    <row r="63" spans="2:9" x14ac:dyDescent="0.3">
      <c r="B63" s="157"/>
      <c r="C63" s="157"/>
      <c r="D63" s="157"/>
      <c r="E63" s="157"/>
      <c r="F63" s="157"/>
      <c r="G63" s="158"/>
      <c r="H63" s="158"/>
      <c r="I63" s="158"/>
    </row>
    <row r="64" spans="2:9" x14ac:dyDescent="0.3">
      <c r="B64" s="157"/>
      <c r="C64" s="157"/>
      <c r="D64" s="157"/>
      <c r="E64" s="157"/>
      <c r="F64" s="157"/>
      <c r="G64" s="158"/>
      <c r="H64" s="158"/>
      <c r="I64" s="158"/>
    </row>
    <row r="65" spans="2:9" x14ac:dyDescent="0.3">
      <c r="B65" s="157"/>
      <c r="C65" s="157"/>
      <c r="D65" s="157"/>
      <c r="E65" s="157"/>
      <c r="F65" s="157"/>
      <c r="G65" s="158"/>
      <c r="H65" s="158"/>
      <c r="I65" s="158"/>
    </row>
    <row r="66" spans="2:9" x14ac:dyDescent="0.3">
      <c r="B66" s="157"/>
      <c r="C66" s="157"/>
      <c r="D66" s="157"/>
      <c r="E66" s="157"/>
      <c r="F66" s="157"/>
      <c r="G66" s="158"/>
      <c r="H66" s="158"/>
      <c r="I66" s="158"/>
    </row>
    <row r="67" spans="2:9" x14ac:dyDescent="0.3">
      <c r="B67" s="157"/>
      <c r="C67" s="157"/>
      <c r="D67" s="157"/>
      <c r="E67" s="157"/>
      <c r="F67" s="157"/>
      <c r="G67" s="158"/>
      <c r="H67" s="158"/>
      <c r="I67" s="158"/>
    </row>
    <row r="68" spans="2:9" x14ac:dyDescent="0.3">
      <c r="B68" s="157"/>
      <c r="C68" s="157"/>
      <c r="D68" s="157"/>
      <c r="E68" s="157"/>
      <c r="F68" s="157"/>
      <c r="G68" s="158"/>
      <c r="H68" s="158"/>
      <c r="I68" s="158"/>
    </row>
    <row r="69" spans="2:9" x14ac:dyDescent="0.3">
      <c r="B69" s="157"/>
      <c r="C69" s="157"/>
      <c r="D69" s="157"/>
      <c r="E69" s="157"/>
      <c r="F69" s="157"/>
      <c r="G69" s="158"/>
      <c r="H69" s="158"/>
      <c r="I69" s="158"/>
    </row>
    <row r="70" spans="2:9" x14ac:dyDescent="0.3">
      <c r="B70" s="157"/>
      <c r="C70" s="157"/>
      <c r="D70" s="157"/>
      <c r="E70" s="157"/>
      <c r="F70" s="157"/>
      <c r="G70" s="158"/>
      <c r="H70" s="158"/>
      <c r="I70" s="158"/>
    </row>
    <row r="71" spans="2:9" x14ac:dyDescent="0.3">
      <c r="B71" s="157"/>
      <c r="C71" s="157"/>
      <c r="D71" s="157"/>
      <c r="E71" s="157"/>
      <c r="F71" s="157"/>
      <c r="G71" s="158"/>
      <c r="H71" s="158"/>
      <c r="I71" s="158"/>
    </row>
    <row r="72" spans="2:9" x14ac:dyDescent="0.3">
      <c r="B72" s="157"/>
      <c r="C72" s="157"/>
      <c r="D72" s="157"/>
      <c r="E72" s="157"/>
      <c r="F72" s="157"/>
      <c r="G72" s="158"/>
      <c r="H72" s="158"/>
      <c r="I72" s="158"/>
    </row>
    <row r="73" spans="2:9" x14ac:dyDescent="0.3">
      <c r="B73" s="157"/>
      <c r="C73" s="157"/>
      <c r="D73" s="157"/>
      <c r="E73" s="157"/>
      <c r="F73" s="157"/>
      <c r="G73" s="158"/>
      <c r="H73" s="158"/>
      <c r="I73" s="158"/>
    </row>
    <row r="74" spans="2:9" x14ac:dyDescent="0.3">
      <c r="B74" s="157"/>
      <c r="C74" s="157"/>
      <c r="D74" s="157"/>
      <c r="E74" s="157"/>
      <c r="F74" s="157"/>
      <c r="G74" s="158"/>
      <c r="H74" s="158"/>
      <c r="I74" s="158"/>
    </row>
    <row r="75" spans="2:9" x14ac:dyDescent="0.3">
      <c r="B75" s="157"/>
      <c r="C75" s="157"/>
      <c r="D75" s="157"/>
      <c r="E75" s="157"/>
      <c r="F75" s="157"/>
      <c r="G75" s="158"/>
      <c r="H75" s="158"/>
      <c r="I75" s="158"/>
    </row>
    <row r="76" spans="2:9" x14ac:dyDescent="0.3">
      <c r="B76" s="157"/>
      <c r="C76" s="157"/>
      <c r="D76" s="157"/>
      <c r="E76" s="157"/>
      <c r="F76" s="157"/>
      <c r="G76" s="158"/>
      <c r="H76" s="158"/>
      <c r="I76" s="158"/>
    </row>
    <row r="77" spans="2:9" x14ac:dyDescent="0.3">
      <c r="B77" s="157"/>
      <c r="C77" s="157"/>
      <c r="D77" s="157"/>
      <c r="E77" s="157"/>
      <c r="F77" s="157"/>
      <c r="G77" s="158"/>
      <c r="H77" s="158"/>
      <c r="I77" s="158"/>
    </row>
    <row r="78" spans="2:9" x14ac:dyDescent="0.3">
      <c r="B78" s="157"/>
      <c r="C78" s="157"/>
      <c r="D78" s="157"/>
      <c r="E78" s="157"/>
      <c r="F78" s="157"/>
      <c r="G78" s="158"/>
      <c r="H78" s="158"/>
      <c r="I78" s="158"/>
    </row>
    <row r="79" spans="2:9" x14ac:dyDescent="0.3">
      <c r="B79" s="157"/>
      <c r="C79" s="157"/>
      <c r="D79" s="157"/>
      <c r="E79" s="157"/>
      <c r="F79" s="157"/>
      <c r="G79" s="158"/>
      <c r="H79" s="158"/>
      <c r="I79" s="158"/>
    </row>
    <row r="80" spans="2:9" x14ac:dyDescent="0.3">
      <c r="B80" s="157"/>
      <c r="C80" s="157"/>
      <c r="D80" s="157"/>
      <c r="E80" s="157"/>
      <c r="F80" s="157"/>
      <c r="G80" s="158"/>
      <c r="H80" s="158"/>
      <c r="I80" s="158"/>
    </row>
    <row r="81" spans="2:9" x14ac:dyDescent="0.3">
      <c r="B81" s="157"/>
      <c r="C81" s="157"/>
      <c r="D81" s="157"/>
      <c r="E81" s="157"/>
      <c r="F81" s="157"/>
      <c r="G81" s="158"/>
      <c r="H81" s="158"/>
      <c r="I81" s="158"/>
    </row>
    <row r="82" spans="2:9" x14ac:dyDescent="0.3">
      <c r="B82" s="157"/>
      <c r="C82" s="157"/>
      <c r="D82" s="157"/>
      <c r="E82" s="157"/>
      <c r="F82" s="157"/>
      <c r="G82" s="158"/>
      <c r="H82" s="158"/>
      <c r="I82" s="158"/>
    </row>
    <row r="83" spans="2:9" x14ac:dyDescent="0.3">
      <c r="B83" s="157"/>
      <c r="C83" s="157"/>
      <c r="D83" s="157"/>
      <c r="E83" s="157"/>
      <c r="F83" s="157"/>
      <c r="G83" s="158"/>
      <c r="H83" s="158"/>
      <c r="I83" s="158"/>
    </row>
    <row r="84" spans="2:9" x14ac:dyDescent="0.3">
      <c r="B84" s="157"/>
      <c r="C84" s="157"/>
      <c r="D84" s="157"/>
      <c r="E84" s="157"/>
      <c r="F84" s="157"/>
      <c r="G84" s="158"/>
      <c r="H84" s="158"/>
      <c r="I84" s="158"/>
    </row>
    <row r="85" spans="2:9" x14ac:dyDescent="0.3">
      <c r="B85" s="157"/>
      <c r="C85" s="157"/>
      <c r="D85" s="157"/>
      <c r="E85" s="157"/>
      <c r="F85" s="157"/>
      <c r="G85" s="158"/>
      <c r="H85" s="158"/>
      <c r="I85" s="158"/>
    </row>
    <row r="86" spans="2:9" x14ac:dyDescent="0.3">
      <c r="B86" s="157"/>
      <c r="C86" s="157"/>
      <c r="D86" s="157"/>
      <c r="E86" s="157"/>
      <c r="F86" s="157"/>
      <c r="G86" s="158"/>
      <c r="H86" s="158"/>
      <c r="I86" s="158"/>
    </row>
    <row r="87" spans="2:9" x14ac:dyDescent="0.3">
      <c r="B87" s="157"/>
      <c r="C87" s="157"/>
      <c r="D87" s="157"/>
      <c r="E87" s="157"/>
      <c r="F87" s="157"/>
      <c r="G87" s="158"/>
      <c r="H87" s="158"/>
      <c r="I87" s="158"/>
    </row>
    <row r="88" spans="2:9" x14ac:dyDescent="0.3">
      <c r="B88" s="157"/>
      <c r="C88" s="157"/>
      <c r="D88" s="157"/>
      <c r="E88" s="157"/>
      <c r="F88" s="157"/>
      <c r="G88" s="158"/>
      <c r="H88" s="158"/>
      <c r="I88" s="158"/>
    </row>
    <row r="89" spans="2:9" x14ac:dyDescent="0.3">
      <c r="B89" s="157"/>
      <c r="C89" s="157"/>
      <c r="D89" s="157"/>
      <c r="E89" s="157"/>
      <c r="F89" s="157"/>
      <c r="G89" s="158"/>
      <c r="H89" s="158"/>
      <c r="I89" s="158"/>
    </row>
    <row r="90" spans="2:9" x14ac:dyDescent="0.3">
      <c r="B90" s="157"/>
      <c r="C90" s="157"/>
      <c r="D90" s="157"/>
      <c r="E90" s="157"/>
      <c r="F90" s="157"/>
      <c r="G90" s="158"/>
      <c r="H90" s="158"/>
      <c r="I90" s="158"/>
    </row>
    <row r="91" spans="2:9" x14ac:dyDescent="0.3">
      <c r="B91" s="157"/>
      <c r="C91" s="157"/>
      <c r="D91" s="157"/>
      <c r="E91" s="157"/>
      <c r="F91" s="157"/>
      <c r="G91" s="158"/>
      <c r="H91" s="158"/>
      <c r="I91" s="158"/>
    </row>
    <row r="92" spans="2:9" x14ac:dyDescent="0.3">
      <c r="B92" s="157"/>
      <c r="C92" s="157"/>
      <c r="D92" s="157"/>
      <c r="E92" s="157"/>
      <c r="F92" s="157"/>
      <c r="G92" s="158"/>
      <c r="H92" s="158"/>
      <c r="I92" s="158"/>
    </row>
    <row r="93" spans="2:9" x14ac:dyDescent="0.3">
      <c r="B93" s="157"/>
      <c r="C93" s="157"/>
      <c r="D93" s="157"/>
      <c r="E93" s="157"/>
      <c r="F93" s="157"/>
      <c r="G93" s="158"/>
      <c r="H93" s="158"/>
      <c r="I93" s="158"/>
    </row>
    <row r="94" spans="2:9" x14ac:dyDescent="0.3">
      <c r="B94" s="157"/>
      <c r="C94" s="157"/>
      <c r="D94" s="157"/>
      <c r="E94" s="157"/>
      <c r="F94" s="157"/>
      <c r="G94" s="158"/>
      <c r="H94" s="158"/>
      <c r="I94" s="158"/>
    </row>
    <row r="95" spans="2:9" x14ac:dyDescent="0.3">
      <c r="B95" s="157"/>
      <c r="C95" s="157"/>
      <c r="D95" s="157"/>
      <c r="E95" s="157"/>
      <c r="F95" s="157"/>
      <c r="G95" s="158"/>
      <c r="H95" s="158"/>
      <c r="I95" s="158"/>
    </row>
    <row r="96" spans="2:9" x14ac:dyDescent="0.3">
      <c r="B96" s="157"/>
      <c r="C96" s="157"/>
      <c r="D96" s="157"/>
      <c r="E96" s="157"/>
      <c r="F96" s="157"/>
      <c r="G96" s="158"/>
      <c r="H96" s="158"/>
      <c r="I96" s="158"/>
    </row>
    <row r="97" spans="2:9" x14ac:dyDescent="0.3">
      <c r="B97" s="157"/>
      <c r="C97" s="157"/>
      <c r="D97" s="157"/>
      <c r="E97" s="157"/>
      <c r="F97" s="157"/>
      <c r="G97" s="158"/>
      <c r="H97" s="158"/>
      <c r="I97" s="158"/>
    </row>
    <row r="98" spans="2:9" x14ac:dyDescent="0.3">
      <c r="B98" s="157"/>
      <c r="C98" s="157"/>
      <c r="D98" s="157"/>
      <c r="E98" s="157"/>
      <c r="F98" s="157"/>
      <c r="G98" s="158"/>
      <c r="H98" s="158"/>
      <c r="I98" s="158"/>
    </row>
    <row r="99" spans="2:9" x14ac:dyDescent="0.3">
      <c r="B99" s="157"/>
      <c r="C99" s="157"/>
      <c r="D99" s="157"/>
      <c r="E99" s="157"/>
      <c r="F99" s="157"/>
      <c r="G99" s="158"/>
      <c r="H99" s="158"/>
      <c r="I99" s="158"/>
    </row>
    <row r="100" spans="2:9" x14ac:dyDescent="0.3">
      <c r="B100" s="157"/>
      <c r="C100" s="157"/>
      <c r="D100" s="157"/>
      <c r="E100" s="157"/>
      <c r="F100" s="157"/>
      <c r="G100" s="158"/>
      <c r="H100" s="158"/>
      <c r="I100" s="158"/>
    </row>
    <row r="101" spans="2:9" x14ac:dyDescent="0.3">
      <c r="B101" s="157"/>
      <c r="C101" s="157"/>
      <c r="D101" s="157"/>
      <c r="E101" s="157"/>
      <c r="F101" s="157"/>
      <c r="G101" s="158"/>
      <c r="H101" s="158"/>
      <c r="I101" s="158"/>
    </row>
    <row r="102" spans="2:9" x14ac:dyDescent="0.3">
      <c r="B102" s="157"/>
      <c r="C102" s="157"/>
      <c r="D102" s="157"/>
      <c r="E102" s="157"/>
      <c r="F102" s="157"/>
      <c r="G102" s="158"/>
      <c r="H102" s="158"/>
      <c r="I102" s="158"/>
    </row>
    <row r="103" spans="2:9" x14ac:dyDescent="0.3">
      <c r="B103" s="157"/>
      <c r="C103" s="157"/>
      <c r="D103" s="157"/>
      <c r="E103" s="157"/>
      <c r="F103" s="157"/>
      <c r="G103" s="158"/>
      <c r="H103" s="158"/>
      <c r="I103" s="158"/>
    </row>
    <row r="104" spans="2:9" x14ac:dyDescent="0.3">
      <c r="B104" s="157"/>
      <c r="C104" s="157"/>
      <c r="D104" s="157"/>
      <c r="E104" s="157"/>
      <c r="F104" s="157"/>
      <c r="G104" s="158"/>
      <c r="H104" s="158"/>
      <c r="I104" s="158"/>
    </row>
    <row r="105" spans="2:9" x14ac:dyDescent="0.3">
      <c r="B105" s="157"/>
      <c r="C105" s="157"/>
      <c r="D105" s="157"/>
      <c r="E105" s="157"/>
      <c r="F105" s="157"/>
      <c r="G105" s="158"/>
      <c r="H105" s="158"/>
      <c r="I105" s="158"/>
    </row>
    <row r="106" spans="2:9" x14ac:dyDescent="0.3">
      <c r="B106" s="157"/>
      <c r="C106" s="157"/>
      <c r="D106" s="157"/>
      <c r="E106" s="157"/>
      <c r="F106" s="157"/>
      <c r="G106" s="158"/>
      <c r="H106" s="158"/>
      <c r="I106" s="158"/>
    </row>
    <row r="107" spans="2:9" x14ac:dyDescent="0.3">
      <c r="B107" s="157"/>
      <c r="C107" s="157"/>
      <c r="D107" s="157"/>
      <c r="E107" s="157"/>
      <c r="F107" s="157"/>
      <c r="G107" s="158"/>
      <c r="H107" s="158"/>
      <c r="I107" s="158"/>
    </row>
    <row r="108" spans="2:9" x14ac:dyDescent="0.3">
      <c r="B108" s="157"/>
      <c r="C108" s="157"/>
      <c r="D108" s="157"/>
      <c r="E108" s="157"/>
      <c r="F108" s="157"/>
      <c r="G108" s="158"/>
      <c r="H108" s="158"/>
      <c r="I108" s="158"/>
    </row>
    <row r="109" spans="2:9" x14ac:dyDescent="0.3">
      <c r="B109" s="157"/>
      <c r="C109" s="157"/>
      <c r="D109" s="157"/>
      <c r="E109" s="157"/>
      <c r="F109" s="157"/>
      <c r="G109" s="158"/>
      <c r="H109" s="158"/>
      <c r="I109" s="158"/>
    </row>
    <row r="110" spans="2:9" x14ac:dyDescent="0.3">
      <c r="B110" s="157"/>
      <c r="C110" s="157"/>
      <c r="D110" s="157"/>
      <c r="E110" s="157"/>
      <c r="F110" s="157"/>
      <c r="G110" s="158"/>
      <c r="H110" s="158"/>
      <c r="I110" s="158"/>
    </row>
    <row r="111" spans="2:9" x14ac:dyDescent="0.3">
      <c r="B111" s="157"/>
      <c r="C111" s="157"/>
      <c r="D111" s="157"/>
      <c r="E111" s="157"/>
      <c r="F111" s="157"/>
      <c r="G111" s="158"/>
      <c r="H111" s="158"/>
      <c r="I111" s="158"/>
    </row>
    <row r="112" spans="2:9" x14ac:dyDescent="0.3">
      <c r="B112" s="157"/>
      <c r="C112" s="157"/>
      <c r="D112" s="157"/>
      <c r="E112" s="157"/>
      <c r="F112" s="157"/>
      <c r="G112" s="158"/>
      <c r="H112" s="158"/>
      <c r="I112" s="158"/>
    </row>
    <row r="113" spans="2:9" x14ac:dyDescent="0.3">
      <c r="B113" s="157"/>
      <c r="C113" s="157"/>
      <c r="D113" s="157"/>
      <c r="E113" s="157"/>
      <c r="F113" s="157"/>
      <c r="G113" s="158"/>
      <c r="H113" s="158"/>
      <c r="I113" s="158"/>
    </row>
    <row r="114" spans="2:9" x14ac:dyDescent="0.3">
      <c r="B114" s="157"/>
      <c r="C114" s="157"/>
      <c r="D114" s="157"/>
      <c r="E114" s="157"/>
      <c r="F114" s="157"/>
      <c r="G114" s="158"/>
      <c r="H114" s="158"/>
      <c r="I114" s="158"/>
    </row>
    <row r="115" spans="2:9" x14ac:dyDescent="0.3">
      <c r="B115" s="157"/>
      <c r="C115" s="157"/>
      <c r="D115" s="157"/>
      <c r="E115" s="157"/>
      <c r="F115" s="157"/>
      <c r="G115" s="158"/>
      <c r="H115" s="158"/>
      <c r="I115" s="158"/>
    </row>
    <row r="116" spans="2:9" x14ac:dyDescent="0.3">
      <c r="B116" s="157"/>
      <c r="C116" s="157"/>
      <c r="D116" s="157"/>
      <c r="E116" s="157"/>
      <c r="F116" s="157"/>
      <c r="G116" s="158"/>
      <c r="H116" s="158"/>
      <c r="I116" s="158"/>
    </row>
    <row r="117" spans="2:9" x14ac:dyDescent="0.3">
      <c r="B117" s="157"/>
      <c r="C117" s="157"/>
      <c r="D117" s="157"/>
      <c r="E117" s="157"/>
      <c r="F117" s="157"/>
      <c r="G117" s="158"/>
      <c r="H117" s="158"/>
      <c r="I117" s="158"/>
    </row>
    <row r="118" spans="2:9" x14ac:dyDescent="0.3">
      <c r="B118" s="157"/>
      <c r="C118" s="157"/>
      <c r="D118" s="157"/>
      <c r="E118" s="157"/>
      <c r="F118" s="157"/>
      <c r="G118" s="158"/>
      <c r="H118" s="158"/>
      <c r="I118" s="158"/>
    </row>
    <row r="119" spans="2:9" x14ac:dyDescent="0.3">
      <c r="B119" s="157"/>
      <c r="C119" s="157"/>
      <c r="D119" s="157"/>
      <c r="E119" s="157"/>
      <c r="F119" s="157"/>
      <c r="G119" s="158"/>
      <c r="H119" s="158"/>
      <c r="I119" s="158"/>
    </row>
    <row r="120" spans="2:9" x14ac:dyDescent="0.3">
      <c r="B120" s="157"/>
      <c r="C120" s="157"/>
      <c r="D120" s="157"/>
      <c r="E120" s="157"/>
      <c r="F120" s="157"/>
      <c r="G120" s="158"/>
      <c r="H120" s="158"/>
      <c r="I120" s="158"/>
    </row>
    <row r="121" spans="2:9" x14ac:dyDescent="0.3">
      <c r="B121" s="157"/>
      <c r="C121" s="157"/>
      <c r="D121" s="157"/>
      <c r="E121" s="157"/>
      <c r="F121" s="157"/>
      <c r="G121" s="158"/>
      <c r="H121" s="158"/>
      <c r="I121" s="158"/>
    </row>
    <row r="122" spans="2:9" x14ac:dyDescent="0.3">
      <c r="B122" s="157"/>
      <c r="C122" s="157"/>
      <c r="D122" s="157"/>
      <c r="E122" s="157"/>
      <c r="F122" s="157"/>
      <c r="G122" s="158"/>
      <c r="H122" s="158"/>
      <c r="I122" s="158"/>
    </row>
    <row r="123" spans="2:9" x14ac:dyDescent="0.3">
      <c r="B123" s="157"/>
      <c r="C123" s="157"/>
      <c r="D123" s="157"/>
      <c r="E123" s="157"/>
      <c r="F123" s="157"/>
      <c r="G123" s="158"/>
      <c r="H123" s="158"/>
      <c r="I123" s="158"/>
    </row>
    <row r="124" spans="2:9" x14ac:dyDescent="0.3">
      <c r="B124" s="157"/>
      <c r="C124" s="157"/>
      <c r="D124" s="157"/>
      <c r="E124" s="157"/>
      <c r="F124" s="157"/>
      <c r="G124" s="158"/>
      <c r="H124" s="158"/>
      <c r="I124" s="158"/>
    </row>
    <row r="125" spans="2:9" x14ac:dyDescent="0.3">
      <c r="B125" s="157"/>
      <c r="C125" s="157"/>
      <c r="D125" s="157"/>
      <c r="E125" s="157"/>
      <c r="F125" s="157"/>
      <c r="G125" s="158"/>
      <c r="H125" s="158"/>
      <c r="I125" s="158"/>
    </row>
    <row r="126" spans="2:9" x14ac:dyDescent="0.3">
      <c r="B126" s="157"/>
      <c r="C126" s="157"/>
      <c r="D126" s="157"/>
      <c r="E126" s="157"/>
      <c r="F126" s="157"/>
      <c r="G126" s="158"/>
      <c r="H126" s="158"/>
      <c r="I126" s="158"/>
    </row>
    <row r="127" spans="2:9" x14ac:dyDescent="0.3">
      <c r="B127" s="157"/>
      <c r="C127" s="157"/>
      <c r="D127" s="157"/>
      <c r="E127" s="157"/>
      <c r="F127" s="157"/>
      <c r="G127" s="158"/>
      <c r="H127" s="158"/>
      <c r="I127" s="158"/>
    </row>
    <row r="128" spans="2:9" x14ac:dyDescent="0.3">
      <c r="B128" s="157"/>
      <c r="C128" s="157"/>
      <c r="D128" s="157"/>
      <c r="E128" s="157"/>
      <c r="F128" s="157"/>
      <c r="G128" s="158"/>
      <c r="H128" s="158"/>
      <c r="I128" s="158"/>
    </row>
    <row r="129" spans="2:9" x14ac:dyDescent="0.3">
      <c r="B129" s="157"/>
      <c r="C129" s="157"/>
      <c r="D129" s="157"/>
      <c r="E129" s="157"/>
      <c r="F129" s="157"/>
      <c r="G129" s="158"/>
      <c r="H129" s="158"/>
      <c r="I129" s="158"/>
    </row>
    <row r="130" spans="2:9" x14ac:dyDescent="0.3">
      <c r="B130" s="157"/>
      <c r="C130" s="157"/>
      <c r="D130" s="157"/>
      <c r="E130" s="157"/>
      <c r="F130" s="157"/>
      <c r="G130" s="158"/>
      <c r="H130" s="158"/>
      <c r="I130" s="158"/>
    </row>
    <row r="131" spans="2:9" x14ac:dyDescent="0.3">
      <c r="B131" s="157"/>
      <c r="C131" s="157"/>
      <c r="D131" s="157"/>
      <c r="E131" s="157"/>
      <c r="F131" s="157"/>
      <c r="G131" s="158"/>
      <c r="H131" s="158"/>
      <c r="I131" s="158"/>
    </row>
    <row r="132" spans="2:9" x14ac:dyDescent="0.3">
      <c r="B132" s="157"/>
      <c r="C132" s="157"/>
      <c r="D132" s="157"/>
      <c r="E132" s="157"/>
      <c r="F132" s="157"/>
      <c r="G132" s="158"/>
      <c r="H132" s="158"/>
      <c r="I132" s="158"/>
    </row>
    <row r="133" spans="2:9" x14ac:dyDescent="0.3">
      <c r="B133" s="157"/>
      <c r="C133" s="157"/>
      <c r="D133" s="157"/>
      <c r="E133" s="157"/>
      <c r="F133" s="157"/>
      <c r="G133" s="158"/>
      <c r="H133" s="158"/>
      <c r="I133" s="158"/>
    </row>
    <row r="134" spans="2:9" x14ac:dyDescent="0.3">
      <c r="B134" s="157"/>
      <c r="C134" s="157"/>
      <c r="D134" s="157"/>
      <c r="E134" s="157"/>
      <c r="F134" s="157"/>
      <c r="G134" s="158"/>
      <c r="H134" s="158"/>
      <c r="I134" s="158"/>
    </row>
    <row r="135" spans="2:9" x14ac:dyDescent="0.3">
      <c r="B135" s="157"/>
      <c r="C135" s="157"/>
      <c r="D135" s="157"/>
      <c r="E135" s="157"/>
      <c r="F135" s="157"/>
      <c r="G135" s="158"/>
      <c r="H135" s="158"/>
      <c r="I135" s="158"/>
    </row>
    <row r="136" spans="2:9" x14ac:dyDescent="0.3">
      <c r="B136" s="157"/>
      <c r="C136" s="157"/>
      <c r="D136" s="157"/>
      <c r="E136" s="157"/>
      <c r="F136" s="157"/>
      <c r="G136" s="158"/>
      <c r="H136" s="158"/>
      <c r="I136" s="158"/>
    </row>
    <row r="137" spans="2:9" x14ac:dyDescent="0.3">
      <c r="B137" s="157"/>
      <c r="C137" s="157"/>
      <c r="D137" s="157"/>
      <c r="E137" s="157"/>
      <c r="F137" s="157"/>
      <c r="G137" s="158"/>
      <c r="H137" s="158"/>
      <c r="I137" s="158"/>
    </row>
    <row r="138" spans="2:9" x14ac:dyDescent="0.3">
      <c r="B138" s="157"/>
      <c r="C138" s="157"/>
      <c r="D138" s="157"/>
      <c r="E138" s="157"/>
      <c r="F138" s="157"/>
      <c r="G138" s="158"/>
      <c r="H138" s="158"/>
      <c r="I138" s="158"/>
    </row>
    <row r="139" spans="2:9" x14ac:dyDescent="0.3">
      <c r="B139" s="157"/>
      <c r="C139" s="157"/>
      <c r="D139" s="157"/>
      <c r="E139" s="157"/>
      <c r="F139" s="157"/>
      <c r="G139" s="158"/>
      <c r="H139" s="158"/>
      <c r="I139" s="158"/>
    </row>
    <row r="140" spans="2:9" x14ac:dyDescent="0.3">
      <c r="B140" s="157"/>
      <c r="C140" s="157"/>
      <c r="D140" s="157"/>
      <c r="E140" s="157"/>
      <c r="F140" s="157"/>
      <c r="G140" s="158"/>
      <c r="H140" s="158"/>
      <c r="I140" s="158"/>
    </row>
    <row r="141" spans="2:9" x14ac:dyDescent="0.3">
      <c r="B141" s="157"/>
      <c r="C141" s="157"/>
      <c r="D141" s="157"/>
      <c r="E141" s="157"/>
      <c r="F141" s="157"/>
      <c r="G141" s="158"/>
      <c r="H141" s="158"/>
      <c r="I141" s="158"/>
    </row>
    <row r="142" spans="2:9" x14ac:dyDescent="0.3">
      <c r="B142" s="157"/>
      <c r="C142" s="157"/>
      <c r="D142" s="157"/>
      <c r="E142" s="157"/>
      <c r="F142" s="157"/>
      <c r="G142" s="158"/>
      <c r="H142" s="158"/>
      <c r="I142" s="158"/>
    </row>
    <row r="143" spans="2:9" x14ac:dyDescent="0.3">
      <c r="B143" s="157"/>
      <c r="C143" s="157"/>
      <c r="D143" s="157"/>
      <c r="E143" s="157"/>
      <c r="F143" s="157"/>
      <c r="G143" s="158"/>
      <c r="H143" s="158"/>
      <c r="I143" s="158"/>
    </row>
    <row r="144" spans="2:9" x14ac:dyDescent="0.3">
      <c r="B144" s="157"/>
      <c r="C144" s="157"/>
      <c r="D144" s="157"/>
      <c r="E144" s="157"/>
      <c r="F144" s="157"/>
      <c r="G144" s="158"/>
      <c r="H144" s="158"/>
      <c r="I144" s="158"/>
    </row>
    <row r="145" spans="2:9" x14ac:dyDescent="0.3">
      <c r="B145" s="157"/>
      <c r="C145" s="157"/>
      <c r="D145" s="157"/>
      <c r="E145" s="157"/>
      <c r="F145" s="157"/>
      <c r="G145" s="158"/>
      <c r="H145" s="158"/>
      <c r="I145" s="158"/>
    </row>
    <row r="146" spans="2:9" x14ac:dyDescent="0.3">
      <c r="B146" s="157"/>
      <c r="C146" s="157"/>
      <c r="D146" s="157"/>
      <c r="E146" s="157"/>
      <c r="F146" s="157"/>
      <c r="G146" s="158"/>
      <c r="H146" s="158"/>
      <c r="I146" s="158"/>
    </row>
    <row r="147" spans="2:9" x14ac:dyDescent="0.3">
      <c r="B147" s="157"/>
      <c r="C147" s="157"/>
      <c r="D147" s="157"/>
      <c r="E147" s="157"/>
      <c r="F147" s="157"/>
      <c r="G147" s="158"/>
      <c r="H147" s="158"/>
      <c r="I147" s="158"/>
    </row>
    <row r="148" spans="2:9" x14ac:dyDescent="0.3">
      <c r="B148" s="157"/>
      <c r="C148" s="157"/>
      <c r="D148" s="157"/>
      <c r="E148" s="157"/>
      <c r="F148" s="157"/>
      <c r="G148" s="158"/>
      <c r="H148" s="158"/>
      <c r="I148" s="158"/>
    </row>
    <row r="149" spans="2:9" x14ac:dyDescent="0.3">
      <c r="B149" s="157"/>
      <c r="C149" s="157"/>
      <c r="D149" s="157"/>
      <c r="E149" s="157"/>
      <c r="F149" s="157"/>
      <c r="G149" s="158"/>
      <c r="H149" s="158"/>
      <c r="I149" s="158"/>
    </row>
    <row r="150" spans="2:9" x14ac:dyDescent="0.3">
      <c r="B150" s="157"/>
      <c r="C150" s="157"/>
      <c r="D150" s="157"/>
      <c r="E150" s="157"/>
      <c r="F150" s="157"/>
      <c r="G150" s="158"/>
      <c r="H150" s="158"/>
      <c r="I150" s="158"/>
    </row>
    <row r="151" spans="2:9" x14ac:dyDescent="0.3">
      <c r="B151" s="157"/>
      <c r="C151" s="157"/>
      <c r="D151" s="157"/>
      <c r="E151" s="157"/>
      <c r="F151" s="157"/>
      <c r="G151" s="158"/>
      <c r="H151" s="158"/>
      <c r="I151" s="158"/>
    </row>
    <row r="152" spans="2:9" x14ac:dyDescent="0.3">
      <c r="B152" s="157"/>
      <c r="C152" s="157"/>
      <c r="D152" s="157"/>
      <c r="E152" s="157"/>
      <c r="F152" s="157"/>
      <c r="G152" s="158"/>
      <c r="H152" s="158"/>
      <c r="I152" s="158"/>
    </row>
    <row r="153" spans="2:9" x14ac:dyDescent="0.3">
      <c r="B153" s="157"/>
      <c r="C153" s="157"/>
      <c r="D153" s="157"/>
      <c r="E153" s="157"/>
      <c r="F153" s="157"/>
      <c r="G153" s="158"/>
      <c r="H153" s="158"/>
      <c r="I153" s="158"/>
    </row>
    <row r="154" spans="2:9" x14ac:dyDescent="0.3">
      <c r="B154" s="157"/>
      <c r="C154" s="157"/>
      <c r="D154" s="157"/>
      <c r="E154" s="157"/>
      <c r="F154" s="157"/>
      <c r="G154" s="158"/>
      <c r="H154" s="158"/>
      <c r="I154" s="158"/>
    </row>
    <row r="155" spans="2:9" x14ac:dyDescent="0.3">
      <c r="B155" s="157"/>
      <c r="C155" s="157"/>
      <c r="D155" s="157"/>
      <c r="E155" s="157"/>
      <c r="F155" s="157"/>
      <c r="G155" s="158"/>
      <c r="H155" s="158"/>
      <c r="I155" s="158"/>
    </row>
    <row r="156" spans="2:9" x14ac:dyDescent="0.3">
      <c r="B156" s="157"/>
      <c r="C156" s="157"/>
      <c r="D156" s="157"/>
      <c r="E156" s="157"/>
      <c r="F156" s="157"/>
      <c r="G156" s="158"/>
      <c r="H156" s="158"/>
      <c r="I156" s="158"/>
    </row>
    <row r="157" spans="2:9" x14ac:dyDescent="0.3">
      <c r="B157" s="157"/>
      <c r="C157" s="157"/>
      <c r="D157" s="157"/>
      <c r="E157" s="157"/>
      <c r="F157" s="157"/>
      <c r="G157" s="158"/>
      <c r="H157" s="158"/>
      <c r="I157" s="158"/>
    </row>
    <row r="158" spans="2:9" x14ac:dyDescent="0.3">
      <c r="B158" s="157"/>
      <c r="C158" s="157"/>
      <c r="D158" s="157"/>
      <c r="E158" s="157"/>
      <c r="F158" s="157"/>
      <c r="G158" s="158"/>
      <c r="H158" s="158"/>
      <c r="I158" s="158"/>
    </row>
    <row r="159" spans="2:9" x14ac:dyDescent="0.3">
      <c r="B159" s="157"/>
      <c r="C159" s="157"/>
      <c r="D159" s="157"/>
      <c r="E159" s="157"/>
      <c r="F159" s="157"/>
      <c r="G159" s="158"/>
      <c r="H159" s="158"/>
      <c r="I159" s="158"/>
    </row>
    <row r="160" spans="2:9" x14ac:dyDescent="0.3">
      <c r="B160" s="157"/>
      <c r="C160" s="157"/>
      <c r="D160" s="157"/>
      <c r="E160" s="157"/>
      <c r="F160" s="157"/>
      <c r="G160" s="158"/>
      <c r="H160" s="158"/>
      <c r="I160" s="158"/>
    </row>
    <row r="161" spans="2:9" x14ac:dyDescent="0.3">
      <c r="B161" s="157"/>
      <c r="C161" s="157"/>
      <c r="D161" s="157"/>
      <c r="E161" s="157"/>
      <c r="F161" s="157"/>
      <c r="G161" s="158"/>
      <c r="H161" s="158"/>
      <c r="I161" s="158"/>
    </row>
    <row r="162" spans="2:9" x14ac:dyDescent="0.3">
      <c r="B162" s="157"/>
      <c r="C162" s="157"/>
      <c r="D162" s="157"/>
      <c r="E162" s="157"/>
      <c r="F162" s="157"/>
      <c r="G162" s="158"/>
      <c r="H162" s="158"/>
      <c r="I162" s="158"/>
    </row>
    <row r="163" spans="2:9" x14ac:dyDescent="0.3">
      <c r="B163" s="157"/>
      <c r="C163" s="157"/>
      <c r="D163" s="157"/>
      <c r="E163" s="157"/>
      <c r="F163" s="157"/>
      <c r="G163" s="158"/>
      <c r="H163" s="158"/>
      <c r="I163" s="158"/>
    </row>
    <row r="164" spans="2:9" x14ac:dyDescent="0.3">
      <c r="B164" s="157"/>
      <c r="C164" s="157"/>
      <c r="D164" s="157"/>
      <c r="E164" s="157"/>
      <c r="F164" s="157"/>
      <c r="G164" s="158"/>
      <c r="H164" s="158"/>
      <c r="I164" s="158"/>
    </row>
    <row r="165" spans="2:9" x14ac:dyDescent="0.3">
      <c r="B165" s="157"/>
      <c r="C165" s="157"/>
      <c r="D165" s="157"/>
      <c r="E165" s="157"/>
      <c r="F165" s="157"/>
      <c r="G165" s="158"/>
      <c r="H165" s="158"/>
      <c r="I165" s="158"/>
    </row>
    <row r="166" spans="2:9" x14ac:dyDescent="0.3">
      <c r="B166" s="157"/>
      <c r="C166" s="157"/>
      <c r="D166" s="157"/>
      <c r="E166" s="157"/>
      <c r="F166" s="157"/>
      <c r="G166" s="158"/>
      <c r="H166" s="158"/>
      <c r="I166" s="158"/>
    </row>
    <row r="167" spans="2:9" x14ac:dyDescent="0.3">
      <c r="B167" s="157"/>
      <c r="C167" s="157"/>
      <c r="D167" s="157"/>
      <c r="E167" s="157"/>
      <c r="F167" s="157"/>
      <c r="G167" s="158"/>
      <c r="H167" s="158"/>
      <c r="I167" s="158"/>
    </row>
    <row r="168" spans="2:9" x14ac:dyDescent="0.3">
      <c r="B168" s="157"/>
      <c r="C168" s="157"/>
      <c r="D168" s="157"/>
      <c r="E168" s="157"/>
      <c r="F168" s="157"/>
      <c r="G168" s="158"/>
      <c r="H168" s="158"/>
      <c r="I168" s="158"/>
    </row>
    <row r="169" spans="2:9" x14ac:dyDescent="0.3">
      <c r="B169" s="157"/>
      <c r="C169" s="157"/>
      <c r="D169" s="157"/>
      <c r="E169" s="157"/>
      <c r="F169" s="157"/>
      <c r="G169" s="158"/>
      <c r="H169" s="158"/>
      <c r="I169" s="158"/>
    </row>
    <row r="170" spans="2:9" x14ac:dyDescent="0.3">
      <c r="B170" s="157"/>
      <c r="C170" s="157"/>
      <c r="D170" s="157"/>
      <c r="E170" s="157"/>
      <c r="F170" s="157"/>
      <c r="G170" s="158"/>
      <c r="H170" s="158"/>
      <c r="I170" s="158"/>
    </row>
    <row r="171" spans="2:9" x14ac:dyDescent="0.3">
      <c r="B171" s="157"/>
      <c r="C171" s="157"/>
      <c r="D171" s="157"/>
      <c r="E171" s="157"/>
      <c r="F171" s="157"/>
      <c r="G171" s="158"/>
      <c r="H171" s="158"/>
      <c r="I171" s="158"/>
    </row>
    <row r="172" spans="2:9" x14ac:dyDescent="0.3">
      <c r="B172" s="157"/>
      <c r="C172" s="157"/>
      <c r="D172" s="157"/>
      <c r="E172" s="157"/>
      <c r="F172" s="157"/>
      <c r="G172" s="158"/>
      <c r="H172" s="158"/>
      <c r="I172" s="158"/>
    </row>
    <row r="173" spans="2:9" x14ac:dyDescent="0.3">
      <c r="B173" s="157"/>
      <c r="C173" s="157"/>
      <c r="D173" s="157"/>
      <c r="E173" s="157"/>
      <c r="F173" s="157"/>
      <c r="G173" s="158"/>
      <c r="H173" s="158"/>
      <c r="I173" s="158"/>
    </row>
    <row r="174" spans="2:9" x14ac:dyDescent="0.3">
      <c r="B174" s="157"/>
      <c r="C174" s="157"/>
      <c r="D174" s="157"/>
      <c r="E174" s="157"/>
      <c r="F174" s="157"/>
      <c r="G174" s="158"/>
      <c r="H174" s="158"/>
      <c r="I174" s="158"/>
    </row>
    <row r="175" spans="2:9" x14ac:dyDescent="0.3">
      <c r="B175" s="157"/>
      <c r="C175" s="157"/>
      <c r="D175" s="157"/>
      <c r="E175" s="157"/>
      <c r="F175" s="157"/>
      <c r="G175" s="158"/>
      <c r="H175" s="158"/>
      <c r="I175" s="158"/>
    </row>
    <row r="176" spans="2:9" x14ac:dyDescent="0.3">
      <c r="B176" s="157"/>
      <c r="C176" s="157"/>
      <c r="D176" s="157"/>
      <c r="E176" s="157"/>
      <c r="F176" s="157"/>
      <c r="G176" s="158"/>
      <c r="H176" s="158"/>
      <c r="I176" s="158"/>
    </row>
    <row r="177" spans="2:9" x14ac:dyDescent="0.3">
      <c r="B177" s="157"/>
      <c r="C177" s="157"/>
      <c r="D177" s="157"/>
      <c r="E177" s="157"/>
      <c r="F177" s="157"/>
      <c r="G177" s="158"/>
      <c r="H177" s="158"/>
      <c r="I177" s="158"/>
    </row>
    <row r="178" spans="2:9" x14ac:dyDescent="0.3">
      <c r="B178" s="157"/>
      <c r="C178" s="157"/>
      <c r="D178" s="157"/>
      <c r="E178" s="157"/>
      <c r="F178" s="157"/>
      <c r="G178" s="158"/>
      <c r="H178" s="158"/>
      <c r="I178" s="158"/>
    </row>
    <row r="179" spans="2:9" x14ac:dyDescent="0.3">
      <c r="B179" s="157"/>
      <c r="C179" s="157"/>
      <c r="D179" s="157"/>
      <c r="E179" s="157"/>
      <c r="F179" s="157"/>
      <c r="G179" s="158"/>
      <c r="H179" s="158"/>
      <c r="I179" s="158"/>
    </row>
    <row r="180" spans="2:9" x14ac:dyDescent="0.3">
      <c r="B180" s="157"/>
      <c r="C180" s="157"/>
      <c r="D180" s="157"/>
      <c r="E180" s="157"/>
      <c r="F180" s="157"/>
      <c r="G180" s="158"/>
      <c r="H180" s="158"/>
      <c r="I180" s="158"/>
    </row>
    <row r="181" spans="2:9" x14ac:dyDescent="0.3">
      <c r="B181" s="157"/>
      <c r="C181" s="157"/>
      <c r="D181" s="157"/>
      <c r="E181" s="157"/>
      <c r="F181" s="157"/>
      <c r="G181" s="158"/>
      <c r="H181" s="158"/>
      <c r="I181" s="158"/>
    </row>
    <row r="182" spans="2:9" x14ac:dyDescent="0.3">
      <c r="B182" s="157"/>
      <c r="C182" s="157"/>
      <c r="D182" s="157"/>
      <c r="E182" s="157"/>
      <c r="F182" s="157"/>
      <c r="G182" s="158"/>
      <c r="H182" s="158"/>
      <c r="I182" s="158"/>
    </row>
    <row r="183" spans="2:9" x14ac:dyDescent="0.3">
      <c r="B183" s="157"/>
      <c r="C183" s="157"/>
      <c r="D183" s="157"/>
      <c r="E183" s="157"/>
      <c r="F183" s="157"/>
      <c r="G183" s="158"/>
      <c r="H183" s="158"/>
      <c r="I183" s="158"/>
    </row>
    <row r="184" spans="2:9" x14ac:dyDescent="0.3">
      <c r="B184" s="157"/>
      <c r="C184" s="157"/>
      <c r="D184" s="157"/>
      <c r="E184" s="157"/>
      <c r="F184" s="157"/>
      <c r="G184" s="158"/>
      <c r="H184" s="158"/>
      <c r="I184" s="158"/>
    </row>
    <row r="185" spans="2:9" x14ac:dyDescent="0.3">
      <c r="B185" s="157"/>
      <c r="C185" s="157"/>
      <c r="D185" s="157"/>
      <c r="E185" s="157"/>
      <c r="F185" s="157"/>
      <c r="G185" s="158"/>
      <c r="H185" s="158"/>
      <c r="I185" s="158"/>
    </row>
    <row r="186" spans="2:9" x14ac:dyDescent="0.3">
      <c r="B186" s="157"/>
      <c r="C186" s="157"/>
      <c r="D186" s="157"/>
      <c r="E186" s="157"/>
      <c r="F186" s="157"/>
      <c r="G186" s="158"/>
      <c r="H186" s="158"/>
      <c r="I186" s="158"/>
    </row>
    <row r="187" spans="2:9" x14ac:dyDescent="0.3">
      <c r="B187" s="157"/>
      <c r="C187" s="157"/>
      <c r="D187" s="157"/>
      <c r="E187" s="157"/>
      <c r="F187" s="157"/>
      <c r="G187" s="158"/>
      <c r="H187" s="158"/>
      <c r="I187" s="158"/>
    </row>
    <row r="188" spans="2:9" x14ac:dyDescent="0.3">
      <c r="B188" s="157"/>
      <c r="C188" s="157"/>
      <c r="D188" s="157"/>
      <c r="E188" s="157"/>
      <c r="F188" s="157"/>
      <c r="G188" s="158"/>
      <c r="H188" s="158"/>
      <c r="I188" s="158"/>
    </row>
    <row r="189" spans="2:9" x14ac:dyDescent="0.3">
      <c r="B189" s="157"/>
      <c r="C189" s="157"/>
      <c r="D189" s="157"/>
      <c r="E189" s="157"/>
      <c r="F189" s="157"/>
      <c r="G189" s="158"/>
      <c r="H189" s="158"/>
      <c r="I189" s="158"/>
    </row>
    <row r="190" spans="2:9" x14ac:dyDescent="0.3">
      <c r="B190" s="157"/>
      <c r="C190" s="157"/>
      <c r="D190" s="157"/>
      <c r="E190" s="157"/>
      <c r="F190" s="157"/>
      <c r="G190" s="158"/>
      <c r="H190" s="158"/>
      <c r="I190" s="158"/>
    </row>
    <row r="191" spans="2:9" x14ac:dyDescent="0.3">
      <c r="B191" s="157"/>
      <c r="C191" s="157"/>
      <c r="D191" s="157"/>
      <c r="E191" s="157"/>
      <c r="F191" s="157"/>
      <c r="G191" s="158"/>
      <c r="H191" s="158"/>
      <c r="I191" s="158"/>
    </row>
    <row r="192" spans="2:9" x14ac:dyDescent="0.3">
      <c r="B192" s="157"/>
      <c r="C192" s="157"/>
      <c r="D192" s="157"/>
      <c r="E192" s="157"/>
      <c r="F192" s="157"/>
      <c r="G192" s="158"/>
      <c r="H192" s="158"/>
      <c r="I192" s="158"/>
    </row>
    <row r="193" spans="2:9" x14ac:dyDescent="0.3">
      <c r="B193" s="157"/>
      <c r="C193" s="157"/>
      <c r="D193" s="157"/>
      <c r="E193" s="157"/>
      <c r="F193" s="157"/>
      <c r="G193" s="158"/>
      <c r="H193" s="158"/>
      <c r="I193" s="158"/>
    </row>
    <row r="194" spans="2:9" x14ac:dyDescent="0.3">
      <c r="B194" s="157"/>
      <c r="C194" s="157"/>
      <c r="D194" s="157"/>
      <c r="E194" s="157"/>
      <c r="F194" s="157"/>
      <c r="G194" s="158"/>
      <c r="H194" s="158"/>
      <c r="I194" s="158"/>
    </row>
    <row r="195" spans="2:9" x14ac:dyDescent="0.3">
      <c r="B195" s="157"/>
      <c r="C195" s="157"/>
      <c r="D195" s="157"/>
      <c r="E195" s="157"/>
      <c r="F195" s="157"/>
      <c r="G195" s="158"/>
      <c r="H195" s="158"/>
      <c r="I195" s="158"/>
    </row>
    <row r="196" spans="2:9" x14ac:dyDescent="0.3">
      <c r="B196" s="157"/>
      <c r="C196" s="157"/>
      <c r="D196" s="157"/>
      <c r="E196" s="157"/>
      <c r="F196" s="157"/>
      <c r="G196" s="158"/>
      <c r="H196" s="158"/>
      <c r="I196" s="158"/>
    </row>
    <row r="197" spans="2:9" x14ac:dyDescent="0.3">
      <c r="B197" s="157"/>
      <c r="C197" s="157"/>
      <c r="D197" s="157"/>
      <c r="E197" s="157"/>
      <c r="F197" s="157"/>
      <c r="G197" s="158"/>
      <c r="H197" s="158"/>
      <c r="I197" s="158"/>
    </row>
    <row r="198" spans="2:9" x14ac:dyDescent="0.3">
      <c r="B198" s="157"/>
      <c r="C198" s="157"/>
      <c r="D198" s="157"/>
      <c r="E198" s="157"/>
      <c r="F198" s="157"/>
      <c r="G198" s="158"/>
      <c r="H198" s="158"/>
      <c r="I198" s="158"/>
    </row>
    <row r="199" spans="2:9" x14ac:dyDescent="0.3">
      <c r="B199" s="157"/>
      <c r="C199" s="157"/>
      <c r="D199" s="157"/>
      <c r="E199" s="157"/>
      <c r="F199" s="157"/>
      <c r="G199" s="158"/>
      <c r="H199" s="158"/>
      <c r="I199" s="158"/>
    </row>
    <row r="200" spans="2:9" x14ac:dyDescent="0.3">
      <c r="B200" s="157"/>
      <c r="C200" s="157"/>
      <c r="D200" s="157"/>
      <c r="E200" s="157"/>
      <c r="F200" s="157"/>
      <c r="G200" s="158"/>
      <c r="H200" s="158"/>
      <c r="I200" s="158"/>
    </row>
    <row r="201" spans="2:9" x14ac:dyDescent="0.3">
      <c r="B201" s="157"/>
      <c r="C201" s="157"/>
      <c r="D201" s="157"/>
      <c r="E201" s="157"/>
      <c r="F201" s="157"/>
      <c r="G201" s="158"/>
      <c r="H201" s="158"/>
      <c r="I201" s="158"/>
    </row>
    <row r="202" spans="2:9" x14ac:dyDescent="0.3">
      <c r="B202" s="157"/>
      <c r="C202" s="157"/>
      <c r="D202" s="157"/>
      <c r="E202" s="157"/>
      <c r="F202" s="157"/>
      <c r="G202" s="158"/>
      <c r="H202" s="158"/>
      <c r="I202" s="158"/>
    </row>
    <row r="203" spans="2:9" x14ac:dyDescent="0.3">
      <c r="B203" s="157"/>
      <c r="C203" s="157"/>
      <c r="D203" s="157"/>
      <c r="E203" s="157"/>
      <c r="F203" s="157"/>
      <c r="G203" s="158"/>
      <c r="H203" s="158"/>
      <c r="I203" s="158"/>
    </row>
    <row r="204" spans="2:9" x14ac:dyDescent="0.3">
      <c r="B204" s="157"/>
      <c r="C204" s="157"/>
      <c r="D204" s="157"/>
      <c r="E204" s="157"/>
      <c r="F204" s="157"/>
      <c r="G204" s="158"/>
      <c r="H204" s="158"/>
      <c r="I204" s="158"/>
    </row>
    <row r="205" spans="2:9" x14ac:dyDescent="0.3">
      <c r="B205" s="157"/>
      <c r="C205" s="157"/>
      <c r="D205" s="157"/>
      <c r="E205" s="157"/>
      <c r="F205" s="157"/>
      <c r="G205" s="158"/>
      <c r="H205" s="158"/>
      <c r="I205" s="158"/>
    </row>
    <row r="206" spans="2:9" x14ac:dyDescent="0.3">
      <c r="B206" s="157"/>
      <c r="C206" s="157"/>
      <c r="D206" s="157"/>
      <c r="E206" s="157"/>
      <c r="F206" s="157"/>
      <c r="G206" s="158"/>
      <c r="H206" s="158"/>
      <c r="I206" s="158"/>
    </row>
    <row r="207" spans="2:9" x14ac:dyDescent="0.3">
      <c r="B207" s="157"/>
      <c r="C207" s="157"/>
      <c r="D207" s="157"/>
      <c r="E207" s="157"/>
      <c r="F207" s="157"/>
      <c r="G207" s="158"/>
      <c r="H207" s="158"/>
      <c r="I207" s="158"/>
    </row>
    <row r="208" spans="2:9" x14ac:dyDescent="0.3">
      <c r="B208" s="157"/>
      <c r="C208" s="157"/>
      <c r="D208" s="157"/>
      <c r="E208" s="157"/>
      <c r="F208" s="157"/>
      <c r="G208" s="158"/>
      <c r="H208" s="158"/>
      <c r="I208" s="158"/>
    </row>
    <row r="209" spans="2:9" x14ac:dyDescent="0.3">
      <c r="B209" s="157"/>
      <c r="C209" s="157"/>
      <c r="D209" s="157"/>
      <c r="E209" s="157"/>
      <c r="F209" s="157"/>
      <c r="G209" s="158"/>
      <c r="H209" s="158"/>
      <c r="I209" s="158"/>
    </row>
    <row r="210" spans="2:9" x14ac:dyDescent="0.3">
      <c r="B210" s="157"/>
      <c r="C210" s="157"/>
      <c r="D210" s="157"/>
      <c r="E210" s="157"/>
      <c r="F210" s="157"/>
      <c r="G210" s="158"/>
      <c r="H210" s="158"/>
      <c r="I210" s="158"/>
    </row>
    <row r="211" spans="2:9" x14ac:dyDescent="0.3">
      <c r="B211" s="157"/>
      <c r="C211" s="157"/>
      <c r="D211" s="157"/>
      <c r="E211" s="157"/>
      <c r="F211" s="157"/>
      <c r="G211" s="158"/>
      <c r="H211" s="158"/>
      <c r="I211" s="158"/>
    </row>
    <row r="212" spans="2:9" x14ac:dyDescent="0.3">
      <c r="B212" s="157"/>
      <c r="C212" s="157"/>
      <c r="D212" s="157"/>
      <c r="E212" s="157"/>
      <c r="F212" s="157"/>
      <c r="G212" s="158"/>
      <c r="H212" s="158"/>
      <c r="I212" s="158"/>
    </row>
    <row r="213" spans="2:9" x14ac:dyDescent="0.3">
      <c r="B213" s="157"/>
      <c r="C213" s="157"/>
      <c r="D213" s="157"/>
      <c r="E213" s="157"/>
      <c r="F213" s="157"/>
      <c r="G213" s="158"/>
      <c r="H213" s="158"/>
      <c r="I213" s="158"/>
    </row>
    <row r="214" spans="2:9" x14ac:dyDescent="0.3">
      <c r="B214" s="157"/>
      <c r="C214" s="157"/>
      <c r="D214" s="157"/>
      <c r="E214" s="157"/>
      <c r="F214" s="157"/>
      <c r="G214" s="158"/>
      <c r="H214" s="158"/>
      <c r="I214" s="158"/>
    </row>
    <row r="215" spans="2:9" x14ac:dyDescent="0.3">
      <c r="B215" s="157"/>
      <c r="C215" s="157"/>
      <c r="D215" s="157"/>
      <c r="E215" s="157"/>
      <c r="F215" s="157"/>
      <c r="G215" s="158"/>
      <c r="H215" s="158"/>
      <c r="I215" s="158"/>
    </row>
    <row r="216" spans="2:9" x14ac:dyDescent="0.3">
      <c r="B216" s="157"/>
      <c r="C216" s="157"/>
      <c r="D216" s="157"/>
      <c r="E216" s="157"/>
      <c r="F216" s="157"/>
      <c r="G216" s="158"/>
      <c r="H216" s="158"/>
      <c r="I216" s="158"/>
    </row>
    <row r="217" spans="2:9" x14ac:dyDescent="0.3">
      <c r="B217" s="157"/>
      <c r="C217" s="157"/>
      <c r="D217" s="157"/>
      <c r="E217" s="157"/>
      <c r="F217" s="157"/>
      <c r="G217" s="158"/>
      <c r="H217" s="158"/>
      <c r="I217" s="158"/>
    </row>
    <row r="218" spans="2:9" x14ac:dyDescent="0.3">
      <c r="B218" s="157"/>
      <c r="C218" s="157"/>
      <c r="D218" s="157"/>
      <c r="E218" s="157"/>
      <c r="F218" s="157"/>
      <c r="G218" s="158"/>
      <c r="H218" s="158"/>
      <c r="I218" s="158"/>
    </row>
    <row r="219" spans="2:9" x14ac:dyDescent="0.3">
      <c r="B219" s="157"/>
      <c r="C219" s="157"/>
      <c r="D219" s="157"/>
      <c r="E219" s="157"/>
      <c r="F219" s="157"/>
      <c r="G219" s="158"/>
      <c r="H219" s="158"/>
      <c r="I219" s="158"/>
    </row>
    <row r="220" spans="2:9" x14ac:dyDescent="0.3">
      <c r="B220" s="157"/>
      <c r="C220" s="157"/>
      <c r="D220" s="157"/>
      <c r="E220" s="157"/>
      <c r="F220" s="157"/>
      <c r="G220" s="158"/>
      <c r="H220" s="158"/>
      <c r="I220" s="158"/>
    </row>
    <row r="221" spans="2:9" x14ac:dyDescent="0.3">
      <c r="B221" s="157"/>
      <c r="C221" s="157"/>
      <c r="D221" s="157"/>
      <c r="E221" s="157"/>
      <c r="F221" s="157"/>
      <c r="G221" s="158"/>
      <c r="H221" s="158"/>
      <c r="I221" s="158"/>
    </row>
    <row r="222" spans="2:9" x14ac:dyDescent="0.3">
      <c r="B222" s="157"/>
      <c r="C222" s="157"/>
      <c r="D222" s="157"/>
      <c r="E222" s="157"/>
      <c r="F222" s="157"/>
      <c r="G222" s="158"/>
      <c r="H222" s="158"/>
      <c r="I222" s="158"/>
    </row>
    <row r="223" spans="2:9" x14ac:dyDescent="0.3">
      <c r="B223" s="157"/>
      <c r="C223" s="157"/>
      <c r="D223" s="157"/>
      <c r="E223" s="157"/>
      <c r="F223" s="157"/>
      <c r="G223" s="158"/>
      <c r="H223" s="158"/>
      <c r="I223" s="158"/>
    </row>
    <row r="224" spans="2:9" x14ac:dyDescent="0.3">
      <c r="B224" s="157"/>
      <c r="C224" s="157"/>
      <c r="D224" s="157"/>
      <c r="E224" s="157"/>
      <c r="F224" s="157"/>
      <c r="G224" s="158"/>
      <c r="H224" s="158"/>
      <c r="I224" s="158"/>
    </row>
    <row r="225" spans="2:9" x14ac:dyDescent="0.3">
      <c r="B225" s="157"/>
      <c r="C225" s="157"/>
      <c r="D225" s="157"/>
      <c r="E225" s="157"/>
      <c r="F225" s="157"/>
      <c r="G225" s="158"/>
      <c r="H225" s="158"/>
      <c r="I225" s="158"/>
    </row>
    <row r="226" spans="2:9" x14ac:dyDescent="0.3">
      <c r="B226" s="157"/>
      <c r="C226" s="157"/>
      <c r="D226" s="157"/>
      <c r="E226" s="157"/>
      <c r="F226" s="157"/>
      <c r="G226" s="158"/>
      <c r="H226" s="158"/>
      <c r="I226" s="158"/>
    </row>
    <row r="227" spans="2:9" x14ac:dyDescent="0.3">
      <c r="B227" s="157"/>
      <c r="C227" s="157"/>
      <c r="D227" s="157"/>
      <c r="E227" s="157"/>
      <c r="F227" s="157"/>
      <c r="G227" s="158"/>
      <c r="H227" s="158"/>
      <c r="I227" s="158"/>
    </row>
    <row r="228" spans="2:9" x14ac:dyDescent="0.3">
      <c r="B228" s="157"/>
      <c r="C228" s="157"/>
      <c r="D228" s="157"/>
      <c r="E228" s="157"/>
      <c r="F228" s="157"/>
      <c r="G228" s="158"/>
      <c r="H228" s="158"/>
      <c r="I228" s="158"/>
    </row>
    <row r="229" spans="2:9" x14ac:dyDescent="0.3">
      <c r="B229" s="157"/>
      <c r="C229" s="157"/>
      <c r="D229" s="157"/>
      <c r="E229" s="157"/>
      <c r="F229" s="157"/>
      <c r="G229" s="158"/>
      <c r="H229" s="158"/>
      <c r="I229" s="158"/>
    </row>
    <row r="230" spans="2:9" x14ac:dyDescent="0.3">
      <c r="B230" s="157"/>
      <c r="C230" s="157"/>
      <c r="D230" s="157"/>
      <c r="E230" s="157"/>
      <c r="F230" s="157"/>
      <c r="G230" s="158"/>
      <c r="H230" s="158"/>
      <c r="I230" s="158"/>
    </row>
    <row r="231" spans="2:9" x14ac:dyDescent="0.3">
      <c r="B231" s="157"/>
      <c r="C231" s="157"/>
      <c r="D231" s="157"/>
      <c r="E231" s="157"/>
      <c r="F231" s="157"/>
      <c r="G231" s="158"/>
      <c r="H231" s="158"/>
      <c r="I231" s="158"/>
    </row>
    <row r="232" spans="2:9" x14ac:dyDescent="0.3">
      <c r="B232" s="157"/>
      <c r="C232" s="157"/>
      <c r="D232" s="157"/>
      <c r="E232" s="157"/>
      <c r="F232" s="157"/>
      <c r="G232" s="158"/>
      <c r="H232" s="158"/>
      <c r="I232" s="158"/>
    </row>
    <row r="233" spans="2:9" x14ac:dyDescent="0.3">
      <c r="B233" s="157"/>
      <c r="C233" s="157"/>
      <c r="D233" s="157"/>
      <c r="E233" s="157"/>
      <c r="F233" s="157"/>
      <c r="G233" s="158"/>
      <c r="H233" s="158"/>
      <c r="I233" s="158"/>
    </row>
    <row r="234" spans="2:9" x14ac:dyDescent="0.3">
      <c r="B234" s="157"/>
      <c r="C234" s="157"/>
      <c r="D234" s="157"/>
      <c r="E234" s="157"/>
      <c r="F234" s="157"/>
      <c r="G234" s="158"/>
      <c r="H234" s="158"/>
      <c r="I234" s="158"/>
    </row>
    <row r="235" spans="2:9" x14ac:dyDescent="0.3">
      <c r="B235" s="157"/>
      <c r="C235" s="157"/>
      <c r="D235" s="157"/>
      <c r="E235" s="157"/>
      <c r="F235" s="157"/>
      <c r="G235" s="158"/>
      <c r="H235" s="158"/>
      <c r="I235" s="158"/>
    </row>
    <row r="236" spans="2:9" x14ac:dyDescent="0.3">
      <c r="B236" s="157"/>
      <c r="C236" s="157"/>
      <c r="D236" s="157"/>
      <c r="E236" s="157"/>
      <c r="F236" s="157"/>
      <c r="G236" s="158"/>
      <c r="H236" s="158"/>
      <c r="I236" s="158"/>
    </row>
    <row r="237" spans="2:9" x14ac:dyDescent="0.3">
      <c r="B237" s="157"/>
      <c r="C237" s="157"/>
      <c r="D237" s="157"/>
      <c r="E237" s="157"/>
      <c r="F237" s="157"/>
      <c r="G237" s="158"/>
      <c r="H237" s="158"/>
      <c r="I237" s="158"/>
    </row>
    <row r="238" spans="2:9" x14ac:dyDescent="0.3">
      <c r="B238" s="157"/>
      <c r="C238" s="157"/>
      <c r="D238" s="157"/>
      <c r="E238" s="157"/>
      <c r="F238" s="157"/>
      <c r="G238" s="158"/>
      <c r="H238" s="158"/>
      <c r="I238" s="158"/>
    </row>
    <row r="239" spans="2:9" x14ac:dyDescent="0.3">
      <c r="B239" s="157"/>
      <c r="C239" s="157"/>
      <c r="D239" s="157"/>
      <c r="E239" s="157"/>
      <c r="F239" s="157"/>
      <c r="G239" s="158"/>
      <c r="H239" s="158"/>
      <c r="I239" s="158"/>
    </row>
    <row r="240" spans="2:9" x14ac:dyDescent="0.3">
      <c r="B240" s="157"/>
      <c r="C240" s="157"/>
      <c r="D240" s="157"/>
      <c r="E240" s="157"/>
      <c r="F240" s="157"/>
      <c r="G240" s="158"/>
      <c r="H240" s="158"/>
      <c r="I240" s="158"/>
    </row>
    <row r="241" spans="2:9" x14ac:dyDescent="0.3">
      <c r="B241" s="157"/>
      <c r="C241" s="157"/>
      <c r="D241" s="157"/>
      <c r="E241" s="157"/>
      <c r="F241" s="157"/>
      <c r="G241" s="158"/>
      <c r="H241" s="158"/>
      <c r="I241" s="158"/>
    </row>
    <row r="242" spans="2:9" x14ac:dyDescent="0.3">
      <c r="B242" s="157"/>
      <c r="C242" s="157"/>
      <c r="D242" s="157"/>
      <c r="E242" s="157"/>
      <c r="F242" s="157"/>
      <c r="G242" s="158"/>
      <c r="H242" s="158"/>
      <c r="I242" s="158"/>
    </row>
    <row r="243" spans="2:9" x14ac:dyDescent="0.3">
      <c r="B243" s="157"/>
      <c r="C243" s="157"/>
      <c r="D243" s="157"/>
      <c r="E243" s="157"/>
      <c r="F243" s="157"/>
      <c r="G243" s="158"/>
      <c r="H243" s="158"/>
      <c r="I243" s="158"/>
    </row>
    <row r="244" spans="2:9" x14ac:dyDescent="0.3">
      <c r="B244" s="157"/>
      <c r="C244" s="157"/>
      <c r="D244" s="157"/>
      <c r="E244" s="157"/>
      <c r="F244" s="157"/>
      <c r="G244" s="158"/>
      <c r="H244" s="158"/>
      <c r="I244" s="158"/>
    </row>
    <row r="245" spans="2:9" x14ac:dyDescent="0.3">
      <c r="B245" s="157"/>
      <c r="C245" s="157"/>
      <c r="D245" s="157"/>
      <c r="E245" s="157"/>
      <c r="F245" s="157"/>
      <c r="G245" s="158"/>
      <c r="H245" s="158"/>
      <c r="I245" s="158"/>
    </row>
    <row r="246" spans="2:9" x14ac:dyDescent="0.3">
      <c r="B246" s="157"/>
      <c r="C246" s="157"/>
      <c r="D246" s="157"/>
      <c r="E246" s="157"/>
      <c r="F246" s="157"/>
      <c r="G246" s="158"/>
      <c r="H246" s="158"/>
      <c r="I246" s="158"/>
    </row>
    <row r="247" spans="2:9" x14ac:dyDescent="0.3">
      <c r="B247" s="157"/>
      <c r="C247" s="157"/>
      <c r="D247" s="157"/>
      <c r="E247" s="157"/>
      <c r="F247" s="157"/>
      <c r="G247" s="158"/>
      <c r="H247" s="158"/>
      <c r="I247" s="158"/>
    </row>
    <row r="248" spans="2:9" x14ac:dyDescent="0.3">
      <c r="B248" s="157"/>
      <c r="C248" s="157"/>
      <c r="D248" s="157"/>
      <c r="E248" s="157"/>
      <c r="F248" s="157"/>
      <c r="G248" s="158"/>
      <c r="H248" s="158"/>
      <c r="I248" s="158"/>
    </row>
    <row r="249" spans="2:9" x14ac:dyDescent="0.3">
      <c r="B249" s="157"/>
      <c r="C249" s="157"/>
      <c r="D249" s="157"/>
      <c r="E249" s="157"/>
      <c r="F249" s="157"/>
      <c r="G249" s="158"/>
      <c r="H249" s="158"/>
      <c r="I249" s="158"/>
    </row>
    <row r="250" spans="2:9" x14ac:dyDescent="0.3">
      <c r="B250" s="157"/>
      <c r="C250" s="157"/>
      <c r="D250" s="157"/>
      <c r="E250" s="157"/>
      <c r="F250" s="157"/>
      <c r="G250" s="158"/>
      <c r="H250" s="158"/>
      <c r="I250" s="158"/>
    </row>
    <row r="251" spans="2:9" x14ac:dyDescent="0.3">
      <c r="B251" s="157"/>
      <c r="C251" s="157"/>
      <c r="D251" s="157"/>
      <c r="E251" s="157"/>
      <c r="F251" s="157"/>
      <c r="G251" s="158"/>
      <c r="H251" s="158"/>
      <c r="I251" s="158"/>
    </row>
    <row r="252" spans="2:9" x14ac:dyDescent="0.3">
      <c r="B252" s="157"/>
      <c r="C252" s="157"/>
      <c r="D252" s="157"/>
      <c r="E252" s="157"/>
      <c r="F252" s="157"/>
      <c r="G252" s="158"/>
      <c r="H252" s="158"/>
      <c r="I252" s="158"/>
    </row>
    <row r="253" spans="2:9" x14ac:dyDescent="0.3">
      <c r="B253" s="157"/>
      <c r="C253" s="157"/>
      <c r="D253" s="157"/>
      <c r="E253" s="157"/>
      <c r="F253" s="157"/>
      <c r="G253" s="158"/>
      <c r="H253" s="158"/>
      <c r="I253" s="158"/>
    </row>
    <row r="254" spans="2:9" x14ac:dyDescent="0.3">
      <c r="B254" s="157"/>
      <c r="C254" s="157"/>
      <c r="D254" s="157"/>
      <c r="E254" s="157"/>
      <c r="F254" s="157"/>
      <c r="G254" s="158"/>
      <c r="H254" s="158"/>
      <c r="I254" s="158"/>
    </row>
    <row r="255" spans="2:9" x14ac:dyDescent="0.3">
      <c r="B255" s="157"/>
      <c r="C255" s="157"/>
      <c r="D255" s="157"/>
      <c r="E255" s="157"/>
      <c r="F255" s="157"/>
      <c r="G255" s="158"/>
      <c r="H255" s="158"/>
      <c r="I255" s="158"/>
    </row>
    <row r="256" spans="2:9" x14ac:dyDescent="0.3">
      <c r="B256" s="157"/>
      <c r="C256" s="157"/>
      <c r="D256" s="157"/>
      <c r="E256" s="157"/>
      <c r="F256" s="157"/>
      <c r="G256" s="158"/>
      <c r="H256" s="158"/>
      <c r="I256" s="158"/>
    </row>
    <row r="257" spans="2:9" x14ac:dyDescent="0.3">
      <c r="B257" s="157"/>
      <c r="C257" s="157"/>
      <c r="D257" s="157"/>
      <c r="E257" s="157"/>
      <c r="F257" s="157"/>
      <c r="G257" s="158"/>
      <c r="H257" s="158"/>
      <c r="I257" s="158"/>
    </row>
    <row r="258" spans="2:9" x14ac:dyDescent="0.3">
      <c r="B258" s="157"/>
      <c r="C258" s="157"/>
      <c r="D258" s="157"/>
      <c r="E258" s="157"/>
      <c r="F258" s="157"/>
      <c r="G258" s="158"/>
      <c r="H258" s="158"/>
      <c r="I258" s="158"/>
    </row>
    <row r="259" spans="2:9" x14ac:dyDescent="0.3">
      <c r="B259" s="157"/>
      <c r="C259" s="157"/>
      <c r="D259" s="157"/>
      <c r="E259" s="157"/>
      <c r="F259" s="157"/>
      <c r="G259" s="158"/>
      <c r="H259" s="158"/>
      <c r="I259" s="158"/>
    </row>
    <row r="260" spans="2:9" x14ac:dyDescent="0.3">
      <c r="B260" s="157"/>
      <c r="C260" s="157"/>
      <c r="D260" s="157"/>
      <c r="E260" s="157"/>
      <c r="F260" s="157"/>
      <c r="G260" s="158"/>
      <c r="H260" s="158"/>
      <c r="I260" s="158"/>
    </row>
    <row r="261" spans="2:9" x14ac:dyDescent="0.3">
      <c r="B261" s="157"/>
      <c r="C261" s="157"/>
      <c r="D261" s="157"/>
      <c r="E261" s="157"/>
      <c r="F261" s="157"/>
      <c r="G261" s="158"/>
      <c r="H261" s="158"/>
      <c r="I261" s="158"/>
    </row>
    <row r="262" spans="2:9" x14ac:dyDescent="0.3">
      <c r="B262" s="157"/>
      <c r="C262" s="157"/>
      <c r="D262" s="157"/>
      <c r="E262" s="157"/>
      <c r="F262" s="157"/>
      <c r="G262" s="158"/>
      <c r="H262" s="158"/>
      <c r="I262" s="158"/>
    </row>
    <row r="263" spans="2:9" x14ac:dyDescent="0.3">
      <c r="B263" s="157"/>
      <c r="C263" s="157"/>
      <c r="D263" s="157"/>
      <c r="E263" s="157"/>
      <c r="F263" s="157"/>
      <c r="G263" s="158"/>
      <c r="H263" s="158"/>
      <c r="I263" s="158"/>
    </row>
    <row r="264" spans="2:9" x14ac:dyDescent="0.3">
      <c r="B264" s="157"/>
      <c r="C264" s="157"/>
      <c r="D264" s="157"/>
      <c r="E264" s="157"/>
      <c r="F264" s="157"/>
      <c r="G264" s="158"/>
      <c r="H264" s="158"/>
      <c r="I264" s="158"/>
    </row>
    <row r="265" spans="2:9" x14ac:dyDescent="0.3">
      <c r="B265" s="157"/>
      <c r="C265" s="157"/>
      <c r="D265" s="157"/>
      <c r="E265" s="157"/>
      <c r="F265" s="157"/>
      <c r="G265" s="158"/>
      <c r="H265" s="158"/>
      <c r="I265" s="158"/>
    </row>
    <row r="266" spans="2:9" x14ac:dyDescent="0.3">
      <c r="B266" s="157"/>
      <c r="C266" s="157"/>
      <c r="D266" s="157"/>
      <c r="E266" s="157"/>
      <c r="F266" s="157"/>
      <c r="G266" s="158"/>
      <c r="H266" s="158"/>
      <c r="I266" s="158"/>
    </row>
    <row r="267" spans="2:9" x14ac:dyDescent="0.3">
      <c r="B267" s="157"/>
      <c r="C267" s="157"/>
      <c r="D267" s="157"/>
      <c r="E267" s="157"/>
      <c r="F267" s="157"/>
      <c r="G267" s="158"/>
      <c r="H267" s="158"/>
      <c r="I267" s="158"/>
    </row>
    <row r="268" spans="2:9" x14ac:dyDescent="0.3">
      <c r="B268" s="157"/>
      <c r="C268" s="157"/>
      <c r="D268" s="157"/>
      <c r="E268" s="157"/>
      <c r="F268" s="157"/>
      <c r="G268" s="158"/>
      <c r="H268" s="158"/>
      <c r="I268" s="158"/>
    </row>
    <row r="269" spans="2:9" x14ac:dyDescent="0.3">
      <c r="B269" s="157"/>
      <c r="C269" s="157"/>
      <c r="D269" s="157"/>
      <c r="E269" s="157"/>
      <c r="F269" s="157"/>
      <c r="G269" s="158"/>
      <c r="H269" s="158"/>
      <c r="I269" s="158"/>
    </row>
    <row r="270" spans="2:9" x14ac:dyDescent="0.3">
      <c r="B270" s="157"/>
      <c r="C270" s="157"/>
      <c r="D270" s="157"/>
      <c r="E270" s="157"/>
      <c r="F270" s="157"/>
      <c r="G270" s="158"/>
      <c r="H270" s="158"/>
      <c r="I270" s="158"/>
    </row>
    <row r="271" spans="2:9" x14ac:dyDescent="0.3">
      <c r="B271" s="157"/>
      <c r="C271" s="157"/>
      <c r="D271" s="157"/>
      <c r="E271" s="157"/>
      <c r="F271" s="157"/>
      <c r="G271" s="158"/>
      <c r="H271" s="158"/>
      <c r="I271" s="158"/>
    </row>
    <row r="272" spans="2:9" x14ac:dyDescent="0.3">
      <c r="B272" s="157"/>
      <c r="C272" s="157"/>
      <c r="D272" s="157"/>
      <c r="E272" s="157"/>
      <c r="F272" s="157"/>
      <c r="G272" s="158"/>
      <c r="H272" s="158"/>
      <c r="I272" s="158"/>
    </row>
    <row r="273" spans="2:9" x14ac:dyDescent="0.3">
      <c r="B273" s="157"/>
      <c r="C273" s="157"/>
      <c r="D273" s="157"/>
      <c r="E273" s="157"/>
      <c r="F273" s="157"/>
      <c r="G273" s="158"/>
      <c r="H273" s="158"/>
      <c r="I273" s="158"/>
    </row>
    <row r="274" spans="2:9" x14ac:dyDescent="0.3">
      <c r="B274" s="157"/>
      <c r="C274" s="157"/>
      <c r="D274" s="157"/>
      <c r="E274" s="157"/>
      <c r="F274" s="157"/>
      <c r="G274" s="158"/>
      <c r="H274" s="158"/>
      <c r="I274" s="158"/>
    </row>
    <row r="275" spans="2:9" x14ac:dyDescent="0.3">
      <c r="B275" s="157"/>
      <c r="C275" s="157"/>
      <c r="D275" s="157"/>
      <c r="E275" s="157"/>
      <c r="F275" s="157"/>
      <c r="G275" s="158"/>
      <c r="H275" s="158"/>
      <c r="I275" s="158"/>
    </row>
    <row r="276" spans="2:9" x14ac:dyDescent="0.3">
      <c r="B276" s="157"/>
      <c r="C276" s="157"/>
      <c r="D276" s="157"/>
      <c r="E276" s="157"/>
      <c r="F276" s="157"/>
      <c r="G276" s="158"/>
      <c r="H276" s="158"/>
      <c r="I276" s="158"/>
    </row>
    <row r="277" spans="2:9" x14ac:dyDescent="0.3">
      <c r="B277" s="157"/>
      <c r="C277" s="157"/>
      <c r="D277" s="157"/>
      <c r="E277" s="157"/>
      <c r="F277" s="157"/>
      <c r="G277" s="158"/>
      <c r="H277" s="158"/>
      <c r="I277" s="158"/>
    </row>
    <row r="278" spans="2:9" x14ac:dyDescent="0.3">
      <c r="B278" s="157"/>
      <c r="C278" s="157"/>
      <c r="D278" s="157"/>
      <c r="E278" s="157"/>
      <c r="F278" s="157"/>
      <c r="G278" s="158"/>
      <c r="H278" s="158"/>
      <c r="I278" s="158"/>
    </row>
    <row r="279" spans="2:9" x14ac:dyDescent="0.3">
      <c r="B279" s="157"/>
      <c r="C279" s="157"/>
      <c r="D279" s="157"/>
      <c r="E279" s="157"/>
      <c r="F279" s="157"/>
      <c r="G279" s="158"/>
      <c r="H279" s="158"/>
      <c r="I279" s="158"/>
    </row>
    <row r="280" spans="2:9" x14ac:dyDescent="0.3">
      <c r="B280" s="157"/>
      <c r="C280" s="157"/>
      <c r="D280" s="157"/>
      <c r="E280" s="157"/>
      <c r="F280" s="157"/>
      <c r="G280" s="158"/>
      <c r="H280" s="158"/>
      <c r="I280" s="158"/>
    </row>
    <row r="281" spans="2:9" x14ac:dyDescent="0.3">
      <c r="B281" s="157"/>
      <c r="C281" s="157"/>
      <c r="D281" s="157"/>
      <c r="E281" s="157"/>
      <c r="F281" s="157"/>
      <c r="G281" s="158"/>
      <c r="H281" s="158"/>
      <c r="I281" s="158"/>
    </row>
    <row r="282" spans="2:9" x14ac:dyDescent="0.3">
      <c r="B282" s="157"/>
      <c r="C282" s="157"/>
      <c r="D282" s="157"/>
      <c r="E282" s="157"/>
      <c r="F282" s="157"/>
      <c r="G282" s="158"/>
      <c r="H282" s="158"/>
      <c r="I282" s="158"/>
    </row>
    <row r="283" spans="2:9" x14ac:dyDescent="0.3">
      <c r="B283" s="157"/>
      <c r="C283" s="157"/>
      <c r="D283" s="157"/>
      <c r="E283" s="157"/>
      <c r="F283" s="157"/>
      <c r="G283" s="158"/>
      <c r="H283" s="158"/>
      <c r="I283" s="158"/>
    </row>
    <row r="284" spans="2:9" x14ac:dyDescent="0.3">
      <c r="B284" s="157"/>
      <c r="C284" s="157"/>
      <c r="D284" s="157"/>
      <c r="E284" s="157"/>
      <c r="F284" s="157"/>
      <c r="G284" s="158"/>
      <c r="H284" s="158"/>
      <c r="I284" s="158"/>
    </row>
    <row r="285" spans="2:9" x14ac:dyDescent="0.3">
      <c r="B285" s="157"/>
      <c r="C285" s="157"/>
      <c r="D285" s="157"/>
      <c r="E285" s="157"/>
      <c r="F285" s="157"/>
      <c r="G285" s="158"/>
      <c r="H285" s="158"/>
      <c r="I285" s="158"/>
    </row>
    <row r="286" spans="2:9" x14ac:dyDescent="0.3">
      <c r="B286" s="157"/>
      <c r="C286" s="157"/>
      <c r="D286" s="157"/>
      <c r="E286" s="157"/>
      <c r="F286" s="157"/>
      <c r="G286" s="158"/>
      <c r="H286" s="158"/>
      <c r="I286" s="158"/>
    </row>
    <row r="287" spans="2:9" x14ac:dyDescent="0.3">
      <c r="B287" s="157"/>
      <c r="C287" s="157"/>
      <c r="D287" s="157"/>
      <c r="E287" s="157"/>
      <c r="F287" s="157"/>
      <c r="G287" s="158"/>
      <c r="H287" s="158"/>
      <c r="I287" s="158"/>
    </row>
    <row r="288" spans="2:9" x14ac:dyDescent="0.3">
      <c r="B288" s="157"/>
      <c r="C288" s="157"/>
      <c r="D288" s="157"/>
      <c r="E288" s="157"/>
      <c r="F288" s="157"/>
      <c r="G288" s="158"/>
      <c r="H288" s="158"/>
      <c r="I288" s="158"/>
    </row>
    <row r="289" spans="2:9" x14ac:dyDescent="0.3">
      <c r="B289" s="157"/>
      <c r="C289" s="157"/>
      <c r="D289" s="157"/>
      <c r="E289" s="157"/>
      <c r="F289" s="157"/>
      <c r="G289" s="158"/>
      <c r="H289" s="158"/>
      <c r="I289" s="158"/>
    </row>
    <row r="290" spans="2:9" x14ac:dyDescent="0.3">
      <c r="B290" s="157"/>
      <c r="C290" s="157"/>
      <c r="D290" s="157"/>
      <c r="E290" s="157"/>
      <c r="F290" s="157"/>
      <c r="G290" s="158"/>
      <c r="H290" s="158"/>
      <c r="I290" s="158"/>
    </row>
    <row r="291" spans="2:9" x14ac:dyDescent="0.3">
      <c r="B291" s="157"/>
      <c r="C291" s="157"/>
      <c r="D291" s="157"/>
      <c r="E291" s="157"/>
      <c r="F291" s="157"/>
      <c r="G291" s="158"/>
      <c r="H291" s="158"/>
      <c r="I291" s="158"/>
    </row>
    <row r="292" spans="2:9" x14ac:dyDescent="0.3">
      <c r="B292" s="157"/>
      <c r="C292" s="157"/>
      <c r="D292" s="157"/>
      <c r="E292" s="157"/>
      <c r="F292" s="157"/>
      <c r="G292" s="158"/>
      <c r="H292" s="158"/>
      <c r="I292" s="158"/>
    </row>
    <row r="293" spans="2:9" x14ac:dyDescent="0.3">
      <c r="B293" s="157"/>
      <c r="C293" s="157"/>
      <c r="D293" s="157"/>
      <c r="E293" s="157"/>
      <c r="F293" s="157"/>
      <c r="G293" s="158"/>
      <c r="H293" s="158"/>
      <c r="I293" s="158"/>
    </row>
    <row r="294" spans="2:9" x14ac:dyDescent="0.3">
      <c r="B294" s="157"/>
      <c r="C294" s="157"/>
      <c r="D294" s="157"/>
      <c r="E294" s="157"/>
      <c r="F294" s="157"/>
      <c r="G294" s="158"/>
      <c r="H294" s="158"/>
      <c r="I294" s="158"/>
    </row>
    <row r="295" spans="2:9" x14ac:dyDescent="0.3">
      <c r="B295" s="157"/>
      <c r="C295" s="157"/>
      <c r="D295" s="157"/>
      <c r="E295" s="157"/>
      <c r="F295" s="157"/>
      <c r="G295" s="158"/>
      <c r="H295" s="158"/>
      <c r="I295" s="158"/>
    </row>
    <row r="296" spans="2:9" x14ac:dyDescent="0.3">
      <c r="B296" s="157"/>
      <c r="C296" s="157"/>
      <c r="D296" s="157"/>
      <c r="E296" s="157"/>
      <c r="F296" s="157"/>
      <c r="G296" s="158"/>
      <c r="H296" s="158"/>
      <c r="I296" s="158"/>
    </row>
    <row r="297" spans="2:9" x14ac:dyDescent="0.3">
      <c r="B297" s="157"/>
      <c r="C297" s="157"/>
      <c r="D297" s="157"/>
      <c r="E297" s="157"/>
      <c r="F297" s="157"/>
      <c r="G297" s="158"/>
      <c r="H297" s="158"/>
      <c r="I297" s="158"/>
    </row>
    <row r="298" spans="2:9" x14ac:dyDescent="0.3">
      <c r="B298" s="157"/>
      <c r="C298" s="157"/>
      <c r="D298" s="157"/>
      <c r="E298" s="157"/>
      <c r="F298" s="157"/>
      <c r="G298" s="158"/>
      <c r="H298" s="158"/>
      <c r="I298" s="158"/>
    </row>
    <row r="299" spans="2:9" x14ac:dyDescent="0.3">
      <c r="B299" s="157"/>
      <c r="C299" s="157"/>
      <c r="D299" s="157"/>
      <c r="E299" s="157"/>
      <c r="F299" s="157"/>
      <c r="G299" s="158"/>
      <c r="H299" s="158"/>
      <c r="I299" s="158"/>
    </row>
    <row r="300" spans="2:9" x14ac:dyDescent="0.3">
      <c r="B300" s="157"/>
      <c r="C300" s="157"/>
      <c r="D300" s="157"/>
      <c r="E300" s="157"/>
      <c r="F300" s="157"/>
      <c r="G300" s="158"/>
      <c r="H300" s="158"/>
      <c r="I300" s="158"/>
    </row>
    <row r="301" spans="2:9" x14ac:dyDescent="0.3">
      <c r="B301" s="157"/>
      <c r="C301" s="157"/>
      <c r="D301" s="157"/>
      <c r="E301" s="157"/>
      <c r="F301" s="157"/>
      <c r="G301" s="158"/>
      <c r="H301" s="158"/>
      <c r="I301" s="158"/>
    </row>
    <row r="302" spans="2:9" x14ac:dyDescent="0.3">
      <c r="B302" s="157"/>
      <c r="C302" s="157"/>
      <c r="D302" s="157"/>
      <c r="E302" s="157"/>
      <c r="F302" s="157"/>
      <c r="G302" s="158"/>
      <c r="H302" s="158"/>
      <c r="I302" s="158"/>
    </row>
    <row r="303" spans="2:9" x14ac:dyDescent="0.3">
      <c r="B303" s="157"/>
      <c r="C303" s="157"/>
      <c r="D303" s="157"/>
      <c r="E303" s="157"/>
      <c r="F303" s="157"/>
      <c r="G303" s="158"/>
      <c r="H303" s="158"/>
      <c r="I303" s="158"/>
    </row>
    <row r="304" spans="2:9" x14ac:dyDescent="0.3">
      <c r="B304" s="157"/>
      <c r="C304" s="157"/>
      <c r="D304" s="157"/>
      <c r="E304" s="157"/>
      <c r="F304" s="157"/>
      <c r="G304" s="158"/>
      <c r="H304" s="158"/>
      <c r="I304" s="158"/>
    </row>
    <row r="305" spans="2:9" x14ac:dyDescent="0.3">
      <c r="B305" s="157"/>
      <c r="C305" s="157"/>
      <c r="D305" s="157"/>
      <c r="E305" s="157"/>
      <c r="F305" s="157"/>
      <c r="G305" s="158"/>
      <c r="H305" s="158"/>
      <c r="I305" s="158"/>
    </row>
    <row r="306" spans="2:9" x14ac:dyDescent="0.3">
      <c r="B306" s="157"/>
      <c r="C306" s="157"/>
      <c r="D306" s="157"/>
      <c r="E306" s="157"/>
      <c r="F306" s="157"/>
      <c r="G306" s="158"/>
      <c r="H306" s="158"/>
      <c r="I306" s="158"/>
    </row>
    <row r="307" spans="2:9" x14ac:dyDescent="0.3">
      <c r="B307" s="157"/>
      <c r="C307" s="157"/>
      <c r="D307" s="157"/>
      <c r="E307" s="157"/>
      <c r="F307" s="157"/>
      <c r="G307" s="158"/>
      <c r="H307" s="158"/>
      <c r="I307" s="158"/>
    </row>
    <row r="308" spans="2:9" x14ac:dyDescent="0.3">
      <c r="B308" s="157"/>
      <c r="C308" s="157"/>
      <c r="D308" s="157"/>
      <c r="E308" s="157"/>
      <c r="F308" s="157"/>
      <c r="G308" s="158"/>
      <c r="H308" s="158"/>
      <c r="I308" s="158"/>
    </row>
    <row r="309" spans="2:9" x14ac:dyDescent="0.3">
      <c r="B309" s="157"/>
      <c r="C309" s="157"/>
      <c r="D309" s="157"/>
      <c r="E309" s="157"/>
      <c r="F309" s="157"/>
      <c r="G309" s="158"/>
      <c r="H309" s="158"/>
      <c r="I309" s="158"/>
    </row>
    <row r="310" spans="2:9" x14ac:dyDescent="0.3">
      <c r="B310" s="157"/>
      <c r="C310" s="157"/>
      <c r="D310" s="157"/>
      <c r="E310" s="157"/>
      <c r="F310" s="157"/>
      <c r="G310" s="158"/>
      <c r="H310" s="158"/>
      <c r="I310" s="158"/>
    </row>
    <row r="311" spans="2:9" x14ac:dyDescent="0.3">
      <c r="B311" s="157"/>
      <c r="C311" s="157"/>
      <c r="D311" s="157"/>
      <c r="E311" s="157"/>
      <c r="F311" s="157"/>
      <c r="G311" s="158"/>
      <c r="H311" s="158"/>
      <c r="I311" s="158"/>
    </row>
    <row r="312" spans="2:9" x14ac:dyDescent="0.3">
      <c r="B312" s="157"/>
      <c r="C312" s="157"/>
      <c r="D312" s="157"/>
      <c r="E312" s="157"/>
      <c r="F312" s="157"/>
      <c r="G312" s="158"/>
      <c r="H312" s="158"/>
      <c r="I312" s="158"/>
    </row>
    <row r="313" spans="2:9" x14ac:dyDescent="0.3">
      <c r="B313" s="157"/>
      <c r="C313" s="157"/>
      <c r="D313" s="157"/>
      <c r="E313" s="157"/>
      <c r="F313" s="157"/>
      <c r="G313" s="158"/>
      <c r="H313" s="158"/>
      <c r="I313" s="158"/>
    </row>
    <row r="314" spans="2:9" x14ac:dyDescent="0.3">
      <c r="B314" s="157"/>
      <c r="C314" s="157"/>
      <c r="D314" s="157"/>
      <c r="E314" s="157"/>
      <c r="F314" s="157"/>
      <c r="G314" s="158"/>
      <c r="H314" s="158"/>
      <c r="I314" s="158"/>
    </row>
    <row r="315" spans="2:9" x14ac:dyDescent="0.3">
      <c r="B315" s="157"/>
      <c r="C315" s="157"/>
      <c r="D315" s="157"/>
      <c r="E315" s="157"/>
      <c r="F315" s="157"/>
      <c r="G315" s="158"/>
      <c r="H315" s="158"/>
      <c r="I315" s="158"/>
    </row>
    <row r="316" spans="2:9" x14ac:dyDescent="0.3">
      <c r="B316" s="157"/>
      <c r="C316" s="157"/>
      <c r="D316" s="157"/>
      <c r="E316" s="157"/>
      <c r="F316" s="157"/>
      <c r="G316" s="158"/>
      <c r="H316" s="158"/>
      <c r="I316" s="158"/>
    </row>
    <row r="317" spans="2:9" x14ac:dyDescent="0.3">
      <c r="B317" s="157"/>
      <c r="C317" s="157"/>
      <c r="D317" s="157"/>
      <c r="E317" s="157"/>
      <c r="F317" s="157"/>
      <c r="G317" s="158"/>
      <c r="H317" s="158"/>
      <c r="I317" s="158"/>
    </row>
    <row r="318" spans="2:9" x14ac:dyDescent="0.3">
      <c r="B318" s="157"/>
      <c r="C318" s="157"/>
      <c r="D318" s="157"/>
      <c r="E318" s="157"/>
      <c r="F318" s="157"/>
      <c r="G318" s="158"/>
      <c r="H318" s="158"/>
      <c r="I318" s="158"/>
    </row>
    <row r="319" spans="2:9" x14ac:dyDescent="0.3">
      <c r="B319" s="157"/>
      <c r="C319" s="157"/>
      <c r="D319" s="157"/>
      <c r="E319" s="157"/>
      <c r="F319" s="157"/>
      <c r="G319" s="158"/>
      <c r="H319" s="158"/>
      <c r="I319" s="158"/>
    </row>
    <row r="320" spans="2:9" x14ac:dyDescent="0.3">
      <c r="B320" s="157"/>
      <c r="C320" s="157"/>
      <c r="D320" s="157"/>
      <c r="E320" s="157"/>
      <c r="F320" s="157"/>
      <c r="G320" s="158"/>
      <c r="H320" s="158"/>
      <c r="I320" s="158"/>
    </row>
    <row r="321" spans="2:9" x14ac:dyDescent="0.3">
      <c r="B321" s="157"/>
      <c r="C321" s="157"/>
      <c r="D321" s="157"/>
      <c r="E321" s="157"/>
      <c r="F321" s="157"/>
      <c r="G321" s="158"/>
      <c r="H321" s="158"/>
      <c r="I321" s="158"/>
    </row>
    <row r="322" spans="2:9" x14ac:dyDescent="0.3">
      <c r="B322" s="157"/>
      <c r="C322" s="157"/>
      <c r="D322" s="157"/>
      <c r="E322" s="157"/>
      <c r="F322" s="157"/>
      <c r="G322" s="158"/>
      <c r="H322" s="158"/>
      <c r="I322" s="158"/>
    </row>
    <row r="323" spans="2:9" x14ac:dyDescent="0.3">
      <c r="B323" s="157"/>
      <c r="C323" s="157"/>
      <c r="D323" s="157"/>
      <c r="E323" s="157"/>
      <c r="F323" s="157"/>
      <c r="G323" s="158"/>
      <c r="H323" s="158"/>
      <c r="I323" s="158"/>
    </row>
    <row r="324" spans="2:9" x14ac:dyDescent="0.3">
      <c r="B324" s="157"/>
      <c r="C324" s="157"/>
      <c r="D324" s="157"/>
      <c r="E324" s="157"/>
      <c r="F324" s="157"/>
      <c r="G324" s="158"/>
      <c r="H324" s="158"/>
      <c r="I324" s="158"/>
    </row>
    <row r="325" spans="2:9" x14ac:dyDescent="0.3">
      <c r="B325" s="157"/>
      <c r="C325" s="157"/>
      <c r="D325" s="157"/>
      <c r="E325" s="157"/>
      <c r="F325" s="157"/>
      <c r="G325" s="158"/>
      <c r="H325" s="158"/>
      <c r="I325" s="158"/>
    </row>
    <row r="326" spans="2:9" x14ac:dyDescent="0.3">
      <c r="B326" s="157"/>
      <c r="C326" s="157"/>
      <c r="D326" s="157"/>
      <c r="E326" s="157"/>
      <c r="F326" s="157"/>
      <c r="G326" s="158"/>
      <c r="H326" s="158"/>
      <c r="I326" s="158"/>
    </row>
    <row r="327" spans="2:9" x14ac:dyDescent="0.3">
      <c r="B327" s="157"/>
      <c r="C327" s="157"/>
      <c r="D327" s="157"/>
      <c r="E327" s="157"/>
      <c r="F327" s="157"/>
      <c r="G327" s="158"/>
      <c r="H327" s="158"/>
      <c r="I327" s="158"/>
    </row>
    <row r="328" spans="2:9" x14ac:dyDescent="0.3">
      <c r="B328" s="157"/>
      <c r="C328" s="157"/>
      <c r="D328" s="157"/>
      <c r="E328" s="157"/>
      <c r="F328" s="157"/>
      <c r="G328" s="158"/>
      <c r="H328" s="158"/>
      <c r="I328" s="158"/>
    </row>
    <row r="329" spans="2:9" x14ac:dyDescent="0.3">
      <c r="B329" s="157"/>
      <c r="C329" s="157"/>
      <c r="D329" s="157"/>
      <c r="E329" s="157"/>
      <c r="F329" s="157"/>
      <c r="G329" s="158"/>
      <c r="H329" s="158"/>
      <c r="I329" s="158"/>
    </row>
    <row r="330" spans="2:9" x14ac:dyDescent="0.3">
      <c r="B330" s="157"/>
      <c r="C330" s="157"/>
      <c r="D330" s="157"/>
      <c r="E330" s="157"/>
      <c r="F330" s="157"/>
      <c r="G330" s="158"/>
      <c r="H330" s="158"/>
      <c r="I330" s="158"/>
    </row>
    <row r="331" spans="2:9" x14ac:dyDescent="0.3">
      <c r="B331" s="157"/>
      <c r="C331" s="157"/>
      <c r="D331" s="157"/>
      <c r="E331" s="157"/>
      <c r="F331" s="157"/>
      <c r="G331" s="158"/>
      <c r="H331" s="158"/>
      <c r="I331" s="158"/>
    </row>
    <row r="332" spans="2:9" x14ac:dyDescent="0.3">
      <c r="B332" s="157"/>
      <c r="C332" s="157"/>
      <c r="D332" s="157"/>
      <c r="E332" s="157"/>
      <c r="F332" s="157"/>
      <c r="G332" s="158"/>
      <c r="H332" s="158"/>
      <c r="I332" s="158"/>
    </row>
    <row r="333" spans="2:9" x14ac:dyDescent="0.3">
      <c r="B333" s="157"/>
      <c r="C333" s="157"/>
      <c r="D333" s="157"/>
      <c r="E333" s="157"/>
      <c r="F333" s="157"/>
      <c r="G333" s="158"/>
      <c r="H333" s="158"/>
      <c r="I333" s="158"/>
    </row>
    <row r="334" spans="2:9" x14ac:dyDescent="0.3">
      <c r="B334" s="157"/>
      <c r="C334" s="157"/>
      <c r="D334" s="157"/>
      <c r="E334" s="157"/>
      <c r="F334" s="157"/>
      <c r="G334" s="158"/>
      <c r="H334" s="158"/>
      <c r="I334" s="158"/>
    </row>
    <row r="335" spans="2:9" x14ac:dyDescent="0.3">
      <c r="B335" s="157"/>
      <c r="C335" s="157"/>
      <c r="D335" s="157"/>
      <c r="E335" s="157"/>
      <c r="F335" s="157"/>
      <c r="G335" s="158"/>
      <c r="H335" s="158"/>
      <c r="I335" s="158"/>
    </row>
    <row r="336" spans="2:9" x14ac:dyDescent="0.3">
      <c r="B336" s="157"/>
      <c r="C336" s="157"/>
      <c r="D336" s="157"/>
      <c r="E336" s="157"/>
      <c r="F336" s="157"/>
      <c r="G336" s="158"/>
      <c r="H336" s="158"/>
      <c r="I336" s="158"/>
    </row>
    <row r="337" spans="2:9" x14ac:dyDescent="0.3">
      <c r="B337" s="157"/>
      <c r="C337" s="157"/>
      <c r="D337" s="157"/>
      <c r="E337" s="157"/>
      <c r="F337" s="157"/>
      <c r="G337" s="158"/>
      <c r="H337" s="158"/>
      <c r="I337" s="158"/>
    </row>
    <row r="338" spans="2:9" x14ac:dyDescent="0.3">
      <c r="B338" s="157"/>
      <c r="C338" s="157"/>
      <c r="D338" s="157"/>
      <c r="E338" s="157"/>
      <c r="F338" s="157"/>
      <c r="G338" s="158"/>
      <c r="H338" s="158"/>
      <c r="I338" s="158"/>
    </row>
    <row r="339" spans="2:9" x14ac:dyDescent="0.3">
      <c r="B339" s="157"/>
      <c r="C339" s="157"/>
      <c r="D339" s="157"/>
      <c r="E339" s="157"/>
      <c r="F339" s="157"/>
      <c r="G339" s="158"/>
      <c r="H339" s="158"/>
      <c r="I339" s="158"/>
    </row>
    <row r="340" spans="2:9" x14ac:dyDescent="0.3">
      <c r="B340" s="157"/>
      <c r="C340" s="157"/>
      <c r="D340" s="157"/>
      <c r="E340" s="157"/>
      <c r="F340" s="157"/>
      <c r="G340" s="158"/>
      <c r="H340" s="158"/>
      <c r="I340" s="158"/>
    </row>
    <row r="341" spans="2:9" x14ac:dyDescent="0.3">
      <c r="B341" s="157"/>
      <c r="C341" s="157"/>
      <c r="D341" s="157"/>
      <c r="E341" s="157"/>
      <c r="F341" s="157"/>
      <c r="G341" s="158"/>
      <c r="H341" s="158"/>
      <c r="I341" s="158"/>
    </row>
    <row r="342" spans="2:9" x14ac:dyDescent="0.3">
      <c r="B342" s="157"/>
      <c r="C342" s="157"/>
      <c r="D342" s="157"/>
      <c r="E342" s="157"/>
      <c r="F342" s="157"/>
      <c r="G342" s="158"/>
      <c r="H342" s="158"/>
      <c r="I342" s="158"/>
    </row>
    <row r="343" spans="2:9" x14ac:dyDescent="0.3">
      <c r="B343" s="157"/>
      <c r="C343" s="157"/>
      <c r="D343" s="157"/>
      <c r="E343" s="157"/>
      <c r="F343" s="157"/>
      <c r="G343" s="158"/>
      <c r="H343" s="158"/>
      <c r="I343" s="158"/>
    </row>
    <row r="344" spans="2:9" x14ac:dyDescent="0.3">
      <c r="B344" s="157"/>
      <c r="C344" s="157"/>
      <c r="D344" s="157"/>
      <c r="E344" s="157"/>
      <c r="F344" s="157"/>
      <c r="G344" s="158"/>
      <c r="H344" s="158"/>
      <c r="I344" s="158"/>
    </row>
    <row r="345" spans="2:9" x14ac:dyDescent="0.3">
      <c r="B345" s="157"/>
      <c r="C345" s="157"/>
      <c r="D345" s="157"/>
      <c r="E345" s="157"/>
      <c r="F345" s="157"/>
      <c r="G345" s="158"/>
      <c r="H345" s="158"/>
      <c r="I345" s="158"/>
    </row>
    <row r="346" spans="2:9" x14ac:dyDescent="0.3">
      <c r="B346" s="157"/>
      <c r="C346" s="157"/>
      <c r="D346" s="157"/>
      <c r="E346" s="157"/>
      <c r="F346" s="157"/>
      <c r="G346" s="158"/>
      <c r="H346" s="158"/>
      <c r="I346" s="158"/>
    </row>
    <row r="347" spans="2:9" x14ac:dyDescent="0.3">
      <c r="B347" s="157"/>
      <c r="C347" s="157"/>
      <c r="D347" s="157"/>
      <c r="E347" s="157"/>
      <c r="F347" s="157"/>
      <c r="G347" s="158"/>
      <c r="H347" s="158"/>
      <c r="I347" s="158"/>
    </row>
    <row r="348" spans="2:9" x14ac:dyDescent="0.3">
      <c r="B348" s="157"/>
      <c r="C348" s="157"/>
      <c r="D348" s="157"/>
      <c r="E348" s="157"/>
      <c r="F348" s="157"/>
      <c r="G348" s="158"/>
      <c r="H348" s="158"/>
      <c r="I348" s="158"/>
    </row>
    <row r="349" spans="2:9" x14ac:dyDescent="0.3">
      <c r="B349" s="157"/>
      <c r="C349" s="157"/>
      <c r="D349" s="157"/>
      <c r="E349" s="157"/>
      <c r="F349" s="157"/>
      <c r="G349" s="158"/>
      <c r="H349" s="158"/>
      <c r="I349" s="158"/>
    </row>
    <row r="350" spans="2:9" x14ac:dyDescent="0.3">
      <c r="B350" s="157"/>
      <c r="C350" s="157"/>
      <c r="D350" s="157"/>
      <c r="E350" s="157"/>
      <c r="F350" s="157"/>
      <c r="G350" s="158"/>
      <c r="H350" s="158"/>
      <c r="I350" s="158"/>
    </row>
    <row r="351" spans="2:9" x14ac:dyDescent="0.3">
      <c r="B351" s="157"/>
      <c r="C351" s="157"/>
      <c r="D351" s="157"/>
      <c r="E351" s="157"/>
      <c r="F351" s="157"/>
      <c r="G351" s="158"/>
      <c r="H351" s="158"/>
      <c r="I351" s="158"/>
    </row>
    <row r="352" spans="2:9" x14ac:dyDescent="0.3">
      <c r="B352" s="157"/>
      <c r="C352" s="157"/>
      <c r="D352" s="157"/>
      <c r="E352" s="157"/>
      <c r="F352" s="157"/>
      <c r="G352" s="158"/>
      <c r="H352" s="158"/>
      <c r="I352" s="158"/>
    </row>
    <row r="353" spans="2:9" x14ac:dyDescent="0.3">
      <c r="B353" s="157"/>
      <c r="C353" s="157"/>
      <c r="D353" s="157"/>
      <c r="E353" s="157"/>
      <c r="F353" s="157"/>
      <c r="G353" s="158"/>
      <c r="H353" s="158"/>
      <c r="I353" s="158"/>
    </row>
    <row r="354" spans="2:9" x14ac:dyDescent="0.3">
      <c r="B354" s="157"/>
      <c r="C354" s="157"/>
      <c r="D354" s="157"/>
      <c r="E354" s="157"/>
      <c r="F354" s="157"/>
      <c r="G354" s="158"/>
      <c r="H354" s="158"/>
      <c r="I354" s="158"/>
    </row>
    <row r="355" spans="2:9" x14ac:dyDescent="0.3">
      <c r="B355" s="157"/>
      <c r="C355" s="157"/>
      <c r="D355" s="157"/>
      <c r="E355" s="157"/>
      <c r="F355" s="157"/>
      <c r="G355" s="158"/>
      <c r="H355" s="158"/>
      <c r="I355" s="158"/>
    </row>
    <row r="356" spans="2:9" x14ac:dyDescent="0.3">
      <c r="B356" s="157"/>
      <c r="C356" s="157"/>
      <c r="D356" s="157"/>
      <c r="E356" s="157"/>
      <c r="F356" s="157"/>
      <c r="G356" s="158"/>
      <c r="H356" s="158"/>
      <c r="I356" s="158"/>
    </row>
    <row r="357" spans="2:9" x14ac:dyDescent="0.3">
      <c r="B357" s="157"/>
      <c r="C357" s="157"/>
      <c r="D357" s="157"/>
      <c r="E357" s="157"/>
      <c r="F357" s="157"/>
      <c r="G357" s="158"/>
      <c r="H357" s="158"/>
      <c r="I357" s="158"/>
    </row>
    <row r="358" spans="2:9" x14ac:dyDescent="0.3">
      <c r="B358" s="157"/>
      <c r="C358" s="157"/>
      <c r="D358" s="157"/>
      <c r="E358" s="157"/>
      <c r="F358" s="157"/>
      <c r="G358" s="158"/>
      <c r="H358" s="158"/>
      <c r="I358" s="158"/>
    </row>
    <row r="359" spans="2:9" x14ac:dyDescent="0.3">
      <c r="B359" s="157"/>
      <c r="C359" s="157"/>
      <c r="D359" s="157"/>
      <c r="E359" s="157"/>
      <c r="F359" s="157"/>
      <c r="G359" s="158"/>
      <c r="H359" s="158"/>
      <c r="I359" s="158"/>
    </row>
    <row r="360" spans="2:9" x14ac:dyDescent="0.3">
      <c r="B360" s="157"/>
      <c r="C360" s="157"/>
      <c r="D360" s="157"/>
      <c r="E360" s="157"/>
      <c r="F360" s="157"/>
      <c r="G360" s="158"/>
      <c r="H360" s="158"/>
      <c r="I360" s="158"/>
    </row>
    <row r="361" spans="2:9" x14ac:dyDescent="0.3">
      <c r="B361" s="157"/>
      <c r="C361" s="157"/>
      <c r="D361" s="157"/>
      <c r="E361" s="157"/>
      <c r="F361" s="157"/>
      <c r="G361" s="158"/>
      <c r="H361" s="158"/>
      <c r="I361" s="158"/>
    </row>
    <row r="362" spans="2:9" x14ac:dyDescent="0.3">
      <c r="B362" s="157"/>
      <c r="C362" s="157"/>
      <c r="D362" s="157"/>
      <c r="E362" s="157"/>
      <c r="F362" s="157"/>
      <c r="G362" s="158"/>
      <c r="H362" s="158"/>
      <c r="I362" s="158"/>
    </row>
    <row r="363" spans="2:9" x14ac:dyDescent="0.3">
      <c r="B363" s="157"/>
      <c r="C363" s="157"/>
      <c r="D363" s="157"/>
      <c r="E363" s="157"/>
      <c r="F363" s="157"/>
      <c r="G363" s="158"/>
      <c r="H363" s="158"/>
      <c r="I363" s="158"/>
    </row>
    <row r="364" spans="2:9" x14ac:dyDescent="0.3">
      <c r="B364" s="157"/>
      <c r="C364" s="157"/>
      <c r="D364" s="157"/>
      <c r="E364" s="157"/>
      <c r="F364" s="157"/>
      <c r="G364" s="158"/>
      <c r="H364" s="158"/>
      <c r="I364" s="158"/>
    </row>
    <row r="365" spans="2:9" x14ac:dyDescent="0.3">
      <c r="B365" s="157"/>
      <c r="C365" s="157"/>
      <c r="D365" s="157"/>
      <c r="E365" s="157"/>
      <c r="F365" s="157"/>
      <c r="G365" s="158"/>
      <c r="H365" s="158"/>
      <c r="I365" s="158"/>
    </row>
    <row r="366" spans="2:9" x14ac:dyDescent="0.3">
      <c r="B366" s="157"/>
      <c r="C366" s="157"/>
      <c r="D366" s="157"/>
      <c r="E366" s="157"/>
      <c r="F366" s="157"/>
      <c r="G366" s="158"/>
      <c r="H366" s="158"/>
      <c r="I366" s="158"/>
    </row>
    <row r="367" spans="2:9" x14ac:dyDescent="0.3">
      <c r="B367" s="157"/>
      <c r="C367" s="157"/>
      <c r="D367" s="157"/>
      <c r="E367" s="157"/>
      <c r="F367" s="157"/>
      <c r="G367" s="158"/>
      <c r="H367" s="158"/>
      <c r="I367" s="158"/>
    </row>
    <row r="368" spans="2:9" x14ac:dyDescent="0.3">
      <c r="B368" s="157"/>
      <c r="C368" s="157"/>
      <c r="D368" s="157"/>
      <c r="E368" s="157"/>
      <c r="F368" s="157"/>
      <c r="G368" s="158"/>
      <c r="H368" s="158"/>
      <c r="I368" s="158"/>
    </row>
    <row r="369" spans="2:9" x14ac:dyDescent="0.3">
      <c r="B369" s="157"/>
      <c r="C369" s="157"/>
      <c r="D369" s="157"/>
      <c r="E369" s="157"/>
      <c r="F369" s="157"/>
      <c r="G369" s="158"/>
      <c r="H369" s="158"/>
      <c r="I369" s="158"/>
    </row>
    <row r="370" spans="2:9" x14ac:dyDescent="0.3">
      <c r="B370" s="157"/>
      <c r="C370" s="157"/>
      <c r="D370" s="157"/>
      <c r="E370" s="157"/>
      <c r="F370" s="157"/>
      <c r="G370" s="158"/>
      <c r="H370" s="158"/>
      <c r="I370" s="158"/>
    </row>
    <row r="371" spans="2:9" x14ac:dyDescent="0.3">
      <c r="B371" s="157"/>
      <c r="C371" s="157"/>
      <c r="D371" s="157"/>
      <c r="E371" s="157"/>
      <c r="F371" s="157"/>
      <c r="G371" s="158"/>
      <c r="H371" s="158"/>
      <c r="I371" s="158"/>
    </row>
    <row r="372" spans="2:9" x14ac:dyDescent="0.3">
      <c r="B372" s="157"/>
      <c r="C372" s="157"/>
      <c r="D372" s="157"/>
      <c r="E372" s="157"/>
      <c r="F372" s="157"/>
      <c r="G372" s="158"/>
      <c r="H372" s="158"/>
      <c r="I372" s="158"/>
    </row>
    <row r="373" spans="2:9" x14ac:dyDescent="0.3">
      <c r="B373" s="157"/>
      <c r="C373" s="157"/>
      <c r="D373" s="157"/>
      <c r="E373" s="157"/>
      <c r="F373" s="157"/>
      <c r="G373" s="158"/>
      <c r="H373" s="158"/>
      <c r="I373" s="158"/>
    </row>
    <row r="374" spans="2:9" x14ac:dyDescent="0.3">
      <c r="B374" s="157"/>
      <c r="C374" s="157"/>
      <c r="D374" s="157"/>
      <c r="E374" s="157"/>
      <c r="F374" s="157"/>
      <c r="G374" s="158"/>
      <c r="H374" s="158"/>
      <c r="I374" s="158"/>
    </row>
    <row r="375" spans="2:9" x14ac:dyDescent="0.3">
      <c r="B375" s="157"/>
      <c r="C375" s="157"/>
      <c r="D375" s="157"/>
      <c r="E375" s="157"/>
      <c r="F375" s="157"/>
      <c r="G375" s="158"/>
      <c r="H375" s="158"/>
      <c r="I375" s="158"/>
    </row>
    <row r="376" spans="2:9" x14ac:dyDescent="0.3">
      <c r="B376" s="157"/>
      <c r="C376" s="157"/>
      <c r="D376" s="157"/>
      <c r="E376" s="157"/>
      <c r="F376" s="157"/>
      <c r="G376" s="158"/>
      <c r="H376" s="158"/>
      <c r="I376" s="158"/>
    </row>
    <row r="377" spans="2:9" x14ac:dyDescent="0.3">
      <c r="B377" s="157"/>
      <c r="C377" s="157"/>
      <c r="D377" s="157"/>
      <c r="E377" s="157"/>
      <c r="F377" s="157"/>
      <c r="G377" s="158"/>
      <c r="H377" s="158"/>
      <c r="I377" s="158"/>
    </row>
    <row r="378" spans="2:9" x14ac:dyDescent="0.3">
      <c r="B378" s="157"/>
      <c r="C378" s="157"/>
      <c r="D378" s="157"/>
      <c r="E378" s="157"/>
      <c r="F378" s="157"/>
      <c r="G378" s="158"/>
      <c r="H378" s="158"/>
      <c r="I378" s="158"/>
    </row>
    <row r="379" spans="2:9" x14ac:dyDescent="0.3">
      <c r="B379" s="157"/>
      <c r="C379" s="157"/>
      <c r="D379" s="157"/>
      <c r="E379" s="157"/>
      <c r="F379" s="157"/>
      <c r="G379" s="158"/>
      <c r="H379" s="158"/>
      <c r="I379" s="158"/>
    </row>
    <row r="380" spans="2:9" x14ac:dyDescent="0.3">
      <c r="B380" s="157"/>
      <c r="C380" s="157"/>
      <c r="D380" s="157"/>
      <c r="E380" s="157"/>
      <c r="F380" s="157"/>
      <c r="G380" s="158"/>
      <c r="H380" s="158"/>
      <c r="I380" s="158"/>
    </row>
    <row r="381" spans="2:9" x14ac:dyDescent="0.3">
      <c r="B381" s="157"/>
      <c r="C381" s="157"/>
      <c r="D381" s="157"/>
      <c r="E381" s="157"/>
      <c r="F381" s="157"/>
      <c r="G381" s="158"/>
      <c r="H381" s="158"/>
      <c r="I381" s="158"/>
    </row>
    <row r="382" spans="2:9" x14ac:dyDescent="0.3">
      <c r="B382" s="157"/>
      <c r="C382" s="157"/>
      <c r="D382" s="157"/>
      <c r="E382" s="157"/>
      <c r="F382" s="157"/>
      <c r="G382" s="158"/>
      <c r="H382" s="158"/>
      <c r="I382" s="158"/>
    </row>
    <row r="383" spans="2:9" x14ac:dyDescent="0.3">
      <c r="B383" s="157"/>
      <c r="C383" s="157"/>
      <c r="D383" s="157"/>
      <c r="E383" s="157"/>
      <c r="F383" s="157"/>
      <c r="G383" s="158"/>
      <c r="H383" s="158"/>
      <c r="I383" s="158"/>
    </row>
    <row r="384" spans="2:9" x14ac:dyDescent="0.3">
      <c r="B384" s="157"/>
      <c r="C384" s="157"/>
      <c r="D384" s="157"/>
      <c r="E384" s="157"/>
      <c r="F384" s="157"/>
      <c r="G384" s="158"/>
      <c r="H384" s="158"/>
      <c r="I384" s="158"/>
    </row>
    <row r="385" spans="2:9" x14ac:dyDescent="0.3">
      <c r="B385" s="157"/>
      <c r="C385" s="157"/>
      <c r="D385" s="157"/>
      <c r="E385" s="157"/>
      <c r="F385" s="157"/>
      <c r="G385" s="158"/>
      <c r="H385" s="158"/>
      <c r="I385" s="158"/>
    </row>
    <row r="386" spans="2:9" x14ac:dyDescent="0.3">
      <c r="B386" s="157"/>
      <c r="C386" s="157"/>
      <c r="D386" s="157"/>
      <c r="E386" s="157"/>
      <c r="F386" s="157"/>
      <c r="G386" s="158"/>
      <c r="H386" s="158"/>
      <c r="I386" s="158"/>
    </row>
    <row r="387" spans="2:9" x14ac:dyDescent="0.3">
      <c r="B387" s="157"/>
      <c r="C387" s="157"/>
      <c r="D387" s="157"/>
      <c r="E387" s="157"/>
      <c r="F387" s="157"/>
      <c r="G387" s="158"/>
      <c r="H387" s="158"/>
      <c r="I387" s="158"/>
    </row>
    <row r="388" spans="2:9" x14ac:dyDescent="0.3">
      <c r="B388" s="157"/>
      <c r="C388" s="157"/>
      <c r="D388" s="157"/>
      <c r="E388" s="157"/>
      <c r="F388" s="157"/>
      <c r="G388" s="158"/>
      <c r="H388" s="158"/>
      <c r="I388" s="158"/>
    </row>
    <row r="389" spans="2:9" x14ac:dyDescent="0.3">
      <c r="B389" s="157"/>
      <c r="C389" s="157"/>
      <c r="D389" s="157"/>
      <c r="E389" s="157"/>
      <c r="F389" s="157"/>
      <c r="G389" s="158"/>
      <c r="H389" s="158"/>
      <c r="I389" s="158"/>
    </row>
    <row r="390" spans="2:9" x14ac:dyDescent="0.3">
      <c r="B390" s="157"/>
      <c r="C390" s="157"/>
      <c r="D390" s="157"/>
      <c r="E390" s="157"/>
      <c r="F390" s="157"/>
      <c r="G390" s="158"/>
      <c r="H390" s="158"/>
      <c r="I390" s="158"/>
    </row>
    <row r="391" spans="2:9" x14ac:dyDescent="0.3">
      <c r="B391" s="157"/>
      <c r="C391" s="157"/>
      <c r="D391" s="157"/>
      <c r="E391" s="157"/>
      <c r="F391" s="157"/>
      <c r="G391" s="158"/>
      <c r="H391" s="158"/>
      <c r="I391" s="158"/>
    </row>
    <row r="392" spans="2:9" x14ac:dyDescent="0.3">
      <c r="B392" s="157"/>
      <c r="C392" s="157"/>
      <c r="D392" s="157"/>
      <c r="E392" s="157"/>
      <c r="F392" s="157"/>
      <c r="G392" s="158"/>
      <c r="H392" s="158"/>
      <c r="I392" s="158"/>
    </row>
    <row r="393" spans="2:9" x14ac:dyDescent="0.3">
      <c r="B393" s="157"/>
      <c r="C393" s="157"/>
      <c r="D393" s="157"/>
      <c r="E393" s="157"/>
      <c r="F393" s="157"/>
      <c r="G393" s="158"/>
      <c r="H393" s="158"/>
      <c r="I393" s="158"/>
    </row>
    <row r="394" spans="2:9" x14ac:dyDescent="0.3">
      <c r="B394" s="157"/>
      <c r="C394" s="157"/>
      <c r="D394" s="157"/>
      <c r="E394" s="157"/>
      <c r="F394" s="157"/>
      <c r="G394" s="158"/>
      <c r="H394" s="158"/>
      <c r="I394" s="158"/>
    </row>
    <row r="395" spans="2:9" x14ac:dyDescent="0.3">
      <c r="B395" s="157"/>
      <c r="C395" s="157"/>
      <c r="D395" s="157"/>
      <c r="E395" s="157"/>
      <c r="F395" s="157"/>
      <c r="G395" s="158"/>
      <c r="H395" s="158"/>
      <c r="I395" s="158"/>
    </row>
    <row r="396" spans="2:9" x14ac:dyDescent="0.3">
      <c r="B396" s="157"/>
      <c r="C396" s="157"/>
      <c r="D396" s="157"/>
      <c r="E396" s="157"/>
      <c r="F396" s="157"/>
      <c r="G396" s="158"/>
      <c r="H396" s="158"/>
      <c r="I396" s="158"/>
    </row>
    <row r="397" spans="2:9" x14ac:dyDescent="0.3">
      <c r="B397" s="157"/>
      <c r="C397" s="157"/>
      <c r="D397" s="157"/>
      <c r="E397" s="157"/>
      <c r="F397" s="157"/>
      <c r="G397" s="158"/>
      <c r="H397" s="158"/>
      <c r="I397" s="158"/>
    </row>
    <row r="398" spans="2:9" x14ac:dyDescent="0.3">
      <c r="B398" s="157"/>
      <c r="C398" s="157"/>
      <c r="D398" s="157"/>
      <c r="E398" s="157"/>
      <c r="F398" s="157"/>
      <c r="G398" s="158"/>
      <c r="H398" s="158"/>
      <c r="I398" s="158"/>
    </row>
    <row r="399" spans="2:9" x14ac:dyDescent="0.3">
      <c r="B399" s="157"/>
      <c r="C399" s="157"/>
      <c r="D399" s="157"/>
      <c r="E399" s="157"/>
      <c r="F399" s="157"/>
      <c r="G399" s="158"/>
      <c r="H399" s="158"/>
      <c r="I399" s="158"/>
    </row>
    <row r="400" spans="2:9" x14ac:dyDescent="0.3">
      <c r="B400" s="157"/>
      <c r="C400" s="157"/>
      <c r="D400" s="157"/>
      <c r="E400" s="157"/>
      <c r="F400" s="157"/>
      <c r="G400" s="158"/>
      <c r="H400" s="158"/>
      <c r="I400" s="158"/>
    </row>
    <row r="401" spans="2:9" x14ac:dyDescent="0.3">
      <c r="B401" s="157"/>
      <c r="C401" s="157"/>
      <c r="D401" s="157"/>
      <c r="E401" s="157"/>
      <c r="F401" s="157"/>
      <c r="G401" s="158"/>
      <c r="H401" s="158"/>
      <c r="I401" s="158"/>
    </row>
    <row r="402" spans="2:9" x14ac:dyDescent="0.3">
      <c r="B402" s="157"/>
      <c r="C402" s="157"/>
      <c r="D402" s="157"/>
      <c r="E402" s="157"/>
      <c r="F402" s="157"/>
      <c r="G402" s="158"/>
      <c r="H402" s="158"/>
      <c r="I402" s="158"/>
    </row>
    <row r="403" spans="2:9" x14ac:dyDescent="0.3">
      <c r="B403" s="157"/>
      <c r="C403" s="157"/>
      <c r="D403" s="157"/>
      <c r="E403" s="157"/>
      <c r="F403" s="157"/>
      <c r="G403" s="158"/>
      <c r="H403" s="158"/>
      <c r="I403" s="158"/>
    </row>
    <row r="404" spans="2:9" x14ac:dyDescent="0.3">
      <c r="B404" s="157"/>
      <c r="C404" s="157"/>
      <c r="D404" s="157"/>
      <c r="E404" s="157"/>
      <c r="F404" s="157"/>
      <c r="G404" s="158"/>
      <c r="H404" s="158"/>
      <c r="I404" s="158"/>
    </row>
    <row r="405" spans="2:9" x14ac:dyDescent="0.3">
      <c r="B405" s="157"/>
      <c r="C405" s="157"/>
      <c r="D405" s="157"/>
      <c r="E405" s="157"/>
      <c r="F405" s="157"/>
      <c r="G405" s="158"/>
      <c r="H405" s="158"/>
      <c r="I405" s="158"/>
    </row>
    <row r="406" spans="2:9" x14ac:dyDescent="0.3">
      <c r="B406" s="157"/>
      <c r="C406" s="157"/>
      <c r="D406" s="157"/>
      <c r="E406" s="157"/>
      <c r="F406" s="157"/>
      <c r="G406" s="158"/>
      <c r="H406" s="158"/>
      <c r="I406" s="158"/>
    </row>
    <row r="407" spans="2:9" x14ac:dyDescent="0.3">
      <c r="B407" s="157"/>
      <c r="C407" s="157"/>
      <c r="D407" s="157"/>
      <c r="E407" s="157"/>
      <c r="F407" s="157"/>
      <c r="G407" s="158"/>
      <c r="H407" s="158"/>
      <c r="I407" s="158"/>
    </row>
    <row r="408" spans="2:9" x14ac:dyDescent="0.3">
      <c r="B408" s="157"/>
      <c r="C408" s="157"/>
      <c r="D408" s="157"/>
      <c r="E408" s="157"/>
      <c r="F408" s="157"/>
      <c r="G408" s="158"/>
      <c r="H408" s="158"/>
      <c r="I408" s="158"/>
    </row>
    <row r="409" spans="2:9" x14ac:dyDescent="0.3">
      <c r="B409" s="157"/>
      <c r="C409" s="157"/>
      <c r="D409" s="157"/>
      <c r="E409" s="157"/>
      <c r="F409" s="157"/>
      <c r="G409" s="158"/>
      <c r="H409" s="158"/>
      <c r="I409" s="158"/>
    </row>
    <row r="410" spans="2:9" x14ac:dyDescent="0.3">
      <c r="B410" s="157"/>
      <c r="C410" s="157"/>
      <c r="D410" s="157"/>
      <c r="E410" s="157"/>
      <c r="F410" s="157"/>
      <c r="G410" s="158"/>
      <c r="H410" s="158"/>
      <c r="I410" s="158"/>
    </row>
    <row r="411" spans="2:9" x14ac:dyDescent="0.3">
      <c r="B411" s="157"/>
      <c r="C411" s="157"/>
      <c r="D411" s="157"/>
      <c r="E411" s="157"/>
      <c r="F411" s="157"/>
      <c r="G411" s="158"/>
      <c r="H411" s="158"/>
      <c r="I411" s="158"/>
    </row>
    <row r="412" spans="2:9" x14ac:dyDescent="0.3">
      <c r="B412" s="157"/>
      <c r="C412" s="157"/>
      <c r="D412" s="157"/>
      <c r="E412" s="157"/>
      <c r="F412" s="157"/>
      <c r="G412" s="158"/>
      <c r="H412" s="158"/>
      <c r="I412" s="158"/>
    </row>
    <row r="413" spans="2:9" x14ac:dyDescent="0.3">
      <c r="B413" s="157"/>
      <c r="C413" s="157"/>
      <c r="D413" s="157"/>
      <c r="E413" s="157"/>
      <c r="F413" s="157"/>
      <c r="G413" s="158"/>
      <c r="H413" s="158"/>
      <c r="I413" s="158"/>
    </row>
    <row r="414" spans="2:9" x14ac:dyDescent="0.3">
      <c r="B414" s="157"/>
      <c r="C414" s="157"/>
      <c r="D414" s="157"/>
      <c r="E414" s="157"/>
      <c r="F414" s="157"/>
      <c r="G414" s="158"/>
      <c r="H414" s="158"/>
      <c r="I414" s="158"/>
    </row>
    <row r="415" spans="2:9" x14ac:dyDescent="0.3">
      <c r="B415" s="157"/>
      <c r="C415" s="157"/>
      <c r="D415" s="157"/>
      <c r="E415" s="157"/>
      <c r="F415" s="157"/>
      <c r="G415" s="158"/>
      <c r="H415" s="158"/>
      <c r="I415" s="158"/>
    </row>
    <row r="416" spans="2:9" x14ac:dyDescent="0.3">
      <c r="B416" s="157"/>
      <c r="C416" s="157"/>
      <c r="D416" s="157"/>
      <c r="E416" s="157"/>
      <c r="F416" s="157"/>
      <c r="G416" s="158"/>
      <c r="H416" s="158"/>
      <c r="I416" s="158"/>
    </row>
    <row r="417" spans="2:9" x14ac:dyDescent="0.3">
      <c r="B417" s="157"/>
      <c r="C417" s="157"/>
      <c r="D417" s="157"/>
      <c r="E417" s="157"/>
      <c r="F417" s="157"/>
      <c r="G417" s="158"/>
      <c r="H417" s="158"/>
      <c r="I417" s="158"/>
    </row>
    <row r="418" spans="2:9" x14ac:dyDescent="0.3">
      <c r="B418" s="157"/>
      <c r="C418" s="157"/>
      <c r="D418" s="157"/>
      <c r="E418" s="157"/>
      <c r="F418" s="157"/>
      <c r="G418" s="158"/>
      <c r="H418" s="158"/>
      <c r="I418" s="158"/>
    </row>
    <row r="419" spans="2:9" x14ac:dyDescent="0.3">
      <c r="B419" s="157"/>
      <c r="C419" s="157"/>
      <c r="D419" s="157"/>
      <c r="E419" s="157"/>
      <c r="F419" s="157"/>
      <c r="G419" s="158"/>
      <c r="H419" s="158"/>
      <c r="I419" s="158"/>
    </row>
    <row r="420" spans="2:9" x14ac:dyDescent="0.3">
      <c r="B420" s="157"/>
      <c r="C420" s="157"/>
      <c r="D420" s="157"/>
      <c r="E420" s="157"/>
      <c r="F420" s="157"/>
      <c r="G420" s="158"/>
      <c r="H420" s="158"/>
      <c r="I420" s="158"/>
    </row>
    <row r="421" spans="2:9" x14ac:dyDescent="0.3">
      <c r="B421" s="157"/>
      <c r="C421" s="157"/>
      <c r="D421" s="157"/>
      <c r="E421" s="157"/>
      <c r="F421" s="157"/>
      <c r="G421" s="158"/>
      <c r="H421" s="158"/>
      <c r="I421" s="158"/>
    </row>
    <row r="422" spans="2:9" x14ac:dyDescent="0.3">
      <c r="B422" s="157"/>
      <c r="C422" s="157"/>
      <c r="D422" s="157"/>
      <c r="E422" s="157"/>
      <c r="F422" s="157"/>
      <c r="G422" s="158"/>
      <c r="H422" s="158"/>
      <c r="I422" s="158"/>
    </row>
    <row r="423" spans="2:9" x14ac:dyDescent="0.3">
      <c r="B423" s="157"/>
      <c r="C423" s="157"/>
      <c r="D423" s="157"/>
      <c r="E423" s="157"/>
      <c r="F423" s="157"/>
      <c r="G423" s="158"/>
      <c r="H423" s="158"/>
      <c r="I423" s="158"/>
    </row>
    <row r="424" spans="2:9" x14ac:dyDescent="0.3">
      <c r="B424" s="157"/>
      <c r="C424" s="157"/>
      <c r="D424" s="157"/>
      <c r="E424" s="157"/>
      <c r="F424" s="157"/>
      <c r="G424" s="158"/>
      <c r="H424" s="158"/>
      <c r="I424" s="158"/>
    </row>
    <row r="425" spans="2:9" x14ac:dyDescent="0.3">
      <c r="B425" s="157"/>
      <c r="C425" s="157"/>
      <c r="D425" s="157"/>
      <c r="E425" s="157"/>
      <c r="F425" s="157"/>
      <c r="G425" s="158"/>
      <c r="H425" s="158"/>
      <c r="I425" s="158"/>
    </row>
    <row r="426" spans="2:9" x14ac:dyDescent="0.3">
      <c r="B426" s="157"/>
      <c r="C426" s="157"/>
      <c r="D426" s="157"/>
      <c r="E426" s="157"/>
      <c r="F426" s="157"/>
      <c r="G426" s="158"/>
      <c r="H426" s="158"/>
      <c r="I426" s="158"/>
    </row>
    <row r="427" spans="2:9" x14ac:dyDescent="0.3">
      <c r="B427" s="157"/>
      <c r="C427" s="157"/>
      <c r="D427" s="157"/>
      <c r="E427" s="157"/>
      <c r="F427" s="157"/>
      <c r="G427" s="158"/>
      <c r="H427" s="158"/>
      <c r="I427" s="158"/>
    </row>
    <row r="428" spans="2:9" x14ac:dyDescent="0.3">
      <c r="B428" s="157"/>
      <c r="C428" s="157"/>
      <c r="D428" s="157"/>
      <c r="E428" s="157"/>
      <c r="F428" s="157"/>
      <c r="G428" s="158"/>
      <c r="H428" s="158"/>
      <c r="I428" s="158"/>
    </row>
    <row r="429" spans="2:9" x14ac:dyDescent="0.3">
      <c r="B429" s="157"/>
      <c r="C429" s="157"/>
      <c r="D429" s="157"/>
      <c r="E429" s="157"/>
      <c r="F429" s="157"/>
      <c r="G429" s="158"/>
      <c r="H429" s="158"/>
      <c r="I429" s="158"/>
    </row>
    <row r="430" spans="2:9" x14ac:dyDescent="0.3">
      <c r="B430" s="157"/>
      <c r="C430" s="157"/>
      <c r="D430" s="157"/>
      <c r="E430" s="157"/>
      <c r="F430" s="157"/>
      <c r="G430" s="158"/>
      <c r="H430" s="158"/>
      <c r="I430" s="158"/>
    </row>
    <row r="431" spans="2:9" x14ac:dyDescent="0.3">
      <c r="B431" s="157"/>
      <c r="C431" s="157"/>
      <c r="D431" s="157"/>
      <c r="E431" s="157"/>
      <c r="F431" s="157"/>
      <c r="G431" s="158"/>
      <c r="H431" s="158"/>
      <c r="I431" s="158"/>
    </row>
    <row r="432" spans="2:9" x14ac:dyDescent="0.3">
      <c r="B432" s="157"/>
      <c r="C432" s="157"/>
      <c r="D432" s="157"/>
      <c r="E432" s="157"/>
      <c r="F432" s="157"/>
      <c r="G432" s="158"/>
      <c r="H432" s="158"/>
      <c r="I432" s="158"/>
    </row>
    <row r="433" spans="2:9" x14ac:dyDescent="0.3">
      <c r="B433" s="157"/>
      <c r="C433" s="157"/>
      <c r="D433" s="157"/>
      <c r="E433" s="157"/>
      <c r="F433" s="157"/>
      <c r="G433" s="158"/>
      <c r="H433" s="158"/>
      <c r="I433" s="158"/>
    </row>
    <row r="434" spans="2:9" x14ac:dyDescent="0.3">
      <c r="B434" s="157"/>
      <c r="C434" s="157"/>
      <c r="D434" s="157"/>
      <c r="E434" s="157"/>
      <c r="F434" s="157"/>
      <c r="G434" s="158"/>
      <c r="H434" s="158"/>
      <c r="I434" s="158"/>
    </row>
    <row r="435" spans="2:9" x14ac:dyDescent="0.3">
      <c r="B435" s="157"/>
      <c r="C435" s="157"/>
      <c r="D435" s="157"/>
      <c r="E435" s="157"/>
      <c r="F435" s="157"/>
      <c r="G435" s="158"/>
      <c r="H435" s="158"/>
      <c r="I435" s="158"/>
    </row>
    <row r="436" spans="2:9" x14ac:dyDescent="0.3">
      <c r="B436" s="157"/>
      <c r="C436" s="157"/>
      <c r="D436" s="157"/>
      <c r="E436" s="157"/>
      <c r="F436" s="157"/>
      <c r="G436" s="158"/>
      <c r="H436" s="158"/>
      <c r="I436" s="158"/>
    </row>
    <row r="437" spans="2:9" x14ac:dyDescent="0.3">
      <c r="B437" s="157"/>
      <c r="C437" s="157"/>
      <c r="D437" s="157"/>
      <c r="E437" s="157"/>
      <c r="F437" s="157"/>
      <c r="G437" s="158"/>
      <c r="H437" s="158"/>
      <c r="I437" s="158"/>
    </row>
    <row r="438" spans="2:9" x14ac:dyDescent="0.3">
      <c r="B438" s="157"/>
      <c r="C438" s="157"/>
      <c r="D438" s="157"/>
      <c r="E438" s="157"/>
      <c r="F438" s="157"/>
      <c r="G438" s="158"/>
      <c r="H438" s="158"/>
      <c r="I438" s="158"/>
    </row>
    <row r="439" spans="2:9" x14ac:dyDescent="0.3">
      <c r="B439" s="157"/>
      <c r="C439" s="157"/>
      <c r="D439" s="157"/>
      <c r="E439" s="157"/>
      <c r="F439" s="157"/>
      <c r="G439" s="158"/>
      <c r="H439" s="158"/>
      <c r="I439" s="158"/>
    </row>
    <row r="440" spans="2:9" x14ac:dyDescent="0.3">
      <c r="B440" s="157"/>
      <c r="C440" s="157"/>
      <c r="D440" s="157"/>
      <c r="E440" s="157"/>
      <c r="F440" s="157"/>
      <c r="G440" s="158"/>
      <c r="H440" s="158"/>
      <c r="I440" s="158"/>
    </row>
    <row r="441" spans="2:9" x14ac:dyDescent="0.3">
      <c r="B441" s="157"/>
      <c r="C441" s="157"/>
      <c r="D441" s="157"/>
      <c r="E441" s="157"/>
      <c r="F441" s="157"/>
      <c r="G441" s="158"/>
      <c r="H441" s="158"/>
      <c r="I441" s="158"/>
    </row>
    <row r="442" spans="2:9" x14ac:dyDescent="0.3">
      <c r="B442" s="157"/>
      <c r="C442" s="157"/>
      <c r="D442" s="157"/>
      <c r="E442" s="157"/>
      <c r="F442" s="157"/>
      <c r="G442" s="158"/>
      <c r="H442" s="158"/>
      <c r="I442" s="158"/>
    </row>
    <row r="443" spans="2:9" x14ac:dyDescent="0.3">
      <c r="B443" s="157"/>
      <c r="C443" s="157"/>
      <c r="D443" s="157"/>
      <c r="E443" s="157"/>
      <c r="F443" s="157"/>
      <c r="G443" s="158"/>
      <c r="H443" s="158"/>
      <c r="I443" s="158"/>
    </row>
    <row r="444" spans="2:9" x14ac:dyDescent="0.3">
      <c r="B444" s="157"/>
      <c r="C444" s="157"/>
      <c r="D444" s="157"/>
      <c r="E444" s="157"/>
      <c r="F444" s="157"/>
      <c r="G444" s="158"/>
      <c r="H444" s="158"/>
      <c r="I444" s="158"/>
    </row>
    <row r="445" spans="2:9" x14ac:dyDescent="0.3">
      <c r="B445" s="157"/>
      <c r="C445" s="157"/>
      <c r="D445" s="157"/>
      <c r="E445" s="157"/>
      <c r="F445" s="157"/>
      <c r="G445" s="158"/>
      <c r="H445" s="158"/>
      <c r="I445" s="158"/>
    </row>
    <row r="446" spans="2:9" x14ac:dyDescent="0.3">
      <c r="B446" s="157"/>
      <c r="C446" s="157"/>
      <c r="D446" s="157"/>
      <c r="E446" s="157"/>
      <c r="F446" s="157"/>
      <c r="G446" s="158"/>
      <c r="H446" s="158"/>
      <c r="I446" s="158"/>
    </row>
    <row r="447" spans="2:9" x14ac:dyDescent="0.3">
      <c r="B447" s="157"/>
      <c r="C447" s="157"/>
      <c r="D447" s="157"/>
      <c r="E447" s="157"/>
      <c r="F447" s="157"/>
      <c r="G447" s="158"/>
      <c r="H447" s="158"/>
      <c r="I447" s="158"/>
    </row>
    <row r="448" spans="2:9" x14ac:dyDescent="0.3">
      <c r="B448" s="157"/>
      <c r="C448" s="157"/>
      <c r="D448" s="157"/>
      <c r="E448" s="157"/>
      <c r="F448" s="157"/>
      <c r="G448" s="158"/>
      <c r="H448" s="158"/>
      <c r="I448" s="158"/>
    </row>
    <row r="449" spans="2:9" x14ac:dyDescent="0.3">
      <c r="B449" s="157"/>
      <c r="C449" s="157"/>
      <c r="D449" s="157"/>
      <c r="E449" s="157"/>
      <c r="F449" s="157"/>
      <c r="G449" s="158"/>
      <c r="H449" s="158"/>
      <c r="I449" s="158"/>
    </row>
    <row r="450" spans="2:9" x14ac:dyDescent="0.3">
      <c r="B450" s="157"/>
      <c r="C450" s="157"/>
      <c r="D450" s="157"/>
      <c r="E450" s="157"/>
      <c r="F450" s="157"/>
      <c r="G450" s="158"/>
      <c r="H450" s="158"/>
      <c r="I450" s="158"/>
    </row>
    <row r="451" spans="2:9" x14ac:dyDescent="0.3">
      <c r="B451" s="157"/>
      <c r="C451" s="157"/>
      <c r="D451" s="157"/>
      <c r="E451" s="157"/>
      <c r="F451" s="157"/>
      <c r="G451" s="158"/>
      <c r="H451" s="158"/>
      <c r="I451" s="158"/>
    </row>
    <row r="452" spans="2:9" x14ac:dyDescent="0.3">
      <c r="B452" s="157"/>
      <c r="C452" s="157"/>
      <c r="D452" s="157"/>
      <c r="E452" s="157"/>
      <c r="F452" s="157"/>
      <c r="G452" s="158"/>
      <c r="H452" s="158"/>
      <c r="I452" s="158"/>
    </row>
    <row r="453" spans="2:9" x14ac:dyDescent="0.3">
      <c r="B453" s="157"/>
      <c r="C453" s="157"/>
      <c r="D453" s="157"/>
      <c r="E453" s="157"/>
      <c r="F453" s="157"/>
      <c r="G453" s="158"/>
      <c r="H453" s="158"/>
      <c r="I453" s="158"/>
    </row>
    <row r="454" spans="2:9" x14ac:dyDescent="0.3">
      <c r="B454" s="157"/>
      <c r="C454" s="157"/>
      <c r="D454" s="157"/>
      <c r="E454" s="157"/>
      <c r="F454" s="157"/>
      <c r="G454" s="158"/>
      <c r="H454" s="158"/>
      <c r="I454" s="158"/>
    </row>
    <row r="455" spans="2:9" x14ac:dyDescent="0.3">
      <c r="B455" s="157"/>
      <c r="C455" s="157"/>
      <c r="D455" s="157"/>
      <c r="E455" s="157"/>
      <c r="F455" s="157"/>
      <c r="G455" s="158"/>
      <c r="H455" s="158"/>
      <c r="I455" s="158"/>
    </row>
    <row r="456" spans="2:9" x14ac:dyDescent="0.3">
      <c r="B456" s="157"/>
      <c r="C456" s="157"/>
      <c r="D456" s="157"/>
      <c r="E456" s="157"/>
      <c r="F456" s="157"/>
      <c r="G456" s="158"/>
      <c r="H456" s="158"/>
      <c r="I456" s="158"/>
    </row>
    <row r="457" spans="2:9" x14ac:dyDescent="0.3">
      <c r="B457" s="157"/>
      <c r="C457" s="157"/>
      <c r="D457" s="157"/>
      <c r="E457" s="157"/>
      <c r="F457" s="157"/>
      <c r="G457" s="158"/>
      <c r="H457" s="158"/>
      <c r="I457" s="158"/>
    </row>
    <row r="458" spans="2:9" x14ac:dyDescent="0.3">
      <c r="B458" s="157"/>
      <c r="C458" s="157"/>
      <c r="D458" s="157"/>
      <c r="E458" s="157"/>
      <c r="F458" s="157"/>
      <c r="G458" s="158"/>
      <c r="H458" s="158"/>
      <c r="I458" s="158"/>
    </row>
    <row r="459" spans="2:9" x14ac:dyDescent="0.3">
      <c r="B459" s="157"/>
      <c r="C459" s="157"/>
      <c r="D459" s="157"/>
      <c r="E459" s="157"/>
      <c r="F459" s="157"/>
      <c r="G459" s="158"/>
      <c r="H459" s="158"/>
      <c r="I459" s="158"/>
    </row>
    <row r="460" spans="2:9" x14ac:dyDescent="0.3">
      <c r="B460" s="157"/>
      <c r="C460" s="157"/>
      <c r="D460" s="157"/>
      <c r="E460" s="157"/>
      <c r="F460" s="157"/>
      <c r="G460" s="158"/>
      <c r="H460" s="158"/>
      <c r="I460" s="158"/>
    </row>
    <row r="461" spans="2:9" x14ac:dyDescent="0.3">
      <c r="B461" s="157"/>
      <c r="C461" s="157"/>
      <c r="D461" s="157"/>
      <c r="E461" s="157"/>
      <c r="F461" s="157"/>
      <c r="G461" s="158"/>
      <c r="H461" s="158"/>
      <c r="I461" s="158"/>
    </row>
    <row r="462" spans="2:9" x14ac:dyDescent="0.3">
      <c r="B462" s="157"/>
      <c r="C462" s="157"/>
      <c r="D462" s="157"/>
      <c r="E462" s="157"/>
      <c r="F462" s="157"/>
      <c r="G462" s="158"/>
      <c r="H462" s="158"/>
      <c r="I462" s="158"/>
    </row>
    <row r="463" spans="2:9" x14ac:dyDescent="0.3">
      <c r="B463" s="157"/>
      <c r="C463" s="157"/>
      <c r="D463" s="157"/>
      <c r="E463" s="157"/>
      <c r="F463" s="157"/>
      <c r="G463" s="158"/>
      <c r="H463" s="158"/>
      <c r="I463" s="158"/>
    </row>
    <row r="464" spans="2:9" x14ac:dyDescent="0.3">
      <c r="B464" s="157"/>
      <c r="C464" s="157"/>
      <c r="D464" s="157"/>
      <c r="E464" s="157"/>
      <c r="F464" s="157"/>
      <c r="G464" s="158"/>
      <c r="H464" s="158"/>
      <c r="I464" s="158"/>
    </row>
    <row r="465" spans="2:9" x14ac:dyDescent="0.3">
      <c r="B465" s="157"/>
      <c r="C465" s="157"/>
      <c r="D465" s="157"/>
      <c r="E465" s="157"/>
      <c r="F465" s="157"/>
      <c r="G465" s="158"/>
      <c r="H465" s="158"/>
      <c r="I465" s="158"/>
    </row>
    <row r="466" spans="2:9" x14ac:dyDescent="0.3">
      <c r="B466" s="157"/>
      <c r="C466" s="157"/>
      <c r="D466" s="157"/>
      <c r="E466" s="157"/>
      <c r="F466" s="157"/>
      <c r="G466" s="158"/>
      <c r="H466" s="158"/>
      <c r="I466" s="158"/>
    </row>
    <row r="467" spans="2:9" x14ac:dyDescent="0.3">
      <c r="B467" s="157"/>
      <c r="C467" s="157"/>
      <c r="D467" s="157"/>
      <c r="E467" s="157"/>
      <c r="F467" s="157"/>
      <c r="G467" s="158"/>
      <c r="H467" s="158"/>
      <c r="I467" s="158"/>
    </row>
    <row r="468" spans="2:9" x14ac:dyDescent="0.3">
      <c r="B468" s="157"/>
      <c r="C468" s="157"/>
      <c r="D468" s="157"/>
      <c r="E468" s="157"/>
      <c r="F468" s="157"/>
      <c r="G468" s="158"/>
      <c r="H468" s="158"/>
      <c r="I468" s="158"/>
    </row>
    <row r="469" spans="2:9" x14ac:dyDescent="0.3">
      <c r="B469" s="157"/>
      <c r="C469" s="157"/>
      <c r="D469" s="157"/>
      <c r="E469" s="157"/>
      <c r="F469" s="157"/>
      <c r="G469" s="158"/>
      <c r="H469" s="158"/>
      <c r="I469" s="158"/>
    </row>
    <row r="470" spans="2:9" x14ac:dyDescent="0.3">
      <c r="B470" s="157"/>
      <c r="C470" s="157"/>
      <c r="D470" s="157"/>
      <c r="E470" s="157"/>
      <c r="F470" s="157"/>
      <c r="G470" s="158"/>
      <c r="H470" s="158"/>
      <c r="I470" s="158"/>
    </row>
    <row r="471" spans="2:9" x14ac:dyDescent="0.3">
      <c r="B471" s="157"/>
      <c r="C471" s="157"/>
      <c r="D471" s="157"/>
      <c r="E471" s="157"/>
      <c r="F471" s="157"/>
      <c r="G471" s="158"/>
      <c r="H471" s="158"/>
      <c r="I471" s="158"/>
    </row>
    <row r="472" spans="2:9" x14ac:dyDescent="0.3">
      <c r="B472" s="157"/>
      <c r="C472" s="157"/>
      <c r="D472" s="157"/>
      <c r="E472" s="157"/>
      <c r="F472" s="157"/>
      <c r="G472" s="158"/>
      <c r="H472" s="158"/>
      <c r="I472" s="158"/>
    </row>
    <row r="473" spans="2:9" x14ac:dyDescent="0.3">
      <c r="B473" s="157"/>
      <c r="C473" s="157"/>
      <c r="D473" s="157"/>
      <c r="E473" s="157"/>
      <c r="F473" s="157"/>
      <c r="G473" s="158"/>
      <c r="H473" s="158"/>
      <c r="I473" s="158"/>
    </row>
    <row r="474" spans="2:9" x14ac:dyDescent="0.3">
      <c r="B474" s="157"/>
      <c r="C474" s="157"/>
      <c r="D474" s="157"/>
      <c r="E474" s="157"/>
      <c r="F474" s="157"/>
      <c r="G474" s="158"/>
      <c r="H474" s="158"/>
      <c r="I474" s="158"/>
    </row>
    <row r="475" spans="2:9" x14ac:dyDescent="0.3">
      <c r="B475" s="157"/>
      <c r="C475" s="157"/>
      <c r="D475" s="157"/>
      <c r="E475" s="157"/>
      <c r="F475" s="157"/>
      <c r="G475" s="158"/>
      <c r="H475" s="158"/>
      <c r="I475" s="158"/>
    </row>
    <row r="476" spans="2:9" x14ac:dyDescent="0.3">
      <c r="B476" s="157"/>
      <c r="C476" s="157"/>
      <c r="D476" s="157"/>
      <c r="E476" s="157"/>
      <c r="F476" s="157"/>
      <c r="G476" s="158"/>
      <c r="H476" s="158"/>
      <c r="I476" s="158"/>
    </row>
    <row r="477" spans="2:9" x14ac:dyDescent="0.3">
      <c r="B477" s="157"/>
      <c r="C477" s="157"/>
      <c r="D477" s="157"/>
      <c r="E477" s="157"/>
      <c r="F477" s="157"/>
      <c r="G477" s="158"/>
      <c r="H477" s="158"/>
      <c r="I477" s="158"/>
    </row>
    <row r="478" spans="2:9" x14ac:dyDescent="0.3">
      <c r="B478" s="157"/>
      <c r="C478" s="157"/>
      <c r="D478" s="157"/>
      <c r="E478" s="157"/>
      <c r="F478" s="157"/>
      <c r="G478" s="158"/>
      <c r="H478" s="158"/>
      <c r="I478" s="158"/>
    </row>
    <row r="479" spans="2:9" x14ac:dyDescent="0.3">
      <c r="B479" s="157"/>
      <c r="C479" s="157"/>
      <c r="D479" s="157"/>
      <c r="E479" s="157"/>
      <c r="F479" s="157"/>
      <c r="G479" s="158"/>
      <c r="H479" s="158"/>
      <c r="I479" s="158"/>
    </row>
    <row r="480" spans="2:9" x14ac:dyDescent="0.3">
      <c r="B480" s="157"/>
      <c r="C480" s="157"/>
      <c r="D480" s="157"/>
      <c r="E480" s="157"/>
      <c r="F480" s="157"/>
      <c r="G480" s="158"/>
      <c r="H480" s="158"/>
      <c r="I480" s="158"/>
    </row>
    <row r="481" spans="2:9" x14ac:dyDescent="0.3">
      <c r="B481" s="157"/>
      <c r="C481" s="157"/>
      <c r="D481" s="157"/>
      <c r="E481" s="157"/>
      <c r="F481" s="157"/>
      <c r="G481" s="158"/>
      <c r="H481" s="158"/>
      <c r="I481" s="158"/>
    </row>
    <row r="482" spans="2:9" x14ac:dyDescent="0.3">
      <c r="B482" s="157"/>
      <c r="C482" s="157"/>
      <c r="D482" s="157"/>
      <c r="E482" s="157"/>
      <c r="F482" s="157"/>
      <c r="G482" s="158"/>
      <c r="H482" s="158"/>
      <c r="I482" s="158"/>
    </row>
    <row r="483" spans="2:9" x14ac:dyDescent="0.3">
      <c r="B483" s="157"/>
      <c r="C483" s="157"/>
      <c r="D483" s="157"/>
      <c r="E483" s="157"/>
      <c r="F483" s="157"/>
      <c r="G483" s="158"/>
      <c r="H483" s="158"/>
      <c r="I483" s="158"/>
    </row>
    <row r="484" spans="2:9" x14ac:dyDescent="0.3">
      <c r="B484" s="157"/>
      <c r="C484" s="157"/>
      <c r="D484" s="157"/>
      <c r="E484" s="157"/>
      <c r="F484" s="157"/>
      <c r="G484" s="158"/>
      <c r="H484" s="158"/>
      <c r="I484" s="158"/>
    </row>
    <row r="485" spans="2:9" x14ac:dyDescent="0.3">
      <c r="B485" s="157"/>
      <c r="C485" s="157"/>
      <c r="D485" s="157"/>
      <c r="E485" s="157"/>
      <c r="F485" s="157"/>
      <c r="G485" s="158"/>
      <c r="H485" s="158"/>
      <c r="I485" s="158"/>
    </row>
    <row r="486" spans="2:9" x14ac:dyDescent="0.3">
      <c r="B486" s="157"/>
      <c r="C486" s="157"/>
      <c r="D486" s="157"/>
      <c r="E486" s="157"/>
      <c r="F486" s="157"/>
      <c r="G486" s="158"/>
      <c r="H486" s="158"/>
      <c r="I486" s="158"/>
    </row>
    <row r="487" spans="2:9" x14ac:dyDescent="0.3">
      <c r="B487" s="157"/>
      <c r="C487" s="157"/>
      <c r="D487" s="157"/>
      <c r="E487" s="157"/>
      <c r="F487" s="157"/>
      <c r="G487" s="158"/>
      <c r="H487" s="158"/>
      <c r="I487" s="158"/>
    </row>
    <row r="488" spans="2:9" x14ac:dyDescent="0.3">
      <c r="B488" s="157"/>
      <c r="C488" s="157"/>
      <c r="D488" s="157"/>
      <c r="E488" s="157"/>
      <c r="F488" s="157"/>
      <c r="G488" s="158"/>
      <c r="H488" s="158"/>
      <c r="I488" s="158"/>
    </row>
    <row r="489" spans="2:9" x14ac:dyDescent="0.3">
      <c r="B489" s="157"/>
      <c r="C489" s="157"/>
      <c r="D489" s="157"/>
      <c r="E489" s="157"/>
      <c r="F489" s="157"/>
      <c r="G489" s="158"/>
      <c r="H489" s="158"/>
      <c r="I489" s="158"/>
    </row>
    <row r="490" spans="2:9" x14ac:dyDescent="0.3">
      <c r="B490" s="157"/>
      <c r="C490" s="157"/>
      <c r="D490" s="157"/>
      <c r="E490" s="157"/>
      <c r="F490" s="157"/>
      <c r="G490" s="158"/>
      <c r="H490" s="158"/>
      <c r="I490" s="158"/>
    </row>
    <row r="491" spans="2:9" x14ac:dyDescent="0.3">
      <c r="B491" s="157"/>
      <c r="C491" s="157"/>
      <c r="D491" s="157"/>
      <c r="E491" s="157"/>
      <c r="F491" s="157"/>
      <c r="G491" s="158"/>
      <c r="H491" s="158"/>
      <c r="I491" s="158"/>
    </row>
    <row r="492" spans="2:9" x14ac:dyDescent="0.3">
      <c r="B492" s="157"/>
      <c r="C492" s="157"/>
      <c r="D492" s="157"/>
      <c r="E492" s="157"/>
      <c r="F492" s="157"/>
      <c r="G492" s="158"/>
      <c r="H492" s="158"/>
      <c r="I492" s="158"/>
    </row>
    <row r="493" spans="2:9" x14ac:dyDescent="0.3">
      <c r="B493" s="157"/>
      <c r="C493" s="157"/>
      <c r="D493" s="157"/>
      <c r="E493" s="157"/>
      <c r="F493" s="157"/>
      <c r="G493" s="158"/>
      <c r="H493" s="158"/>
      <c r="I493" s="158"/>
    </row>
    <row r="494" spans="2:9" x14ac:dyDescent="0.3">
      <c r="B494" s="157"/>
      <c r="C494" s="157"/>
      <c r="D494" s="157"/>
      <c r="E494" s="157"/>
      <c r="F494" s="157"/>
      <c r="G494" s="158"/>
      <c r="H494" s="158"/>
      <c r="I494" s="158"/>
    </row>
    <row r="495" spans="2:9" x14ac:dyDescent="0.3">
      <c r="B495" s="157"/>
      <c r="C495" s="157"/>
      <c r="D495" s="157"/>
      <c r="E495" s="157"/>
      <c r="F495" s="157"/>
      <c r="G495" s="158"/>
      <c r="H495" s="158"/>
      <c r="I495" s="158"/>
    </row>
    <row r="496" spans="2:9" x14ac:dyDescent="0.3">
      <c r="B496" s="157"/>
      <c r="C496" s="157"/>
      <c r="D496" s="157"/>
      <c r="E496" s="157"/>
      <c r="F496" s="157"/>
      <c r="G496" s="158"/>
      <c r="H496" s="158"/>
      <c r="I496" s="158"/>
    </row>
    <row r="497" spans="2:9" x14ac:dyDescent="0.3">
      <c r="B497" s="157"/>
      <c r="C497" s="157"/>
      <c r="D497" s="157"/>
      <c r="E497" s="157"/>
      <c r="F497" s="157"/>
      <c r="G497" s="158"/>
      <c r="H497" s="158"/>
      <c r="I497" s="158"/>
    </row>
    <row r="498" spans="2:9" x14ac:dyDescent="0.3">
      <c r="B498" s="157"/>
      <c r="C498" s="157"/>
      <c r="D498" s="157"/>
      <c r="E498" s="157"/>
      <c r="F498" s="157"/>
      <c r="G498" s="158"/>
      <c r="H498" s="158"/>
      <c r="I498" s="158"/>
    </row>
    <row r="499" spans="2:9" x14ac:dyDescent="0.3">
      <c r="B499" s="157"/>
      <c r="C499" s="157"/>
      <c r="D499" s="157"/>
      <c r="E499" s="157"/>
      <c r="F499" s="157"/>
      <c r="G499" s="158"/>
      <c r="H499" s="158"/>
      <c r="I499" s="158"/>
    </row>
    <row r="500" spans="2:9" x14ac:dyDescent="0.3">
      <c r="B500" s="157"/>
      <c r="C500" s="157"/>
      <c r="D500" s="157"/>
      <c r="E500" s="157"/>
      <c r="F500" s="157"/>
      <c r="G500" s="158"/>
      <c r="H500" s="158"/>
      <c r="I500" s="158"/>
    </row>
  </sheetData>
  <mergeCells count="11">
    <mergeCell ref="A5:G5"/>
    <mergeCell ref="B6:Q6"/>
    <mergeCell ref="D39:O39"/>
    <mergeCell ref="P39:Q40"/>
    <mergeCell ref="D40:O40"/>
    <mergeCell ref="D7:F7"/>
    <mergeCell ref="D8:F8"/>
    <mergeCell ref="D9:F9"/>
    <mergeCell ref="J7:L7"/>
    <mergeCell ref="J8:L8"/>
    <mergeCell ref="J9:L9"/>
  </mergeCells>
  <phoneticPr fontId="35" type="noConversion"/>
  <printOptions horizontalCentered="1"/>
  <pageMargins left="0.23622047244094491" right="0.23622047244094491" top="0.19685039370078741" bottom="0.19685039370078741" header="0" footer="0"/>
  <pageSetup paperSize="9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C59B-472D-4616-A1A4-BDA6963A4772}">
  <dimension ref="A1:P51"/>
  <sheetViews>
    <sheetView showWhiteSpace="0" view="pageLayout" zoomScale="70" zoomScaleNormal="70" zoomScalePageLayoutView="70" workbookViewId="0">
      <selection activeCell="A6" sqref="A6:C6"/>
    </sheetView>
  </sheetViews>
  <sheetFormatPr baseColWidth="10" defaultColWidth="11.453125" defaultRowHeight="14.5" x14ac:dyDescent="0.3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 x14ac:dyDescent="0.35">
      <c r="A1" s="57"/>
      <c r="B1" s="57"/>
      <c r="C1" s="57"/>
      <c r="D1" s="57"/>
      <c r="E1" s="57"/>
      <c r="F1" s="57"/>
      <c r="G1" s="57"/>
      <c r="H1" s="57"/>
      <c r="I1" s="57"/>
      <c r="J1" s="57"/>
    </row>
    <row r="2" spans="1:16" ht="19.75" customHeight="1" x14ac:dyDescent="0.6">
      <c r="A2" s="2"/>
      <c r="B2" s="2"/>
      <c r="C2" s="2"/>
      <c r="D2" s="271" t="s">
        <v>4</v>
      </c>
      <c r="E2" s="271"/>
      <c r="F2" s="271"/>
      <c r="G2" s="271"/>
      <c r="H2" s="271"/>
      <c r="I2" s="271"/>
      <c r="J2" s="102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234" t="s">
        <v>53</v>
      </c>
      <c r="E5" s="234"/>
      <c r="F5" s="234"/>
      <c r="G5" s="234"/>
      <c r="H5" s="234"/>
      <c r="I5" s="234"/>
      <c r="J5" s="234"/>
    </row>
    <row r="6" spans="1:16" ht="15" customHeight="1" x14ac:dyDescent="0.35">
      <c r="A6" s="267"/>
      <c r="B6" s="267"/>
      <c r="C6" s="267"/>
      <c r="D6" s="187" t="s">
        <v>7</v>
      </c>
      <c r="E6" s="187"/>
      <c r="F6" s="187"/>
      <c r="G6" s="187"/>
      <c r="H6" s="187"/>
      <c r="I6" s="187"/>
      <c r="J6" s="187"/>
    </row>
    <row r="7" spans="1:16" ht="13.5" customHeight="1" x14ac:dyDescent="0.35">
      <c r="A7" s="267"/>
      <c r="B7" s="267"/>
      <c r="C7" s="267"/>
      <c r="D7" s="187"/>
      <c r="E7" s="187"/>
      <c r="F7" s="187"/>
      <c r="G7" s="187"/>
      <c r="H7" s="187"/>
      <c r="I7" s="187"/>
      <c r="J7" s="187"/>
    </row>
    <row r="8" spans="1:16" ht="13.5" customHeight="1" x14ac:dyDescent="0.35">
      <c r="A8" s="267"/>
      <c r="B8" s="267"/>
      <c r="C8" s="267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267"/>
      <c r="B9" s="267"/>
      <c r="C9" s="267"/>
      <c r="D9" s="2"/>
      <c r="E9" s="2"/>
      <c r="F9" s="5"/>
      <c r="G9" s="60"/>
      <c r="H9" s="6"/>
      <c r="I9" s="2"/>
      <c r="J9" s="2"/>
    </row>
    <row r="10" spans="1:16" ht="13.5" customHeight="1" x14ac:dyDescent="0.35">
      <c r="A10" s="103"/>
      <c r="B10" s="268" t="s">
        <v>8</v>
      </c>
      <c r="C10" s="269"/>
      <c r="D10" s="269"/>
      <c r="E10" s="269"/>
      <c r="F10" s="269"/>
      <c r="G10" s="269"/>
      <c r="H10" s="269"/>
      <c r="I10" s="270"/>
      <c r="J10" s="2"/>
    </row>
    <row r="11" spans="1:16" ht="13.5" customHeight="1" x14ac:dyDescent="0.35">
      <c r="A11" s="104"/>
      <c r="B11" s="105"/>
      <c r="C11" s="61" t="s">
        <v>9</v>
      </c>
      <c r="D11" s="106" t="e">
        <f>IF(Project_Name="","",Project_Name)</f>
        <v>#NAME?</v>
      </c>
      <c r="E11" s="10"/>
      <c r="F11" s="10"/>
      <c r="G11" s="10"/>
      <c r="H11" s="61" t="s">
        <v>10</v>
      </c>
      <c r="I11" s="107">
        <f ca="1">TODAY()</f>
        <v>45213</v>
      </c>
      <c r="J11" s="108"/>
    </row>
    <row r="12" spans="1:16" ht="13.5" customHeight="1" x14ac:dyDescent="0.35">
      <c r="A12" s="104"/>
      <c r="B12" s="109"/>
      <c r="C12" s="12" t="s">
        <v>11</v>
      </c>
      <c r="D12" s="110" t="e">
        <f>IF(Project_Town="","",Project_Town)</f>
        <v>#NAME?</v>
      </c>
      <c r="E12" s="11"/>
      <c r="F12" s="11"/>
      <c r="G12" s="11"/>
      <c r="H12" s="111" t="s">
        <v>17</v>
      </c>
      <c r="I12" s="112" t="e">
        <f>IF(Report_Date="","",Report_Date)</f>
        <v>#NAME?</v>
      </c>
      <c r="J12" s="113"/>
    </row>
    <row r="13" spans="1:16" ht="13.5" customHeight="1" x14ac:dyDescent="0.35">
      <c r="A13" s="104"/>
      <c r="B13" s="114"/>
      <c r="C13" s="14" t="s">
        <v>13</v>
      </c>
      <c r="D13" s="115" t="e">
        <f>IF(Project_Customer="","",Project_Customer)</f>
        <v>#NAME?</v>
      </c>
      <c r="E13" s="116"/>
      <c r="F13" s="116"/>
      <c r="G13" s="116"/>
      <c r="H13" s="14" t="s">
        <v>12</v>
      </c>
      <c r="I13" s="117" t="e">
        <f>IF(Project_Project="","", Project_Project)</f>
        <v>#NAME?</v>
      </c>
      <c r="J13" s="113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5"/>
      <c r="I14" s="118"/>
      <c r="J14" s="2"/>
    </row>
    <row r="15" spans="1:16" ht="15.5" x14ac:dyDescent="0.35">
      <c r="A15" s="119"/>
      <c r="B15" s="268" t="s">
        <v>96</v>
      </c>
      <c r="C15" s="269"/>
      <c r="D15" s="269"/>
      <c r="E15" s="269"/>
      <c r="F15" s="269"/>
      <c r="G15" s="269"/>
      <c r="H15" s="269"/>
      <c r="I15" s="270"/>
      <c r="J15" s="120"/>
      <c r="M15" s="121"/>
      <c r="N15" s="121"/>
      <c r="O15" s="121"/>
      <c r="P15" s="121"/>
    </row>
    <row r="16" spans="1:16" ht="26.25" customHeight="1" x14ac:dyDescent="0.35">
      <c r="A16" s="57"/>
      <c r="B16" s="57"/>
      <c r="C16" s="57"/>
      <c r="D16" s="57"/>
      <c r="E16" s="57"/>
      <c r="F16" s="57"/>
      <c r="G16" s="57"/>
      <c r="H16" s="57"/>
      <c r="I16" s="57"/>
      <c r="J16" s="122"/>
    </row>
    <row r="17" spans="1:10" ht="15" customHeight="1" x14ac:dyDescent="0.35">
      <c r="A17" s="57"/>
      <c r="B17" s="123"/>
      <c r="C17" s="124"/>
      <c r="D17" s="123"/>
      <c r="E17" s="123"/>
      <c r="F17" s="123"/>
      <c r="G17" s="123"/>
      <c r="H17" s="125"/>
      <c r="I17" s="125"/>
      <c r="J17" s="122"/>
    </row>
    <row r="18" spans="1:10" ht="15" customHeight="1" x14ac:dyDescent="0.35">
      <c r="A18" s="126"/>
      <c r="B18" s="127"/>
      <c r="C18" s="128"/>
      <c r="D18" s="127"/>
      <c r="E18" s="127"/>
      <c r="F18" s="129"/>
      <c r="G18" s="129"/>
      <c r="H18" s="57"/>
      <c r="I18" s="57"/>
      <c r="J18" s="122"/>
    </row>
    <row r="19" spans="1:10" ht="15" customHeight="1" x14ac:dyDescent="0.35">
      <c r="A19" s="57"/>
      <c r="B19" s="127"/>
      <c r="C19" s="128"/>
      <c r="D19" s="127"/>
      <c r="E19" s="127"/>
      <c r="F19" s="129"/>
      <c r="G19" s="129"/>
      <c r="H19" s="57"/>
      <c r="I19" s="57"/>
      <c r="J19" s="122"/>
    </row>
    <row r="20" spans="1:10" ht="15" customHeight="1" x14ac:dyDescent="0.35">
      <c r="A20" s="57"/>
      <c r="B20" s="127"/>
      <c r="C20" s="128"/>
      <c r="D20" s="127"/>
      <c r="E20" s="127"/>
      <c r="F20" s="129"/>
      <c r="G20" s="129"/>
      <c r="H20" s="57"/>
      <c r="I20" s="57"/>
      <c r="J20" s="122"/>
    </row>
    <row r="21" spans="1:10" ht="15" customHeight="1" x14ac:dyDescent="0.35">
      <c r="A21" s="57"/>
      <c r="B21" s="127"/>
      <c r="C21" s="128"/>
      <c r="D21" s="127"/>
      <c r="E21" s="127"/>
      <c r="F21" s="129"/>
      <c r="G21" s="129"/>
      <c r="H21" s="57"/>
      <c r="I21" s="57"/>
      <c r="J21" s="122"/>
    </row>
    <row r="22" spans="1:10" ht="15" customHeight="1" x14ac:dyDescent="0.35">
      <c r="A22" s="57"/>
      <c r="B22" s="127"/>
      <c r="C22" s="128"/>
      <c r="D22" s="127"/>
      <c r="E22" s="127"/>
      <c r="F22" s="129"/>
      <c r="G22" s="129"/>
      <c r="H22" s="57"/>
      <c r="I22" s="57"/>
      <c r="J22" s="122"/>
    </row>
    <row r="23" spans="1:10" ht="15" customHeight="1" x14ac:dyDescent="0.35">
      <c r="A23" s="57"/>
      <c r="B23" s="127"/>
      <c r="C23" s="128"/>
      <c r="D23" s="127"/>
      <c r="E23" s="127"/>
      <c r="F23" s="129"/>
      <c r="G23" s="129"/>
      <c r="H23" s="57"/>
      <c r="I23" s="57"/>
      <c r="J23" s="122"/>
    </row>
    <row r="24" spans="1:10" ht="15" customHeight="1" x14ac:dyDescent="0.35">
      <c r="A24" s="57"/>
      <c r="B24" s="127"/>
      <c r="C24" s="128"/>
      <c r="D24" s="127"/>
      <c r="E24" s="127"/>
      <c r="F24" s="129"/>
      <c r="G24" s="129"/>
      <c r="H24" s="57"/>
      <c r="I24" s="57"/>
      <c r="J24" s="122"/>
    </row>
    <row r="25" spans="1:10" ht="15" customHeight="1" x14ac:dyDescent="0.35">
      <c r="A25" s="57"/>
      <c r="B25" s="127"/>
      <c r="C25" s="128"/>
      <c r="D25" s="127"/>
      <c r="E25" s="127"/>
      <c r="F25" s="129"/>
      <c r="G25" s="129"/>
      <c r="H25" s="57"/>
      <c r="I25" s="57"/>
      <c r="J25" s="122"/>
    </row>
    <row r="26" spans="1:10" ht="15" customHeight="1" x14ac:dyDescent="0.35">
      <c r="A26" s="57"/>
      <c r="B26" s="127"/>
      <c r="C26" s="128"/>
      <c r="D26" s="127"/>
      <c r="E26" s="127"/>
      <c r="F26" s="129"/>
      <c r="G26" s="129"/>
      <c r="H26" s="57"/>
      <c r="I26" s="57"/>
      <c r="J26" s="122"/>
    </row>
    <row r="27" spans="1:10" ht="15" customHeight="1" x14ac:dyDescent="0.35">
      <c r="A27" s="57"/>
      <c r="B27" s="127"/>
      <c r="C27" s="128"/>
      <c r="D27" s="127"/>
      <c r="E27" s="127"/>
      <c r="F27" s="129"/>
      <c r="G27" s="129"/>
      <c r="H27" s="57"/>
      <c r="I27" s="57"/>
      <c r="J27" s="122"/>
    </row>
    <row r="28" spans="1:10" ht="15" customHeight="1" x14ac:dyDescent="0.35">
      <c r="A28" s="57"/>
      <c r="B28" s="127"/>
      <c r="C28" s="128"/>
      <c r="D28" s="127"/>
      <c r="E28" s="127"/>
      <c r="F28" s="129"/>
      <c r="G28" s="129"/>
      <c r="H28" s="57"/>
      <c r="I28" s="57"/>
      <c r="J28" s="122"/>
    </row>
    <row r="29" spans="1:10" ht="15" customHeight="1" x14ac:dyDescent="0.35">
      <c r="A29" s="57"/>
      <c r="B29" s="127"/>
      <c r="C29" s="128"/>
      <c r="D29" s="127"/>
      <c r="E29" s="127"/>
      <c r="F29" s="129"/>
      <c r="G29" s="129"/>
      <c r="H29" s="57"/>
      <c r="I29" s="57"/>
      <c r="J29" s="122"/>
    </row>
    <row r="30" spans="1:10" ht="15" customHeight="1" x14ac:dyDescent="0.35">
      <c r="A30" s="57"/>
      <c r="B30" s="127"/>
      <c r="C30" s="128"/>
      <c r="D30" s="127"/>
      <c r="E30" s="127"/>
      <c r="F30" s="129"/>
      <c r="G30" s="129"/>
      <c r="H30" s="57"/>
      <c r="I30" s="57"/>
      <c r="J30" s="122"/>
    </row>
    <row r="31" spans="1:10" ht="15" customHeight="1" x14ac:dyDescent="0.35">
      <c r="A31" s="57"/>
      <c r="B31" s="127"/>
      <c r="C31" s="128"/>
      <c r="D31" s="127"/>
      <c r="E31" s="127"/>
      <c r="F31" s="129"/>
      <c r="G31" s="129"/>
      <c r="H31" s="57"/>
      <c r="I31" s="57"/>
      <c r="J31" s="122"/>
    </row>
    <row r="32" spans="1:10" ht="15" customHeight="1" x14ac:dyDescent="0.35">
      <c r="A32" s="57"/>
      <c r="B32" s="127"/>
      <c r="C32" s="128"/>
      <c r="D32" s="127"/>
      <c r="E32" s="127"/>
      <c r="F32" s="129"/>
      <c r="G32" s="129"/>
      <c r="H32" s="57"/>
      <c r="I32" s="57"/>
      <c r="J32" s="122"/>
    </row>
    <row r="33" spans="1:10" ht="15" customHeight="1" x14ac:dyDescent="0.35">
      <c r="A33" s="57"/>
      <c r="B33" s="127"/>
      <c r="C33" s="128"/>
      <c r="D33" s="127"/>
      <c r="E33" s="127"/>
      <c r="F33" s="129"/>
      <c r="G33" s="129"/>
      <c r="H33" s="57"/>
      <c r="I33" s="57"/>
      <c r="J33" s="122"/>
    </row>
    <row r="34" spans="1:10" ht="15" customHeight="1" x14ac:dyDescent="0.35">
      <c r="A34" s="57"/>
      <c r="B34" s="127"/>
      <c r="C34" s="128"/>
      <c r="D34" s="127"/>
      <c r="E34" s="127"/>
      <c r="F34" s="129"/>
      <c r="G34" s="129"/>
      <c r="H34" s="57"/>
      <c r="I34" s="57"/>
      <c r="J34" s="122"/>
    </row>
    <row r="35" spans="1:10" ht="15" customHeight="1" x14ac:dyDescent="0.35">
      <c r="A35" s="57"/>
      <c r="B35" s="127"/>
      <c r="C35" s="128"/>
      <c r="D35" s="127"/>
      <c r="E35" s="127"/>
      <c r="F35" s="129"/>
      <c r="G35" s="129"/>
      <c r="H35" s="57"/>
      <c r="I35" s="57"/>
      <c r="J35" s="122"/>
    </row>
    <row r="36" spans="1:10" ht="15" customHeight="1" x14ac:dyDescent="0.35">
      <c r="A36" s="57"/>
      <c r="B36" s="127"/>
      <c r="C36" s="128"/>
      <c r="D36" s="127"/>
      <c r="E36" s="127"/>
      <c r="F36" s="129"/>
      <c r="G36" s="129"/>
      <c r="H36" s="57"/>
      <c r="I36" s="57"/>
      <c r="J36" s="122"/>
    </row>
    <row r="37" spans="1:10" ht="15" customHeight="1" x14ac:dyDescent="0.35">
      <c r="A37" s="57"/>
      <c r="B37" s="127"/>
      <c r="C37" s="128"/>
      <c r="D37" s="127"/>
      <c r="E37" s="127"/>
      <c r="F37" s="129"/>
      <c r="G37" s="129"/>
      <c r="H37" s="57"/>
      <c r="I37" s="57"/>
      <c r="J37" s="122"/>
    </row>
    <row r="38" spans="1:10" ht="15" customHeight="1" x14ac:dyDescent="0.35">
      <c r="A38" s="57"/>
      <c r="B38" s="127"/>
      <c r="C38" s="128"/>
      <c r="D38" s="127"/>
      <c r="E38" s="127"/>
      <c r="F38" s="129"/>
      <c r="G38" s="129"/>
      <c r="H38" s="57"/>
      <c r="I38" s="57"/>
      <c r="J38" s="122"/>
    </row>
    <row r="39" spans="1:10" ht="15" customHeight="1" x14ac:dyDescent="0.35">
      <c r="A39" s="57"/>
      <c r="B39" s="127"/>
      <c r="C39" s="128"/>
      <c r="D39" s="127"/>
      <c r="E39" s="127"/>
      <c r="F39" s="129"/>
      <c r="G39" s="129"/>
      <c r="H39" s="57"/>
      <c r="I39" s="57"/>
      <c r="J39" s="122"/>
    </row>
    <row r="40" spans="1:10" ht="15" customHeight="1" x14ac:dyDescent="0.35">
      <c r="A40" s="57"/>
      <c r="B40" s="127"/>
      <c r="C40" s="128"/>
      <c r="D40" s="127"/>
      <c r="E40" s="127"/>
      <c r="F40" s="129"/>
      <c r="G40" s="129"/>
      <c r="H40" s="57"/>
      <c r="I40" s="57"/>
      <c r="J40" s="122"/>
    </row>
    <row r="41" spans="1:10" ht="15" customHeight="1" x14ac:dyDescent="0.35">
      <c r="A41" s="57"/>
      <c r="B41" s="127"/>
      <c r="C41" s="128"/>
      <c r="D41" s="127"/>
      <c r="E41" s="127"/>
      <c r="F41" s="129"/>
      <c r="G41" s="129"/>
      <c r="H41" s="57"/>
      <c r="I41" s="57"/>
      <c r="J41" s="122"/>
    </row>
    <row r="42" spans="1:10" ht="15" customHeight="1" x14ac:dyDescent="0.35">
      <c r="A42" s="57"/>
      <c r="B42" s="127"/>
      <c r="C42" s="128"/>
      <c r="D42" s="127"/>
      <c r="E42" s="127"/>
      <c r="F42" s="129"/>
      <c r="G42" s="129"/>
      <c r="H42" s="57"/>
      <c r="I42" s="57"/>
      <c r="J42" s="122"/>
    </row>
    <row r="43" spans="1:10" ht="15" customHeight="1" x14ac:dyDescent="0.35">
      <c r="A43" s="57"/>
      <c r="B43" s="127"/>
      <c r="C43" s="128"/>
      <c r="D43" s="127"/>
      <c r="E43" s="127"/>
      <c r="F43" s="129"/>
      <c r="G43" s="129"/>
      <c r="H43" s="57"/>
      <c r="I43" s="57"/>
      <c r="J43" s="122"/>
    </row>
    <row r="44" spans="1:10" ht="15" customHeight="1" x14ac:dyDescent="0.35">
      <c r="A44" s="57"/>
      <c r="B44" s="127"/>
      <c r="C44" s="128"/>
      <c r="D44" s="127"/>
      <c r="E44" s="127"/>
      <c r="F44" s="129"/>
      <c r="G44" s="129"/>
      <c r="H44" s="57"/>
      <c r="I44" s="57"/>
      <c r="J44" s="122"/>
    </row>
    <row r="45" spans="1:10" ht="15" customHeight="1" x14ac:dyDescent="0.35">
      <c r="A45" s="57"/>
      <c r="B45" s="127"/>
      <c r="C45" s="128"/>
      <c r="D45" s="127"/>
      <c r="E45" s="127"/>
      <c r="F45" s="129"/>
      <c r="G45" s="129"/>
      <c r="H45" s="57"/>
      <c r="I45" s="57"/>
      <c r="J45" s="122"/>
    </row>
    <row r="46" spans="1:10" ht="15" customHeight="1" x14ac:dyDescent="0.35">
      <c r="A46" s="57"/>
      <c r="B46" s="127"/>
      <c r="C46" s="128"/>
      <c r="D46" s="127"/>
      <c r="E46" s="127"/>
      <c r="F46" s="129"/>
      <c r="G46" s="129"/>
      <c r="H46" s="57"/>
      <c r="I46" s="57"/>
      <c r="J46" s="122"/>
    </row>
    <row r="47" spans="1:10" ht="15" customHeight="1" x14ac:dyDescent="0.35">
      <c r="A47" s="57"/>
      <c r="B47" s="57"/>
      <c r="C47" s="57"/>
      <c r="D47" s="57"/>
      <c r="E47" s="57"/>
      <c r="F47" s="57"/>
      <c r="G47" s="57"/>
      <c r="H47" s="57"/>
      <c r="I47" s="57"/>
      <c r="J47" s="122"/>
    </row>
    <row r="48" spans="1:10" ht="15" customHeight="1" x14ac:dyDescent="0.35">
      <c r="A48" s="57"/>
      <c r="B48" s="57"/>
      <c r="C48" s="57"/>
      <c r="D48" s="57"/>
      <c r="E48" s="57"/>
      <c r="F48" s="57"/>
      <c r="G48" s="57"/>
      <c r="H48" s="57"/>
      <c r="I48" s="57"/>
      <c r="J48" s="122"/>
    </row>
    <row r="49" spans="1:10" ht="15" customHeight="1" x14ac:dyDescent="0.35">
      <c r="A49" s="57"/>
      <c r="B49" s="127"/>
      <c r="C49" s="127"/>
      <c r="D49" s="127"/>
      <c r="E49" s="127"/>
      <c r="F49" s="127"/>
      <c r="G49" s="127"/>
      <c r="H49" s="58"/>
      <c r="I49" s="57"/>
      <c r="J49" s="122"/>
    </row>
    <row r="50" spans="1:10" x14ac:dyDescent="0.35">
      <c r="A50" s="57"/>
      <c r="B50" s="57"/>
      <c r="C50" s="57"/>
      <c r="D50" s="57"/>
      <c r="E50" s="57"/>
      <c r="F50" s="57"/>
      <c r="G50" s="57"/>
      <c r="H50" s="57"/>
      <c r="I50" s="57"/>
      <c r="J50" s="122"/>
    </row>
    <row r="51" spans="1:10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130" t="s">
        <v>34</v>
      </c>
    </row>
  </sheetData>
  <mergeCells count="10">
    <mergeCell ref="A8:C8"/>
    <mergeCell ref="A9:C9"/>
    <mergeCell ref="B10:I10"/>
    <mergeCell ref="B15:I15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6948-F94D-4231-966A-0BE2F9C66D6A}">
  <dimension ref="A1:S322"/>
  <sheetViews>
    <sheetView workbookViewId="0">
      <selection activeCell="C23" sqref="C23"/>
    </sheetView>
  </sheetViews>
  <sheetFormatPr baseColWidth="10" defaultRowHeight="13" x14ac:dyDescent="0.3"/>
  <cols>
    <col min="1" max="1" width="51.6328125" style="169" customWidth="1"/>
    <col min="2" max="2" width="11.90625" style="169" customWidth="1"/>
    <col min="3" max="3" width="11.90625" style="173" customWidth="1"/>
    <col min="4" max="5" width="5.6328125" style="171" customWidth="1"/>
    <col min="6" max="6" width="5.6328125" style="172" customWidth="1"/>
    <col min="7" max="19" width="5.6328125" style="171" customWidth="1"/>
    <col min="20" max="16384" width="10.90625" style="169"/>
  </cols>
  <sheetData>
    <row r="1" spans="1:2" x14ac:dyDescent="0.3">
      <c r="A1" s="169" t="s">
        <v>143</v>
      </c>
      <c r="B1" s="169" t="e" cm="1">
        <f t="array" ref="B1">Unit_Deflection_Unit</f>
        <v>#NAME?</v>
      </c>
    </row>
    <row r="2" spans="1:2" x14ac:dyDescent="0.3">
      <c r="A2" s="169" t="s">
        <v>142</v>
      </c>
      <c r="B2" s="169" t="e" cm="1">
        <f t="array" ref="B2">Unit_Force_Unit</f>
        <v>#NAME?</v>
      </c>
    </row>
    <row r="3" spans="1:2" x14ac:dyDescent="0.3">
      <c r="A3" s="169" t="s">
        <v>141</v>
      </c>
      <c r="B3" s="169" t="e" cm="1">
        <f t="array" ref="B3">Unit_Temperature_Unit</f>
        <v>#NAME?</v>
      </c>
    </row>
    <row r="4" spans="1:2" x14ac:dyDescent="0.3">
      <c r="A4" s="169" t="s">
        <v>140</v>
      </c>
      <c r="B4" s="169" t="e" cm="1">
        <f t="array" ref="B4">Unit_Distance_Unit</f>
        <v>#NAME?</v>
      </c>
    </row>
    <row r="5" spans="1:2" x14ac:dyDescent="0.3">
      <c r="A5" s="169" t="s">
        <v>139</v>
      </c>
      <c r="B5" s="169" t="e" cm="1">
        <f t="array" ref="B5">CorrectionParameters_Load_Active</f>
        <v>#NAME?</v>
      </c>
    </row>
    <row r="6" spans="1:2" x14ac:dyDescent="0.3">
      <c r="A6" s="169" t="s">
        <v>138</v>
      </c>
      <c r="B6" s="169" t="e" cm="1">
        <f t="array" ref="B6">CorrectionParameters_Load_CustomValue</f>
        <v>#NAME?</v>
      </c>
    </row>
    <row r="7" spans="1:2" x14ac:dyDescent="0.3">
      <c r="A7" s="169" t="s">
        <v>137</v>
      </c>
      <c r="B7" s="169" t="e" cm="1">
        <f t="array" ref="B7">CorrectionParameters_Load_LoadReferenceSource</f>
        <v>#NAME?</v>
      </c>
    </row>
    <row r="8" spans="1:2" x14ac:dyDescent="0.3">
      <c r="A8" s="169" t="s">
        <v>136</v>
      </c>
      <c r="B8" s="169" t="e" cm="1">
        <f t="array" ref="B8">CorrectionParameters_Temperature_Active</f>
        <v>#NAME?</v>
      </c>
    </row>
    <row r="9" spans="1:2" x14ac:dyDescent="0.3">
      <c r="A9" s="169" t="s">
        <v>135</v>
      </c>
      <c r="B9" s="169" t="e" cm="1">
        <f t="array" ref="B9">CorrectionParameters_Temperature_TemperatureFromSource</f>
        <v>#NAME?</v>
      </c>
    </row>
    <row r="10" spans="1:2" x14ac:dyDescent="0.3">
      <c r="A10" s="169" t="s">
        <v>134</v>
      </c>
      <c r="B10" s="169" t="e" cm="1">
        <f t="array" ref="B10">CorrectionParameters_Temperature_Average</f>
        <v>#NAME?</v>
      </c>
    </row>
    <row r="11" spans="1:2" x14ac:dyDescent="0.3">
      <c r="A11" s="169" t="s">
        <v>133</v>
      </c>
      <c r="B11" s="169" t="e" cm="1">
        <f t="array" ref="B11">CorrectionParameters_Temperature_CustomValue</f>
        <v>#NAME?</v>
      </c>
    </row>
    <row r="12" spans="1:2" x14ac:dyDescent="0.3">
      <c r="A12" s="169" t="s">
        <v>132</v>
      </c>
      <c r="B12" s="169" t="e" cm="1">
        <f t="array" ref="B12">CorrectionParameters_Temperature_ReferenceTemperature</f>
        <v>#NAME?</v>
      </c>
    </row>
    <row r="13" spans="1:2" x14ac:dyDescent="0.3">
      <c r="A13" s="169" t="s">
        <v>131</v>
      </c>
      <c r="B13" s="169" t="e" cm="1">
        <f t="array" ref="B13">CorrectionParameters_Temperature_StructureType_Name</f>
        <v>#NAME?</v>
      </c>
    </row>
    <row r="14" spans="1:2" x14ac:dyDescent="0.3">
      <c r="A14" s="169" t="s">
        <v>130</v>
      </c>
      <c r="B14" s="170" t="e" cm="1">
        <f t="array" ref="B14">CorrectionParameters_Temperature_StructureType_K</f>
        <v>#NAME?</v>
      </c>
    </row>
    <row r="15" spans="1:2" x14ac:dyDescent="0.3">
      <c r="A15" s="169" t="s">
        <v>129</v>
      </c>
      <c r="B15" s="170" t="e" cm="1">
        <f t="array" ref="B15">Calibration_Dplate</f>
        <v>#NAME?</v>
      </c>
    </row>
    <row r="17" spans="1:19" x14ac:dyDescent="0.3">
      <c r="A17" s="172" t="s">
        <v>144</v>
      </c>
      <c r="B17" s="170" t="s">
        <v>60</v>
      </c>
      <c r="C17" s="173" t="s">
        <v>61</v>
      </c>
      <c r="D17" s="171" t="s">
        <v>145</v>
      </c>
      <c r="E17" s="171" t="s">
        <v>158</v>
      </c>
      <c r="F17" s="172" t="s">
        <v>115</v>
      </c>
      <c r="G17" s="171" t="s">
        <v>146</v>
      </c>
      <c r="H17" s="171" t="s">
        <v>147</v>
      </c>
      <c r="I17" s="171" t="s">
        <v>148</v>
      </c>
      <c r="J17" s="171" t="s">
        <v>112</v>
      </c>
      <c r="K17" s="171" t="s">
        <v>149</v>
      </c>
      <c r="L17" s="171" t="s">
        <v>150</v>
      </c>
      <c r="M17" s="171" t="s">
        <v>151</v>
      </c>
      <c r="N17" s="171" t="s">
        <v>152</v>
      </c>
      <c r="O17" s="171" t="s">
        <v>153</v>
      </c>
      <c r="P17" s="171" t="s">
        <v>154</v>
      </c>
      <c r="Q17" s="171" t="s">
        <v>155</v>
      </c>
      <c r="R17" s="171" t="s">
        <v>156</v>
      </c>
      <c r="S17" s="171" t="s">
        <v>157</v>
      </c>
    </row>
    <row r="18" spans="1:19" x14ac:dyDescent="0.3">
      <c r="A18" s="172" t="s">
        <v>98</v>
      </c>
      <c r="B18" s="173" t="s">
        <v>159</v>
      </c>
      <c r="C18" s="173" t="s">
        <v>160</v>
      </c>
      <c r="D18" s="171" t="s">
        <v>161</v>
      </c>
      <c r="E18" s="171" t="s">
        <v>162</v>
      </c>
      <c r="F18" s="172" t="s">
        <v>116</v>
      </c>
      <c r="G18" s="171" t="s">
        <v>99</v>
      </c>
      <c r="H18" s="171" t="s">
        <v>100</v>
      </c>
      <c r="I18" s="171" t="s">
        <v>101</v>
      </c>
      <c r="J18" s="171" t="s">
        <v>102</v>
      </c>
      <c r="K18" s="171" t="s">
        <v>104</v>
      </c>
      <c r="L18" s="171" t="s">
        <v>103</v>
      </c>
      <c r="M18" s="171" t="s">
        <v>163</v>
      </c>
      <c r="N18" s="171" t="s">
        <v>164</v>
      </c>
      <c r="O18" s="171" t="s">
        <v>165</v>
      </c>
      <c r="P18" s="171" t="s">
        <v>166</v>
      </c>
      <c r="Q18" s="171" t="s">
        <v>167</v>
      </c>
      <c r="R18" s="171" t="s">
        <v>168</v>
      </c>
      <c r="S18" s="171" t="s">
        <v>169</v>
      </c>
    </row>
    <row r="19" spans="1:19" x14ac:dyDescent="0.3">
      <c r="A19" s="172"/>
      <c r="B19" s="173"/>
    </row>
    <row r="20" spans="1:19" x14ac:dyDescent="0.3">
      <c r="A20" s="172"/>
      <c r="B20" s="173"/>
    </row>
    <row r="21" spans="1:19" x14ac:dyDescent="0.3">
      <c r="A21" s="172"/>
      <c r="B21" s="173"/>
    </row>
    <row r="22" spans="1:19" x14ac:dyDescent="0.3">
      <c r="A22" s="172"/>
      <c r="B22" s="173"/>
    </row>
    <row r="23" spans="1:19" x14ac:dyDescent="0.3">
      <c r="A23" s="172"/>
      <c r="B23" s="173"/>
    </row>
    <row r="24" spans="1:19" x14ac:dyDescent="0.3">
      <c r="A24" s="172"/>
      <c r="B24" s="173"/>
    </row>
    <row r="25" spans="1:19" x14ac:dyDescent="0.3">
      <c r="A25" s="172"/>
      <c r="B25" s="173"/>
    </row>
    <row r="26" spans="1:19" x14ac:dyDescent="0.3">
      <c r="A26" s="172"/>
      <c r="B26" s="173"/>
    </row>
    <row r="27" spans="1:19" x14ac:dyDescent="0.3">
      <c r="A27" s="172"/>
      <c r="B27" s="173"/>
    </row>
    <row r="28" spans="1:19" x14ac:dyDescent="0.3">
      <c r="A28" s="172"/>
      <c r="B28" s="173"/>
    </row>
    <row r="29" spans="1:19" x14ac:dyDescent="0.3">
      <c r="A29" s="172"/>
      <c r="B29" s="173"/>
    </row>
    <row r="30" spans="1:19" x14ac:dyDescent="0.3">
      <c r="A30" s="172"/>
      <c r="B30" s="173"/>
    </row>
    <row r="31" spans="1:19" x14ac:dyDescent="0.3">
      <c r="A31" s="172"/>
      <c r="B31" s="173"/>
    </row>
    <row r="32" spans="1:19" x14ac:dyDescent="0.3">
      <c r="A32" s="172"/>
      <c r="B32" s="173"/>
    </row>
    <row r="33" spans="1:2" x14ac:dyDescent="0.3">
      <c r="A33" s="172"/>
      <c r="B33" s="173"/>
    </row>
    <row r="34" spans="1:2" x14ac:dyDescent="0.3">
      <c r="A34" s="172"/>
      <c r="B34" s="173"/>
    </row>
    <row r="35" spans="1:2" x14ac:dyDescent="0.3">
      <c r="A35" s="172"/>
      <c r="B35" s="173"/>
    </row>
    <row r="36" spans="1:2" x14ac:dyDescent="0.3">
      <c r="A36" s="172"/>
      <c r="B36" s="173"/>
    </row>
    <row r="37" spans="1:2" x14ac:dyDescent="0.3">
      <c r="A37" s="172"/>
      <c r="B37" s="173"/>
    </row>
    <row r="38" spans="1:2" x14ac:dyDescent="0.3">
      <c r="A38" s="172"/>
      <c r="B38" s="173"/>
    </row>
    <row r="39" spans="1:2" x14ac:dyDescent="0.3">
      <c r="A39" s="172"/>
      <c r="B39" s="173"/>
    </row>
    <row r="40" spans="1:2" x14ac:dyDescent="0.3">
      <c r="A40" s="172"/>
      <c r="B40" s="173"/>
    </row>
    <row r="41" spans="1:2" x14ac:dyDescent="0.3">
      <c r="A41" s="172"/>
      <c r="B41" s="173"/>
    </row>
    <row r="42" spans="1:2" x14ac:dyDescent="0.3">
      <c r="A42" s="172"/>
      <c r="B42" s="173"/>
    </row>
    <row r="43" spans="1:2" x14ac:dyDescent="0.3">
      <c r="A43" s="172"/>
      <c r="B43" s="173"/>
    </row>
    <row r="44" spans="1:2" x14ac:dyDescent="0.3">
      <c r="A44" s="172"/>
      <c r="B44" s="173"/>
    </row>
    <row r="45" spans="1:2" x14ac:dyDescent="0.3">
      <c r="A45" s="172"/>
      <c r="B45" s="173"/>
    </row>
    <row r="46" spans="1:2" x14ac:dyDescent="0.3">
      <c r="A46" s="172"/>
      <c r="B46" s="173"/>
    </row>
    <row r="47" spans="1:2" x14ac:dyDescent="0.3">
      <c r="A47" s="172"/>
      <c r="B47" s="173"/>
    </row>
    <row r="48" spans="1:2" x14ac:dyDescent="0.3">
      <c r="A48" s="172"/>
      <c r="B48" s="173"/>
    </row>
    <row r="49" spans="1:2" x14ac:dyDescent="0.3">
      <c r="A49" s="172"/>
      <c r="B49" s="173"/>
    </row>
    <row r="50" spans="1:2" x14ac:dyDescent="0.3">
      <c r="A50" s="172"/>
      <c r="B50" s="173"/>
    </row>
    <row r="51" spans="1:2" x14ac:dyDescent="0.3">
      <c r="A51" s="172"/>
      <c r="B51" s="173"/>
    </row>
    <row r="52" spans="1:2" x14ac:dyDescent="0.3">
      <c r="A52" s="172"/>
      <c r="B52" s="173"/>
    </row>
    <row r="53" spans="1:2" x14ac:dyDescent="0.3">
      <c r="A53" s="172"/>
      <c r="B53" s="173"/>
    </row>
    <row r="54" spans="1:2" x14ac:dyDescent="0.3">
      <c r="A54" s="172"/>
      <c r="B54" s="173"/>
    </row>
    <row r="55" spans="1:2" x14ac:dyDescent="0.3">
      <c r="A55" s="172"/>
      <c r="B55" s="173"/>
    </row>
    <row r="56" spans="1:2" x14ac:dyDescent="0.3">
      <c r="A56" s="172"/>
      <c r="B56" s="173"/>
    </row>
    <row r="57" spans="1:2" x14ac:dyDescent="0.3">
      <c r="A57" s="172"/>
      <c r="B57" s="173"/>
    </row>
    <row r="58" spans="1:2" x14ac:dyDescent="0.3">
      <c r="A58" s="172"/>
      <c r="B58" s="173"/>
    </row>
    <row r="59" spans="1:2" x14ac:dyDescent="0.3">
      <c r="A59" s="172"/>
      <c r="B59" s="173"/>
    </row>
    <row r="60" spans="1:2" x14ac:dyDescent="0.3">
      <c r="A60" s="172"/>
      <c r="B60" s="173"/>
    </row>
    <row r="61" spans="1:2" x14ac:dyDescent="0.3">
      <c r="A61" s="172"/>
      <c r="B61" s="173"/>
    </row>
    <row r="62" spans="1:2" x14ac:dyDescent="0.3">
      <c r="A62" s="172"/>
      <c r="B62" s="173"/>
    </row>
    <row r="63" spans="1:2" x14ac:dyDescent="0.3">
      <c r="A63" s="172"/>
      <c r="B63" s="173"/>
    </row>
    <row r="64" spans="1:2" x14ac:dyDescent="0.3">
      <c r="A64" s="172"/>
      <c r="B64" s="173"/>
    </row>
    <row r="65" spans="1:2" x14ac:dyDescent="0.3">
      <c r="A65" s="172"/>
      <c r="B65" s="173"/>
    </row>
    <row r="66" spans="1:2" x14ac:dyDescent="0.3">
      <c r="A66" s="172"/>
      <c r="B66" s="173"/>
    </row>
    <row r="67" spans="1:2" x14ac:dyDescent="0.3">
      <c r="A67" s="172"/>
      <c r="B67" s="173"/>
    </row>
    <row r="68" spans="1:2" x14ac:dyDescent="0.3">
      <c r="A68" s="172"/>
      <c r="B68" s="173"/>
    </row>
    <row r="69" spans="1:2" x14ac:dyDescent="0.3">
      <c r="A69" s="172"/>
      <c r="B69" s="173"/>
    </row>
    <row r="70" spans="1:2" x14ac:dyDescent="0.3">
      <c r="A70" s="172"/>
      <c r="B70" s="173"/>
    </row>
    <row r="71" spans="1:2" x14ac:dyDescent="0.3">
      <c r="A71" s="172"/>
      <c r="B71" s="173"/>
    </row>
    <row r="72" spans="1:2" x14ac:dyDescent="0.3">
      <c r="A72" s="172"/>
      <c r="B72" s="173"/>
    </row>
    <row r="73" spans="1:2" x14ac:dyDescent="0.3">
      <c r="A73" s="172"/>
      <c r="B73" s="173"/>
    </row>
    <row r="74" spans="1:2" x14ac:dyDescent="0.3">
      <c r="A74" s="172"/>
      <c r="B74" s="173"/>
    </row>
    <row r="75" spans="1:2" x14ac:dyDescent="0.3">
      <c r="A75" s="172"/>
      <c r="B75" s="173"/>
    </row>
    <row r="76" spans="1:2" x14ac:dyDescent="0.3">
      <c r="A76" s="172"/>
      <c r="B76" s="173"/>
    </row>
    <row r="77" spans="1:2" x14ac:dyDescent="0.3">
      <c r="A77" s="172"/>
      <c r="B77" s="173"/>
    </row>
    <row r="78" spans="1:2" x14ac:dyDescent="0.3">
      <c r="A78" s="172"/>
      <c r="B78" s="173"/>
    </row>
    <row r="79" spans="1:2" x14ac:dyDescent="0.3">
      <c r="A79" s="172"/>
      <c r="B79" s="173"/>
    </row>
    <row r="80" spans="1:2" x14ac:dyDescent="0.3">
      <c r="A80" s="172"/>
      <c r="B80" s="173"/>
    </row>
    <row r="81" spans="1:2" x14ac:dyDescent="0.3">
      <c r="A81" s="172"/>
      <c r="B81" s="173"/>
    </row>
    <row r="82" spans="1:2" x14ac:dyDescent="0.3">
      <c r="A82" s="172"/>
      <c r="B82" s="173"/>
    </row>
    <row r="83" spans="1:2" x14ac:dyDescent="0.3">
      <c r="A83" s="172"/>
      <c r="B83" s="173"/>
    </row>
    <row r="84" spans="1:2" x14ac:dyDescent="0.3">
      <c r="A84" s="172"/>
      <c r="B84" s="173"/>
    </row>
    <row r="85" spans="1:2" x14ac:dyDescent="0.3">
      <c r="A85" s="172"/>
      <c r="B85" s="173"/>
    </row>
    <row r="86" spans="1:2" x14ac:dyDescent="0.3">
      <c r="A86" s="172"/>
      <c r="B86" s="173"/>
    </row>
    <row r="87" spans="1:2" x14ac:dyDescent="0.3">
      <c r="A87" s="172"/>
      <c r="B87" s="173"/>
    </row>
    <row r="88" spans="1:2" x14ac:dyDescent="0.3">
      <c r="A88" s="172"/>
      <c r="B88" s="173"/>
    </row>
    <row r="89" spans="1:2" x14ac:dyDescent="0.3">
      <c r="A89" s="172"/>
      <c r="B89" s="173"/>
    </row>
    <row r="90" spans="1:2" x14ac:dyDescent="0.3">
      <c r="A90" s="172"/>
      <c r="B90" s="173"/>
    </row>
    <row r="91" spans="1:2" x14ac:dyDescent="0.3">
      <c r="A91" s="172"/>
      <c r="B91" s="173"/>
    </row>
    <row r="92" spans="1:2" x14ac:dyDescent="0.3">
      <c r="A92" s="172"/>
      <c r="B92" s="173"/>
    </row>
    <row r="93" spans="1:2" x14ac:dyDescent="0.3">
      <c r="A93" s="172"/>
      <c r="B93" s="173"/>
    </row>
    <row r="94" spans="1:2" x14ac:dyDescent="0.3">
      <c r="A94" s="172"/>
      <c r="B94" s="173"/>
    </row>
    <row r="95" spans="1:2" x14ac:dyDescent="0.3">
      <c r="A95" s="172"/>
      <c r="B95" s="173"/>
    </row>
    <row r="96" spans="1:2" x14ac:dyDescent="0.3">
      <c r="A96" s="172"/>
      <c r="B96" s="173"/>
    </row>
    <row r="97" spans="1:2" x14ac:dyDescent="0.3">
      <c r="A97" s="172"/>
      <c r="B97" s="173"/>
    </row>
    <row r="98" spans="1:2" x14ac:dyDescent="0.3">
      <c r="A98" s="172"/>
      <c r="B98" s="173"/>
    </row>
    <row r="99" spans="1:2" x14ac:dyDescent="0.3">
      <c r="A99" s="172"/>
      <c r="B99" s="173"/>
    </row>
    <row r="100" spans="1:2" x14ac:dyDescent="0.3">
      <c r="A100" s="172"/>
      <c r="B100" s="173"/>
    </row>
    <row r="101" spans="1:2" x14ac:dyDescent="0.3">
      <c r="A101" s="172"/>
      <c r="B101" s="173"/>
    </row>
    <row r="102" spans="1:2" x14ac:dyDescent="0.3">
      <c r="A102" s="172"/>
      <c r="B102" s="173"/>
    </row>
    <row r="103" spans="1:2" x14ac:dyDescent="0.3">
      <c r="A103" s="172"/>
      <c r="B103" s="173"/>
    </row>
    <row r="104" spans="1:2" x14ac:dyDescent="0.3">
      <c r="A104" s="172"/>
      <c r="B104" s="173"/>
    </row>
    <row r="105" spans="1:2" x14ac:dyDescent="0.3">
      <c r="A105" s="172"/>
      <c r="B105" s="173"/>
    </row>
    <row r="106" spans="1:2" x14ac:dyDescent="0.3">
      <c r="A106" s="172"/>
      <c r="B106" s="173"/>
    </row>
    <row r="107" spans="1:2" x14ac:dyDescent="0.3">
      <c r="A107" s="172"/>
      <c r="B107" s="173"/>
    </row>
    <row r="108" spans="1:2" x14ac:dyDescent="0.3">
      <c r="A108" s="172"/>
      <c r="B108" s="173"/>
    </row>
    <row r="109" spans="1:2" x14ac:dyDescent="0.3">
      <c r="A109" s="172"/>
      <c r="B109" s="173"/>
    </row>
    <row r="110" spans="1:2" x14ac:dyDescent="0.3">
      <c r="A110" s="172"/>
      <c r="B110" s="173"/>
    </row>
    <row r="111" spans="1:2" x14ac:dyDescent="0.3">
      <c r="A111" s="172"/>
      <c r="B111" s="173"/>
    </row>
    <row r="112" spans="1:2" x14ac:dyDescent="0.3">
      <c r="A112" s="172"/>
      <c r="B112" s="173"/>
    </row>
    <row r="113" spans="1:2" x14ac:dyDescent="0.3">
      <c r="A113" s="172"/>
      <c r="B113" s="173"/>
    </row>
    <row r="114" spans="1:2" x14ac:dyDescent="0.3">
      <c r="A114" s="172"/>
      <c r="B114" s="173"/>
    </row>
    <row r="115" spans="1:2" x14ac:dyDescent="0.3">
      <c r="A115" s="172"/>
      <c r="B115" s="173"/>
    </row>
    <row r="116" spans="1:2" x14ac:dyDescent="0.3">
      <c r="A116" s="172"/>
      <c r="B116" s="173"/>
    </row>
    <row r="117" spans="1:2" x14ac:dyDescent="0.3">
      <c r="A117" s="172"/>
      <c r="B117" s="173"/>
    </row>
    <row r="118" spans="1:2" x14ac:dyDescent="0.3">
      <c r="A118" s="172"/>
      <c r="B118" s="173"/>
    </row>
    <row r="119" spans="1:2" x14ac:dyDescent="0.3">
      <c r="A119" s="172"/>
      <c r="B119" s="173"/>
    </row>
    <row r="120" spans="1:2" x14ac:dyDescent="0.3">
      <c r="A120" s="172"/>
      <c r="B120" s="173"/>
    </row>
    <row r="121" spans="1:2" x14ac:dyDescent="0.3">
      <c r="A121" s="172"/>
      <c r="B121" s="173"/>
    </row>
    <row r="122" spans="1:2" x14ac:dyDescent="0.3">
      <c r="A122" s="172"/>
      <c r="B122" s="173"/>
    </row>
    <row r="123" spans="1:2" x14ac:dyDescent="0.3">
      <c r="A123" s="172"/>
      <c r="B123" s="173"/>
    </row>
    <row r="124" spans="1:2" x14ac:dyDescent="0.3">
      <c r="A124" s="172"/>
      <c r="B124" s="173"/>
    </row>
    <row r="125" spans="1:2" x14ac:dyDescent="0.3">
      <c r="A125" s="172"/>
      <c r="B125" s="173"/>
    </row>
    <row r="126" spans="1:2" x14ac:dyDescent="0.3">
      <c r="A126" s="172"/>
      <c r="B126" s="173"/>
    </row>
    <row r="127" spans="1:2" x14ac:dyDescent="0.3">
      <c r="A127" s="172"/>
      <c r="B127" s="173"/>
    </row>
    <row r="128" spans="1:2" x14ac:dyDescent="0.3">
      <c r="A128" s="172"/>
      <c r="B128" s="173"/>
    </row>
    <row r="129" spans="1:2" x14ac:dyDescent="0.3">
      <c r="A129" s="172"/>
      <c r="B129" s="173"/>
    </row>
    <row r="130" spans="1:2" x14ac:dyDescent="0.3">
      <c r="A130" s="172"/>
      <c r="B130" s="173"/>
    </row>
    <row r="131" spans="1:2" x14ac:dyDescent="0.3">
      <c r="A131" s="172"/>
      <c r="B131" s="173"/>
    </row>
    <row r="132" spans="1:2" x14ac:dyDescent="0.3">
      <c r="A132" s="172"/>
      <c r="B132" s="173"/>
    </row>
    <row r="133" spans="1:2" x14ac:dyDescent="0.3">
      <c r="A133" s="172"/>
      <c r="B133" s="173"/>
    </row>
    <row r="134" spans="1:2" x14ac:dyDescent="0.3">
      <c r="A134" s="172"/>
      <c r="B134" s="173"/>
    </row>
    <row r="135" spans="1:2" x14ac:dyDescent="0.3">
      <c r="A135" s="172"/>
      <c r="B135" s="173"/>
    </row>
    <row r="136" spans="1:2" x14ac:dyDescent="0.3">
      <c r="A136" s="172"/>
      <c r="B136" s="173"/>
    </row>
    <row r="137" spans="1:2" x14ac:dyDescent="0.3">
      <c r="A137" s="172"/>
      <c r="B137" s="173"/>
    </row>
    <row r="138" spans="1:2" x14ac:dyDescent="0.3">
      <c r="A138" s="172"/>
      <c r="B138" s="173"/>
    </row>
    <row r="139" spans="1:2" x14ac:dyDescent="0.3">
      <c r="A139" s="172"/>
      <c r="B139" s="173"/>
    </row>
    <row r="140" spans="1:2" x14ac:dyDescent="0.3">
      <c r="A140" s="172"/>
      <c r="B140" s="173"/>
    </row>
    <row r="141" spans="1:2" x14ac:dyDescent="0.3">
      <c r="A141" s="172"/>
      <c r="B141" s="173"/>
    </row>
    <row r="142" spans="1:2" x14ac:dyDescent="0.3">
      <c r="A142" s="172"/>
      <c r="B142" s="173"/>
    </row>
    <row r="143" spans="1:2" x14ac:dyDescent="0.3">
      <c r="A143" s="172"/>
      <c r="B143" s="173"/>
    </row>
    <row r="144" spans="1:2" x14ac:dyDescent="0.3">
      <c r="A144" s="172"/>
      <c r="B144" s="173"/>
    </row>
    <row r="145" spans="1:2" x14ac:dyDescent="0.3">
      <c r="A145" s="172"/>
      <c r="B145" s="173"/>
    </row>
    <row r="146" spans="1:2" x14ac:dyDescent="0.3">
      <c r="A146" s="172"/>
      <c r="B146" s="173"/>
    </row>
    <row r="147" spans="1:2" x14ac:dyDescent="0.3">
      <c r="A147" s="172"/>
      <c r="B147" s="173"/>
    </row>
    <row r="148" spans="1:2" x14ac:dyDescent="0.3">
      <c r="A148" s="172"/>
      <c r="B148" s="173"/>
    </row>
    <row r="149" spans="1:2" x14ac:dyDescent="0.3">
      <c r="A149" s="172"/>
      <c r="B149" s="173"/>
    </row>
    <row r="150" spans="1:2" x14ac:dyDescent="0.3">
      <c r="A150" s="172"/>
      <c r="B150" s="173"/>
    </row>
    <row r="151" spans="1:2" x14ac:dyDescent="0.3">
      <c r="A151" s="172"/>
      <c r="B151" s="173"/>
    </row>
    <row r="152" spans="1:2" x14ac:dyDescent="0.3">
      <c r="A152" s="172"/>
      <c r="B152" s="173"/>
    </row>
    <row r="153" spans="1:2" x14ac:dyDescent="0.3">
      <c r="A153" s="172"/>
      <c r="B153" s="173"/>
    </row>
    <row r="154" spans="1:2" x14ac:dyDescent="0.3">
      <c r="A154" s="172"/>
      <c r="B154" s="173"/>
    </row>
    <row r="155" spans="1:2" x14ac:dyDescent="0.3">
      <c r="A155" s="172"/>
      <c r="B155" s="173"/>
    </row>
    <row r="156" spans="1:2" x14ac:dyDescent="0.3">
      <c r="A156" s="172"/>
      <c r="B156" s="173"/>
    </row>
    <row r="157" spans="1:2" x14ac:dyDescent="0.3">
      <c r="A157" s="172"/>
      <c r="B157" s="173"/>
    </row>
    <row r="158" spans="1:2" x14ac:dyDescent="0.3">
      <c r="A158" s="172"/>
      <c r="B158" s="173"/>
    </row>
    <row r="159" spans="1:2" x14ac:dyDescent="0.3">
      <c r="A159" s="172"/>
      <c r="B159" s="173"/>
    </row>
    <row r="160" spans="1:2" x14ac:dyDescent="0.3">
      <c r="A160" s="172"/>
      <c r="B160" s="173"/>
    </row>
    <row r="161" spans="1:2" x14ac:dyDescent="0.3">
      <c r="A161" s="172"/>
      <c r="B161" s="173"/>
    </row>
    <row r="162" spans="1:2" x14ac:dyDescent="0.3">
      <c r="A162" s="172"/>
      <c r="B162" s="173"/>
    </row>
    <row r="163" spans="1:2" x14ac:dyDescent="0.3">
      <c r="A163" s="172"/>
      <c r="B163" s="173"/>
    </row>
    <row r="164" spans="1:2" x14ac:dyDescent="0.3">
      <c r="A164" s="172"/>
      <c r="B164" s="173"/>
    </row>
    <row r="165" spans="1:2" x14ac:dyDescent="0.3">
      <c r="A165" s="172"/>
      <c r="B165" s="173"/>
    </row>
    <row r="166" spans="1:2" x14ac:dyDescent="0.3">
      <c r="A166" s="172"/>
      <c r="B166" s="173"/>
    </row>
    <row r="167" spans="1:2" x14ac:dyDescent="0.3">
      <c r="A167" s="172"/>
      <c r="B167" s="173"/>
    </row>
    <row r="168" spans="1:2" x14ac:dyDescent="0.3">
      <c r="A168" s="172"/>
      <c r="B168" s="173"/>
    </row>
    <row r="169" spans="1:2" x14ac:dyDescent="0.3">
      <c r="A169" s="172"/>
      <c r="B169" s="173"/>
    </row>
    <row r="170" spans="1:2" x14ac:dyDescent="0.3">
      <c r="A170" s="172"/>
      <c r="B170" s="173"/>
    </row>
    <row r="171" spans="1:2" x14ac:dyDescent="0.3">
      <c r="A171" s="172"/>
      <c r="B171" s="173"/>
    </row>
    <row r="172" spans="1:2" x14ac:dyDescent="0.3">
      <c r="A172" s="172"/>
      <c r="B172" s="173"/>
    </row>
    <row r="173" spans="1:2" x14ac:dyDescent="0.3">
      <c r="A173" s="172"/>
      <c r="B173" s="173"/>
    </row>
    <row r="174" spans="1:2" x14ac:dyDescent="0.3">
      <c r="A174" s="172"/>
      <c r="B174" s="173"/>
    </row>
    <row r="175" spans="1:2" x14ac:dyDescent="0.3">
      <c r="A175" s="172"/>
      <c r="B175" s="173"/>
    </row>
    <row r="176" spans="1:2" x14ac:dyDescent="0.3">
      <c r="A176" s="172"/>
      <c r="B176" s="173"/>
    </row>
    <row r="177" spans="1:2" x14ac:dyDescent="0.3">
      <c r="A177" s="172"/>
      <c r="B177" s="173"/>
    </row>
    <row r="178" spans="1:2" x14ac:dyDescent="0.3">
      <c r="A178" s="172"/>
      <c r="B178" s="173"/>
    </row>
    <row r="179" spans="1:2" x14ac:dyDescent="0.3">
      <c r="A179" s="172"/>
      <c r="B179" s="173"/>
    </row>
    <row r="180" spans="1:2" x14ac:dyDescent="0.3">
      <c r="A180" s="172"/>
      <c r="B180" s="173"/>
    </row>
    <row r="181" spans="1:2" x14ac:dyDescent="0.3">
      <c r="A181" s="172"/>
      <c r="B181" s="173"/>
    </row>
    <row r="182" spans="1:2" x14ac:dyDescent="0.3">
      <c r="A182" s="172"/>
      <c r="B182" s="173"/>
    </row>
    <row r="183" spans="1:2" x14ac:dyDescent="0.3">
      <c r="A183" s="172"/>
      <c r="B183" s="173"/>
    </row>
    <row r="184" spans="1:2" x14ac:dyDescent="0.3">
      <c r="A184" s="172"/>
      <c r="B184" s="173"/>
    </row>
    <row r="185" spans="1:2" x14ac:dyDescent="0.3">
      <c r="A185" s="172"/>
      <c r="B185" s="173"/>
    </row>
    <row r="186" spans="1:2" x14ac:dyDescent="0.3">
      <c r="A186" s="172"/>
      <c r="B186" s="173"/>
    </row>
    <row r="187" spans="1:2" x14ac:dyDescent="0.3">
      <c r="A187" s="172"/>
      <c r="B187" s="173"/>
    </row>
    <row r="188" spans="1:2" x14ac:dyDescent="0.3">
      <c r="A188" s="172"/>
      <c r="B188" s="173"/>
    </row>
    <row r="189" spans="1:2" x14ac:dyDescent="0.3">
      <c r="A189" s="172"/>
      <c r="B189" s="173"/>
    </row>
    <row r="190" spans="1:2" x14ac:dyDescent="0.3">
      <c r="A190" s="172"/>
      <c r="B190" s="173"/>
    </row>
    <row r="191" spans="1:2" x14ac:dyDescent="0.3">
      <c r="A191" s="172"/>
      <c r="B191" s="173"/>
    </row>
    <row r="192" spans="1:2" x14ac:dyDescent="0.3">
      <c r="A192" s="172"/>
      <c r="B192" s="173"/>
    </row>
    <row r="193" spans="1:2" x14ac:dyDescent="0.3">
      <c r="A193" s="172"/>
      <c r="B193" s="173"/>
    </row>
    <row r="194" spans="1:2" x14ac:dyDescent="0.3">
      <c r="A194" s="172"/>
      <c r="B194" s="173"/>
    </row>
    <row r="195" spans="1:2" x14ac:dyDescent="0.3">
      <c r="A195" s="172"/>
      <c r="B195" s="173"/>
    </row>
    <row r="196" spans="1:2" x14ac:dyDescent="0.3">
      <c r="A196" s="172"/>
      <c r="B196" s="173"/>
    </row>
    <row r="197" spans="1:2" x14ac:dyDescent="0.3">
      <c r="A197" s="172"/>
      <c r="B197" s="173"/>
    </row>
    <row r="198" spans="1:2" x14ac:dyDescent="0.3">
      <c r="A198" s="172"/>
      <c r="B198" s="173"/>
    </row>
    <row r="199" spans="1:2" x14ac:dyDescent="0.3">
      <c r="A199" s="172"/>
      <c r="B199" s="173"/>
    </row>
    <row r="200" spans="1:2" x14ac:dyDescent="0.3">
      <c r="A200" s="172"/>
      <c r="B200" s="173"/>
    </row>
    <row r="201" spans="1:2" x14ac:dyDescent="0.3">
      <c r="A201" s="172"/>
      <c r="B201" s="173"/>
    </row>
    <row r="202" spans="1:2" x14ac:dyDescent="0.3">
      <c r="A202" s="172"/>
      <c r="B202" s="173"/>
    </row>
    <row r="203" spans="1:2" x14ac:dyDescent="0.3">
      <c r="A203" s="172"/>
      <c r="B203" s="173"/>
    </row>
    <row r="204" spans="1:2" x14ac:dyDescent="0.3">
      <c r="A204" s="172"/>
      <c r="B204" s="173"/>
    </row>
    <row r="205" spans="1:2" x14ac:dyDescent="0.3">
      <c r="A205" s="172"/>
      <c r="B205" s="173"/>
    </row>
    <row r="206" spans="1:2" x14ac:dyDescent="0.3">
      <c r="A206" s="172"/>
      <c r="B206" s="173"/>
    </row>
    <row r="207" spans="1:2" x14ac:dyDescent="0.3">
      <c r="A207" s="172"/>
      <c r="B207" s="173"/>
    </row>
    <row r="208" spans="1:2" x14ac:dyDescent="0.3">
      <c r="A208" s="172"/>
      <c r="B208" s="173"/>
    </row>
    <row r="209" spans="1:2" x14ac:dyDescent="0.3">
      <c r="A209" s="172"/>
      <c r="B209" s="173"/>
    </row>
    <row r="210" spans="1:2" x14ac:dyDescent="0.3">
      <c r="A210" s="172"/>
      <c r="B210" s="173"/>
    </row>
    <row r="211" spans="1:2" x14ac:dyDescent="0.3">
      <c r="A211" s="172"/>
      <c r="B211" s="173"/>
    </row>
    <row r="212" spans="1:2" x14ac:dyDescent="0.3">
      <c r="A212" s="172"/>
      <c r="B212" s="173"/>
    </row>
    <row r="213" spans="1:2" x14ac:dyDescent="0.3">
      <c r="A213" s="172"/>
      <c r="B213" s="173"/>
    </row>
    <row r="214" spans="1:2" x14ac:dyDescent="0.3">
      <c r="A214" s="172"/>
      <c r="B214" s="173"/>
    </row>
    <row r="215" spans="1:2" x14ac:dyDescent="0.3">
      <c r="A215" s="172"/>
      <c r="B215" s="173"/>
    </row>
    <row r="216" spans="1:2" x14ac:dyDescent="0.3">
      <c r="A216" s="172"/>
      <c r="B216" s="173"/>
    </row>
    <row r="217" spans="1:2" x14ac:dyDescent="0.3">
      <c r="A217" s="172"/>
      <c r="B217" s="173"/>
    </row>
    <row r="218" spans="1:2" x14ac:dyDescent="0.3">
      <c r="A218" s="172"/>
      <c r="B218" s="173"/>
    </row>
    <row r="219" spans="1:2" x14ac:dyDescent="0.3">
      <c r="A219" s="172"/>
      <c r="B219" s="173"/>
    </row>
    <row r="220" spans="1:2" x14ac:dyDescent="0.3">
      <c r="A220" s="172"/>
      <c r="B220" s="173"/>
    </row>
    <row r="221" spans="1:2" x14ac:dyDescent="0.3">
      <c r="A221" s="172"/>
      <c r="B221" s="173"/>
    </row>
    <row r="222" spans="1:2" x14ac:dyDescent="0.3">
      <c r="A222" s="172"/>
      <c r="B222" s="173"/>
    </row>
    <row r="223" spans="1:2" x14ac:dyDescent="0.3">
      <c r="A223" s="172"/>
      <c r="B223" s="173"/>
    </row>
    <row r="224" spans="1:2" x14ac:dyDescent="0.3">
      <c r="A224" s="172"/>
      <c r="B224" s="173"/>
    </row>
    <row r="225" spans="1:2" x14ac:dyDescent="0.3">
      <c r="A225" s="172"/>
      <c r="B225" s="173"/>
    </row>
    <row r="226" spans="1:2" x14ac:dyDescent="0.3">
      <c r="A226" s="172"/>
      <c r="B226" s="173"/>
    </row>
    <row r="227" spans="1:2" x14ac:dyDescent="0.3">
      <c r="A227" s="172"/>
      <c r="B227" s="173"/>
    </row>
    <row r="228" spans="1:2" x14ac:dyDescent="0.3">
      <c r="A228" s="172"/>
      <c r="B228" s="173"/>
    </row>
    <row r="229" spans="1:2" x14ac:dyDescent="0.3">
      <c r="A229" s="172"/>
      <c r="B229" s="173"/>
    </row>
    <row r="230" spans="1:2" x14ac:dyDescent="0.3">
      <c r="A230" s="172"/>
      <c r="B230" s="173"/>
    </row>
    <row r="231" spans="1:2" x14ac:dyDescent="0.3">
      <c r="A231" s="172"/>
      <c r="B231" s="173"/>
    </row>
    <row r="232" spans="1:2" x14ac:dyDescent="0.3">
      <c r="A232" s="172"/>
      <c r="B232" s="173"/>
    </row>
    <row r="233" spans="1:2" x14ac:dyDescent="0.3">
      <c r="A233" s="172"/>
      <c r="B233" s="173"/>
    </row>
    <row r="234" spans="1:2" x14ac:dyDescent="0.3">
      <c r="A234" s="172"/>
      <c r="B234" s="173"/>
    </row>
    <row r="235" spans="1:2" x14ac:dyDescent="0.3">
      <c r="A235" s="172"/>
      <c r="B235" s="173"/>
    </row>
    <row r="236" spans="1:2" x14ac:dyDescent="0.3">
      <c r="A236" s="172"/>
      <c r="B236" s="173"/>
    </row>
    <row r="237" spans="1:2" x14ac:dyDescent="0.3">
      <c r="A237" s="172"/>
      <c r="B237" s="173"/>
    </row>
    <row r="238" spans="1:2" x14ac:dyDescent="0.3">
      <c r="A238" s="172"/>
      <c r="B238" s="173"/>
    </row>
    <row r="239" spans="1:2" x14ac:dyDescent="0.3">
      <c r="A239" s="172"/>
      <c r="B239" s="173"/>
    </row>
    <row r="240" spans="1:2" x14ac:dyDescent="0.3">
      <c r="A240" s="172"/>
      <c r="B240" s="173"/>
    </row>
    <row r="241" spans="1:2" x14ac:dyDescent="0.3">
      <c r="A241" s="172"/>
      <c r="B241" s="173"/>
    </row>
    <row r="242" spans="1:2" x14ac:dyDescent="0.3">
      <c r="A242" s="172"/>
      <c r="B242" s="173"/>
    </row>
    <row r="243" spans="1:2" x14ac:dyDescent="0.3">
      <c r="A243" s="172"/>
      <c r="B243" s="173"/>
    </row>
    <row r="244" spans="1:2" x14ac:dyDescent="0.3">
      <c r="A244" s="172"/>
      <c r="B244" s="173"/>
    </row>
    <row r="245" spans="1:2" x14ac:dyDescent="0.3">
      <c r="A245" s="172"/>
      <c r="B245" s="173"/>
    </row>
    <row r="246" spans="1:2" x14ac:dyDescent="0.3">
      <c r="A246" s="172"/>
      <c r="B246" s="173"/>
    </row>
    <row r="247" spans="1:2" x14ac:dyDescent="0.3">
      <c r="A247" s="172"/>
      <c r="B247" s="173"/>
    </row>
    <row r="248" spans="1:2" x14ac:dyDescent="0.3">
      <c r="A248" s="172"/>
      <c r="B248" s="173"/>
    </row>
    <row r="249" spans="1:2" x14ac:dyDescent="0.3">
      <c r="A249" s="172"/>
      <c r="B249" s="173"/>
    </row>
    <row r="250" spans="1:2" x14ac:dyDescent="0.3">
      <c r="A250" s="172"/>
      <c r="B250" s="173"/>
    </row>
    <row r="251" spans="1:2" x14ac:dyDescent="0.3">
      <c r="A251" s="172"/>
      <c r="B251" s="173"/>
    </row>
    <row r="252" spans="1:2" x14ac:dyDescent="0.3">
      <c r="A252" s="172"/>
      <c r="B252" s="173"/>
    </row>
    <row r="253" spans="1:2" x14ac:dyDescent="0.3">
      <c r="A253" s="172"/>
      <c r="B253" s="173"/>
    </row>
    <row r="254" spans="1:2" x14ac:dyDescent="0.3">
      <c r="A254" s="172"/>
      <c r="B254" s="173"/>
    </row>
    <row r="255" spans="1:2" x14ac:dyDescent="0.3">
      <c r="A255" s="172"/>
      <c r="B255" s="173"/>
    </row>
    <row r="256" spans="1:2" x14ac:dyDescent="0.3">
      <c r="A256" s="172"/>
      <c r="B256" s="173"/>
    </row>
    <row r="257" spans="1:2" x14ac:dyDescent="0.3">
      <c r="A257" s="172"/>
      <c r="B257" s="173"/>
    </row>
    <row r="258" spans="1:2" x14ac:dyDescent="0.3">
      <c r="A258" s="172"/>
      <c r="B258" s="173"/>
    </row>
    <row r="259" spans="1:2" x14ac:dyDescent="0.3">
      <c r="A259" s="172"/>
      <c r="B259" s="173"/>
    </row>
    <row r="260" spans="1:2" x14ac:dyDescent="0.3">
      <c r="A260" s="172"/>
      <c r="B260" s="173"/>
    </row>
    <row r="261" spans="1:2" x14ac:dyDescent="0.3">
      <c r="A261" s="172"/>
      <c r="B261" s="173"/>
    </row>
    <row r="262" spans="1:2" x14ac:dyDescent="0.3">
      <c r="A262" s="172"/>
      <c r="B262" s="173"/>
    </row>
    <row r="263" spans="1:2" x14ac:dyDescent="0.3">
      <c r="A263" s="172"/>
      <c r="B263" s="173"/>
    </row>
    <row r="264" spans="1:2" x14ac:dyDescent="0.3">
      <c r="A264" s="172"/>
      <c r="B264" s="173"/>
    </row>
    <row r="265" spans="1:2" x14ac:dyDescent="0.3">
      <c r="A265" s="172"/>
      <c r="B265" s="173"/>
    </row>
    <row r="266" spans="1:2" x14ac:dyDescent="0.3">
      <c r="A266" s="172"/>
      <c r="B266" s="173"/>
    </row>
    <row r="267" spans="1:2" x14ac:dyDescent="0.3">
      <c r="A267" s="172"/>
      <c r="B267" s="173"/>
    </row>
    <row r="268" spans="1:2" x14ac:dyDescent="0.3">
      <c r="A268" s="172"/>
      <c r="B268" s="173"/>
    </row>
    <row r="269" spans="1:2" x14ac:dyDescent="0.3">
      <c r="A269" s="172"/>
      <c r="B269" s="173"/>
    </row>
    <row r="270" spans="1:2" x14ac:dyDescent="0.3">
      <c r="A270" s="172"/>
      <c r="B270" s="173"/>
    </row>
    <row r="271" spans="1:2" x14ac:dyDescent="0.3">
      <c r="A271" s="172"/>
      <c r="B271" s="173"/>
    </row>
    <row r="272" spans="1:2" x14ac:dyDescent="0.3">
      <c r="A272" s="172"/>
      <c r="B272" s="173"/>
    </row>
    <row r="273" spans="1:2" x14ac:dyDescent="0.3">
      <c r="A273" s="172"/>
      <c r="B273" s="173"/>
    </row>
    <row r="274" spans="1:2" x14ac:dyDescent="0.3">
      <c r="A274" s="172"/>
      <c r="B274" s="173"/>
    </row>
    <row r="275" spans="1:2" x14ac:dyDescent="0.3">
      <c r="A275" s="172"/>
      <c r="B275" s="173"/>
    </row>
    <row r="276" spans="1:2" x14ac:dyDescent="0.3">
      <c r="A276" s="172"/>
      <c r="B276" s="173"/>
    </row>
    <row r="277" spans="1:2" x14ac:dyDescent="0.3">
      <c r="A277" s="172"/>
      <c r="B277" s="173"/>
    </row>
    <row r="278" spans="1:2" x14ac:dyDescent="0.3">
      <c r="A278" s="172"/>
      <c r="B278" s="173"/>
    </row>
    <row r="279" spans="1:2" x14ac:dyDescent="0.3">
      <c r="A279" s="172"/>
      <c r="B279" s="173"/>
    </row>
    <row r="280" spans="1:2" x14ac:dyDescent="0.3">
      <c r="A280" s="172"/>
      <c r="B280" s="173"/>
    </row>
    <row r="281" spans="1:2" x14ac:dyDescent="0.3">
      <c r="A281" s="172"/>
      <c r="B281" s="173"/>
    </row>
    <row r="282" spans="1:2" x14ac:dyDescent="0.3">
      <c r="A282" s="172"/>
      <c r="B282" s="173"/>
    </row>
    <row r="283" spans="1:2" x14ac:dyDescent="0.3">
      <c r="A283" s="172"/>
      <c r="B283" s="173"/>
    </row>
    <row r="284" spans="1:2" x14ac:dyDescent="0.3">
      <c r="A284" s="172"/>
      <c r="B284" s="173"/>
    </row>
    <row r="285" spans="1:2" x14ac:dyDescent="0.3">
      <c r="A285" s="172"/>
      <c r="B285" s="173"/>
    </row>
    <row r="286" spans="1:2" x14ac:dyDescent="0.3">
      <c r="A286" s="172"/>
      <c r="B286" s="173"/>
    </row>
    <row r="287" spans="1:2" x14ac:dyDescent="0.3">
      <c r="A287" s="172"/>
      <c r="B287" s="173"/>
    </row>
    <row r="288" spans="1:2" x14ac:dyDescent="0.3">
      <c r="A288" s="172"/>
      <c r="B288" s="173"/>
    </row>
    <row r="289" spans="1:2" x14ac:dyDescent="0.3">
      <c r="A289" s="172"/>
      <c r="B289" s="173"/>
    </row>
    <row r="290" spans="1:2" x14ac:dyDescent="0.3">
      <c r="A290" s="172"/>
      <c r="B290" s="173"/>
    </row>
    <row r="291" spans="1:2" x14ac:dyDescent="0.3">
      <c r="A291" s="172"/>
      <c r="B291" s="173"/>
    </row>
    <row r="292" spans="1:2" x14ac:dyDescent="0.3">
      <c r="A292" s="172"/>
      <c r="B292" s="173"/>
    </row>
    <row r="293" spans="1:2" x14ac:dyDescent="0.3">
      <c r="A293" s="172"/>
      <c r="B293" s="173"/>
    </row>
    <row r="294" spans="1:2" x14ac:dyDescent="0.3">
      <c r="A294" s="172"/>
      <c r="B294" s="173"/>
    </row>
    <row r="295" spans="1:2" x14ac:dyDescent="0.3">
      <c r="A295" s="172"/>
      <c r="B295" s="173"/>
    </row>
    <row r="296" spans="1:2" x14ac:dyDescent="0.3">
      <c r="A296" s="172"/>
      <c r="B296" s="173"/>
    </row>
    <row r="297" spans="1:2" x14ac:dyDescent="0.3">
      <c r="A297" s="172"/>
      <c r="B297" s="173"/>
    </row>
    <row r="298" spans="1:2" x14ac:dyDescent="0.3">
      <c r="A298" s="172"/>
      <c r="B298" s="173"/>
    </row>
    <row r="299" spans="1:2" x14ac:dyDescent="0.3">
      <c r="A299" s="172"/>
      <c r="B299" s="173"/>
    </row>
    <row r="300" spans="1:2" x14ac:dyDescent="0.3">
      <c r="A300" s="172"/>
      <c r="B300" s="173"/>
    </row>
    <row r="301" spans="1:2" x14ac:dyDescent="0.3">
      <c r="A301" s="172"/>
      <c r="B301" s="173"/>
    </row>
    <row r="302" spans="1:2" x14ac:dyDescent="0.3">
      <c r="A302" s="172"/>
      <c r="B302" s="173"/>
    </row>
    <row r="303" spans="1:2" x14ac:dyDescent="0.3">
      <c r="A303" s="172"/>
      <c r="B303" s="173"/>
    </row>
    <row r="304" spans="1:2" x14ac:dyDescent="0.3">
      <c r="A304" s="172"/>
      <c r="B304" s="173"/>
    </row>
    <row r="305" spans="1:2" x14ac:dyDescent="0.3">
      <c r="A305" s="172"/>
      <c r="B305" s="173"/>
    </row>
    <row r="306" spans="1:2" x14ac:dyDescent="0.3">
      <c r="A306" s="172"/>
      <c r="B306" s="173"/>
    </row>
    <row r="307" spans="1:2" x14ac:dyDescent="0.3">
      <c r="A307" s="172"/>
      <c r="B307" s="173"/>
    </row>
    <row r="308" spans="1:2" x14ac:dyDescent="0.3">
      <c r="A308" s="172"/>
      <c r="B308" s="173"/>
    </row>
    <row r="309" spans="1:2" x14ac:dyDescent="0.3">
      <c r="A309" s="172"/>
      <c r="B309" s="173"/>
    </row>
    <row r="310" spans="1:2" x14ac:dyDescent="0.3">
      <c r="A310" s="172"/>
      <c r="B310" s="173"/>
    </row>
    <row r="311" spans="1:2" x14ac:dyDescent="0.3">
      <c r="A311" s="172"/>
      <c r="B311" s="173"/>
    </row>
    <row r="312" spans="1:2" x14ac:dyDescent="0.3">
      <c r="A312" s="172"/>
      <c r="B312" s="173"/>
    </row>
    <row r="313" spans="1:2" x14ac:dyDescent="0.3">
      <c r="A313" s="172"/>
      <c r="B313" s="173"/>
    </row>
    <row r="314" spans="1:2" x14ac:dyDescent="0.3">
      <c r="A314" s="172"/>
      <c r="B314" s="173"/>
    </row>
    <row r="315" spans="1:2" x14ac:dyDescent="0.3">
      <c r="A315" s="172"/>
      <c r="B315" s="173"/>
    </row>
    <row r="316" spans="1:2" x14ac:dyDescent="0.3">
      <c r="A316" s="172"/>
      <c r="B316" s="173"/>
    </row>
    <row r="317" spans="1:2" x14ac:dyDescent="0.3">
      <c r="A317" s="172"/>
      <c r="B317" s="173"/>
    </row>
    <row r="318" spans="1:2" x14ac:dyDescent="0.3">
      <c r="A318" s="172"/>
      <c r="B318" s="173"/>
    </row>
    <row r="319" spans="1:2" x14ac:dyDescent="0.3">
      <c r="A319" s="172"/>
      <c r="B319" s="173"/>
    </row>
    <row r="320" spans="1:2" x14ac:dyDescent="0.3">
      <c r="A320" s="172"/>
      <c r="B320" s="173"/>
    </row>
    <row r="321" spans="1:2" x14ac:dyDescent="0.3">
      <c r="A321" s="172"/>
      <c r="B321" s="173"/>
    </row>
    <row r="322" spans="1:2" x14ac:dyDescent="0.3">
      <c r="A322" s="172"/>
      <c r="B322" s="173"/>
    </row>
  </sheetData>
  <phoneticPr fontId="3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13</vt:i4>
      </vt:variant>
    </vt:vector>
  </HeadingPairs>
  <TitlesOfParts>
    <vt:vector size="21" baseType="lpstr">
      <vt:lpstr>RawData</vt:lpstr>
      <vt:lpstr>PageGardeModel</vt:lpstr>
      <vt:lpstr>Zi_TablePaysageModel</vt:lpstr>
      <vt:lpstr>Zi_TablePortraitModel</vt:lpstr>
      <vt:lpstr>GraphDModel</vt:lpstr>
      <vt:lpstr>GraphBModel</vt:lpstr>
      <vt:lpstr>ImplantationModel</vt:lpstr>
      <vt:lpstr>BRGLabModel</vt:lpstr>
      <vt:lpstr>ImplantationModel!MapsImage</vt:lpstr>
      <vt:lpstr>GraphBModel!Page</vt:lpstr>
      <vt:lpstr>GraphDModel!Page</vt:lpstr>
      <vt:lpstr>ImplantationModel!Page</vt:lpstr>
      <vt:lpstr>PageGardeModel!Page</vt:lpstr>
      <vt:lpstr>Zi_TablePaysageModel!Page</vt:lpstr>
      <vt:lpstr>Zi_TablePortraitModel!Page</vt:lpstr>
      <vt:lpstr>GraphBModel!Zone_d_impression</vt:lpstr>
      <vt:lpstr>GraphDModel!Zone_d_impression</vt:lpstr>
      <vt:lpstr>ImplantationModel!Zone_d_impression</vt:lpstr>
      <vt:lpstr>PageGardeModel!Zone_d_impression</vt:lpstr>
      <vt:lpstr>Zi_TablePaysageModel!Zone_d_impression</vt:lpstr>
      <vt:lpstr>Zi_TablePortraitModel!Zone_d_impression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Pellevrault</dc:creator>
  <cp:lastModifiedBy>seb p</cp:lastModifiedBy>
  <cp:lastPrinted>2023-02-24T17:21:01Z</cp:lastPrinted>
  <dcterms:created xsi:type="dcterms:W3CDTF">2015-06-05T18:19:34Z</dcterms:created>
  <dcterms:modified xsi:type="dcterms:W3CDTF">2023-10-14T08:05:31Z</dcterms:modified>
</cp:coreProperties>
</file>