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8. CV characterstics of a solar cell\"/>
    </mc:Choice>
  </mc:AlternateContent>
  <xr:revisionPtr revIDLastSave="0" documentId="13_ncr:1_{BBBB34D8-C615-422D-9130-DA38CA59DBB0}" xr6:coauthVersionLast="47" xr6:coauthVersionMax="47" xr10:uidLastSave="{00000000-0000-0000-0000-000000000000}"/>
  <bookViews>
    <workbookView xWindow="-108" yWindow="-108" windowWidth="23256" windowHeight="13176" activeTab="2" xr2:uid="{69609E4E-EA72-43B0-9DF5-21EE2DD495E2}"/>
  </bookViews>
  <sheets>
    <sheet name="not dark again" sheetId="3" r:id="rId1"/>
    <sheet name="not dark" sheetId="2" r:id="rId2"/>
    <sheet name="dark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G3" i="3"/>
  <c r="H3" i="3" s="1"/>
  <c r="F20" i="3"/>
  <c r="G20" i="3"/>
  <c r="H20" i="3" s="1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G10" i="3" s="1"/>
  <c r="H10" i="3" s="1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F19" i="2"/>
  <c r="E19" i="2"/>
  <c r="G19" i="2" s="1"/>
  <c r="H19" i="2" s="1"/>
  <c r="D19" i="2"/>
  <c r="F18" i="2"/>
  <c r="E18" i="2"/>
  <c r="G18" i="2" s="1"/>
  <c r="H18" i="2" s="1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7" i="2"/>
  <c r="E7" i="2"/>
  <c r="D7" i="2"/>
  <c r="F5" i="2"/>
  <c r="E5" i="2"/>
  <c r="D5" i="2"/>
  <c r="F3" i="2"/>
  <c r="E3" i="2"/>
  <c r="D3" i="2"/>
  <c r="F8" i="2"/>
  <c r="E8" i="2"/>
  <c r="D8" i="2"/>
  <c r="F6" i="2"/>
  <c r="E6" i="2"/>
  <c r="D6" i="2"/>
  <c r="F4" i="2"/>
  <c r="E4" i="2"/>
  <c r="D4" i="2"/>
  <c r="F2" i="2"/>
  <c r="G2" i="2" s="1"/>
  <c r="H2" i="2" s="1"/>
  <c r="E2" i="2"/>
  <c r="D2" i="2"/>
  <c r="G4" i="1"/>
  <c r="H4" i="1" s="1"/>
  <c r="G5" i="1"/>
  <c r="H5" i="1" s="1"/>
  <c r="G6" i="1"/>
  <c r="H6" i="1" s="1"/>
  <c r="G7" i="1"/>
  <c r="G8" i="1"/>
  <c r="G9" i="1"/>
  <c r="G10" i="1"/>
  <c r="G11" i="1"/>
  <c r="H11" i="1" s="1"/>
  <c r="G12" i="1"/>
  <c r="H12" i="1" s="1"/>
  <c r="G13" i="1"/>
  <c r="H13" i="1" s="1"/>
  <c r="G14" i="1"/>
  <c r="H14" i="1" s="1"/>
  <c r="G15" i="1"/>
  <c r="G16" i="1"/>
  <c r="G17" i="1"/>
  <c r="G18" i="1"/>
  <c r="G19" i="1"/>
  <c r="H19" i="1" s="1"/>
  <c r="G20" i="1"/>
  <c r="H20" i="1" s="1"/>
  <c r="G21" i="1"/>
  <c r="H21" i="1" s="1"/>
  <c r="G22" i="1"/>
  <c r="H22" i="1" s="1"/>
  <c r="H3" i="1"/>
  <c r="H7" i="1"/>
  <c r="H8" i="1"/>
  <c r="H9" i="1"/>
  <c r="H10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" i="1"/>
  <c r="G2" i="1" s="1"/>
  <c r="E2" i="1"/>
  <c r="D2" i="1"/>
  <c r="G2" i="3" l="1"/>
  <c r="H2" i="3" s="1"/>
  <c r="G9" i="3"/>
  <c r="H9" i="3" s="1"/>
  <c r="G4" i="3"/>
  <c r="H4" i="3" s="1"/>
  <c r="G11" i="3"/>
  <c r="H11" i="3" s="1"/>
  <c r="G17" i="3"/>
  <c r="H17" i="3" s="1"/>
  <c r="G6" i="3"/>
  <c r="H6" i="3" s="1"/>
  <c r="G7" i="3"/>
  <c r="H7" i="3" s="1"/>
  <c r="G8" i="3"/>
  <c r="H8" i="3" s="1"/>
  <c r="G15" i="3"/>
  <c r="H15" i="3" s="1"/>
  <c r="G5" i="3"/>
  <c r="H5" i="3" s="1"/>
  <c r="G13" i="3"/>
  <c r="H13" i="3" s="1"/>
  <c r="G18" i="3"/>
  <c r="H18" i="3" s="1"/>
  <c r="G12" i="3"/>
  <c r="H12" i="3" s="1"/>
  <c r="G16" i="3"/>
  <c r="H16" i="3" s="1"/>
  <c r="G14" i="3"/>
  <c r="H14" i="3" s="1"/>
  <c r="G19" i="3"/>
  <c r="H19" i="3" s="1"/>
  <c r="G9" i="2"/>
  <c r="H9" i="2" s="1"/>
  <c r="G4" i="2"/>
  <c r="H4" i="2" s="1"/>
  <c r="G3" i="2"/>
  <c r="H3" i="2" s="1"/>
  <c r="G11" i="2"/>
  <c r="H11" i="2" s="1"/>
  <c r="G14" i="2"/>
  <c r="H14" i="2" s="1"/>
  <c r="G10" i="2"/>
  <c r="H10" i="2" s="1"/>
  <c r="G17" i="2"/>
  <c r="H17" i="2" s="1"/>
  <c r="G16" i="2"/>
  <c r="H16" i="2" s="1"/>
  <c r="G15" i="2"/>
  <c r="H15" i="2" s="1"/>
  <c r="G13" i="2"/>
  <c r="H13" i="2" s="1"/>
  <c r="G12" i="2"/>
  <c r="H12" i="2" s="1"/>
  <c r="G7" i="2"/>
  <c r="H7" i="2" s="1"/>
  <c r="G5" i="2"/>
  <c r="H5" i="2" s="1"/>
  <c r="G8" i="2"/>
  <c r="H8" i="2" s="1"/>
  <c r="G6" i="2"/>
  <c r="H6" i="2" s="1"/>
</calcChain>
</file>

<file path=xl/sharedStrings.xml><?xml version="1.0" encoding="utf-8"?>
<sst xmlns="http://schemas.openxmlformats.org/spreadsheetml/2006/main" count="24" uniqueCount="8">
  <si>
    <t>vdc</t>
  </si>
  <si>
    <t>vdut</t>
  </si>
  <si>
    <t>vout</t>
  </si>
  <si>
    <t>cdut</t>
  </si>
  <si>
    <t>cf</t>
  </si>
  <si>
    <t>1/cdut^2</t>
  </si>
  <si>
    <t>omega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</si>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</sst>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dark again'!$G$1</c:f>
              <c:strCache>
                <c:ptCount val="1"/>
                <c:pt idx="0">
                  <c:v>cdut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 dark again'!$D$2:$D$22</c:f>
              <c:numCache>
                <c:formatCode>0.000</c:formatCode>
                <c:ptCount val="20"/>
                <c:pt idx="0">
                  <c:v>0.11700000000000001</c:v>
                </c:pt>
                <c:pt idx="1">
                  <c:v>0.26</c:v>
                </c:pt>
                <c:pt idx="2">
                  <c:v>0.41899999999999998</c:v>
                </c:pt>
                <c:pt idx="3">
                  <c:v>0.51100000000000001</c:v>
                </c:pt>
                <c:pt idx="4">
                  <c:v>0.625</c:v>
                </c:pt>
                <c:pt idx="5">
                  <c:v>0.751</c:v>
                </c:pt>
                <c:pt idx="6">
                  <c:v>0.878</c:v>
                </c:pt>
                <c:pt idx="7">
                  <c:v>1.0529999999999999</c:v>
                </c:pt>
                <c:pt idx="8">
                  <c:v>1.139</c:v>
                </c:pt>
                <c:pt idx="9">
                  <c:v>1.2050000000000001</c:v>
                </c:pt>
                <c:pt idx="10">
                  <c:v>1.32</c:v>
                </c:pt>
                <c:pt idx="11">
                  <c:v>1.407</c:v>
                </c:pt>
                <c:pt idx="12">
                  <c:v>1.571</c:v>
                </c:pt>
                <c:pt idx="13">
                  <c:v>1.669</c:v>
                </c:pt>
                <c:pt idx="14">
                  <c:v>1.7350000000000001</c:v>
                </c:pt>
                <c:pt idx="15">
                  <c:v>1.829</c:v>
                </c:pt>
                <c:pt idx="16">
                  <c:v>1.91</c:v>
                </c:pt>
                <c:pt idx="17">
                  <c:v>2.048</c:v>
                </c:pt>
              </c:numCache>
            </c:numRef>
          </c:xVal>
          <c:yVal>
            <c:numRef>
              <c:f>'not dark again'!$G$2:$G$22</c:f>
              <c:numCache>
                <c:formatCode>0.00E+00</c:formatCode>
                <c:ptCount val="20"/>
                <c:pt idx="0">
                  <c:v>2.3698498223074694E-8</c:v>
                </c:pt>
                <c:pt idx="1">
                  <c:v>1.0446495184458478E-8</c:v>
                </c:pt>
                <c:pt idx="2">
                  <c:v>6.3964444548671879E-9</c:v>
                </c:pt>
                <c:pt idx="3">
                  <c:v>5.1298030072054003E-9</c:v>
                </c:pt>
                <c:pt idx="4">
                  <c:v>4.1388758237375921E-9</c:v>
                </c:pt>
                <c:pt idx="5">
                  <c:v>3.3884341181071583E-9</c:v>
                </c:pt>
                <c:pt idx="6">
                  <c:v>2.8687240948450915E-9</c:v>
                </c:pt>
                <c:pt idx="7">
                  <c:v>2.3274661933101421E-9</c:v>
                </c:pt>
                <c:pt idx="8">
                  <c:v>2.1338027753625966E-9</c:v>
                </c:pt>
                <c:pt idx="9">
                  <c:v>1.998148857699313E-9</c:v>
                </c:pt>
                <c:pt idx="10">
                  <c:v>1.8153207404588581E-9</c:v>
                </c:pt>
                <c:pt idx="11">
                  <c:v>1.6857980484706809E-9</c:v>
                </c:pt>
                <c:pt idx="12">
                  <c:v>1.4821610558316005E-9</c:v>
                </c:pt>
                <c:pt idx="13">
                  <c:v>1.3883205499173862E-9</c:v>
                </c:pt>
                <c:pt idx="14">
                  <c:v>1.3297632891598057E-9</c:v>
                </c:pt>
                <c:pt idx="15">
                  <c:v>1.249747581945088E-9</c:v>
                </c:pt>
                <c:pt idx="16">
                  <c:v>1.1895225352003602E-9</c:v>
                </c:pt>
                <c:pt idx="17">
                  <c:v>1.093431773838528E-9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C-4B1D-AF97-8E6FACEE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1832"/>
        <c:axId val="465769032"/>
      </c:scatterChart>
      <c:valAx>
        <c:axId val="4657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9032"/>
        <c:crosses val="autoZero"/>
        <c:crossBetween val="midCat"/>
      </c:valAx>
      <c:valAx>
        <c:axId val="4657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dark again'!$H$1</c:f>
              <c:strCache>
                <c:ptCount val="1"/>
                <c:pt idx="0">
                  <c:v>1/cdut^2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 dark again'!$D$2:$D$22</c:f>
              <c:numCache>
                <c:formatCode>0.000</c:formatCode>
                <c:ptCount val="20"/>
                <c:pt idx="0">
                  <c:v>0.11700000000000001</c:v>
                </c:pt>
                <c:pt idx="1">
                  <c:v>0.26</c:v>
                </c:pt>
                <c:pt idx="2">
                  <c:v>0.41899999999999998</c:v>
                </c:pt>
                <c:pt idx="3">
                  <c:v>0.51100000000000001</c:v>
                </c:pt>
                <c:pt idx="4">
                  <c:v>0.625</c:v>
                </c:pt>
                <c:pt idx="5">
                  <c:v>0.751</c:v>
                </c:pt>
                <c:pt idx="6">
                  <c:v>0.878</c:v>
                </c:pt>
                <c:pt idx="7">
                  <c:v>1.0529999999999999</c:v>
                </c:pt>
                <c:pt idx="8">
                  <c:v>1.139</c:v>
                </c:pt>
                <c:pt idx="9">
                  <c:v>1.2050000000000001</c:v>
                </c:pt>
                <c:pt idx="10">
                  <c:v>1.32</c:v>
                </c:pt>
                <c:pt idx="11">
                  <c:v>1.407</c:v>
                </c:pt>
                <c:pt idx="12">
                  <c:v>1.571</c:v>
                </c:pt>
                <c:pt idx="13">
                  <c:v>1.669</c:v>
                </c:pt>
                <c:pt idx="14">
                  <c:v>1.7350000000000001</c:v>
                </c:pt>
                <c:pt idx="15">
                  <c:v>1.829</c:v>
                </c:pt>
                <c:pt idx="16">
                  <c:v>1.91</c:v>
                </c:pt>
                <c:pt idx="17">
                  <c:v>2.048</c:v>
                </c:pt>
              </c:numCache>
            </c:numRef>
          </c:xVal>
          <c:yVal>
            <c:numRef>
              <c:f>'not dark again'!$H$2:$H$22</c:f>
              <c:numCache>
                <c:formatCode>0.00E+00</c:formatCode>
                <c:ptCount val="20"/>
                <c:pt idx="0">
                  <c:v>1780567117585848</c:v>
                </c:pt>
                <c:pt idx="1">
                  <c:v>9163445119868860</c:v>
                </c:pt>
                <c:pt idx="2">
                  <c:v>2.4441211778829172E+16</c:v>
                </c:pt>
                <c:pt idx="3">
                  <c:v>3.800131492439184E+16</c:v>
                </c:pt>
                <c:pt idx="4">
                  <c:v>5.8376117389104384E+16</c:v>
                </c:pt>
                <c:pt idx="5">
                  <c:v>8.7096741640629536E+16</c:v>
                </c:pt>
                <c:pt idx="6">
                  <c:v>1.2151291454081629E+17</c:v>
                </c:pt>
                <c:pt idx="7">
                  <c:v>1.8460065469860934E+17</c:v>
                </c:pt>
                <c:pt idx="8">
                  <c:v>2.196298923315423E+17</c:v>
                </c:pt>
                <c:pt idx="9">
                  <c:v>2.50463428880476E+17</c:v>
                </c:pt>
                <c:pt idx="10">
                  <c:v>3.0345427548257491E+17</c:v>
                </c:pt>
                <c:pt idx="11">
                  <c:v>3.5187540049839789E+17</c:v>
                </c:pt>
                <c:pt idx="12">
                  <c:v>4.5520728550295866E+17</c:v>
                </c:pt>
                <c:pt idx="13">
                  <c:v>5.1882452332609843E+17</c:v>
                </c:pt>
                <c:pt idx="14">
                  <c:v>5.6552436610425101E+17</c:v>
                </c:pt>
                <c:pt idx="15">
                  <c:v>6.4025855440215283E+17</c:v>
                </c:pt>
                <c:pt idx="16">
                  <c:v>7.0673183042539213E+17</c:v>
                </c:pt>
                <c:pt idx="17">
                  <c:v>8.36405E+17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2-4989-A701-A4AF0F26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06832"/>
        <c:axId val="465804672"/>
      </c:scatterChart>
      <c:valAx>
        <c:axId val="4658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4672"/>
        <c:crosses val="autoZero"/>
        <c:crossBetween val="midCat"/>
      </c:valAx>
      <c:valAx>
        <c:axId val="465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dark'!$G$1</c:f>
              <c:strCache>
                <c:ptCount val="1"/>
                <c:pt idx="0">
                  <c:v>cdut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 dark'!$D$2:$D$22</c:f>
              <c:numCache>
                <c:formatCode>General</c:formatCode>
                <c:ptCount val="20"/>
                <c:pt idx="0">
                  <c:v>0.11799999999999999</c:v>
                </c:pt>
                <c:pt idx="1">
                  <c:v>0.128</c:v>
                </c:pt>
                <c:pt idx="2">
                  <c:v>0.19900000000000001</c:v>
                </c:pt>
                <c:pt idx="3">
                  <c:v>0.21099999999999999</c:v>
                </c:pt>
                <c:pt idx="4">
                  <c:v>0.307</c:v>
                </c:pt>
                <c:pt idx="5">
                  <c:v>0.33400000000000002</c:v>
                </c:pt>
                <c:pt idx="6">
                  <c:v>0.42699999999999999</c:v>
                </c:pt>
                <c:pt idx="7">
                  <c:v>0.60499999999999998</c:v>
                </c:pt>
                <c:pt idx="8">
                  <c:v>0.77200000000000002</c:v>
                </c:pt>
                <c:pt idx="9">
                  <c:v>0.95299999999999996</c:v>
                </c:pt>
                <c:pt idx="10">
                  <c:v>1.054</c:v>
                </c:pt>
                <c:pt idx="11">
                  <c:v>1.17</c:v>
                </c:pt>
                <c:pt idx="12">
                  <c:v>1.306</c:v>
                </c:pt>
                <c:pt idx="13">
                  <c:v>1.548</c:v>
                </c:pt>
                <c:pt idx="14">
                  <c:v>1.843</c:v>
                </c:pt>
                <c:pt idx="15">
                  <c:v>1.974</c:v>
                </c:pt>
                <c:pt idx="16">
                  <c:v>2.089</c:v>
                </c:pt>
              </c:numCache>
            </c:numRef>
          </c:xVal>
          <c:yVal>
            <c:numRef>
              <c:f>'not dark'!$G$2:$G$22</c:f>
              <c:numCache>
                <c:formatCode>0.00E+00</c:formatCode>
                <c:ptCount val="20"/>
                <c:pt idx="0">
                  <c:v>6.0082964761274843E-8</c:v>
                </c:pt>
                <c:pt idx="1">
                  <c:v>5.6328429967551959E-8</c:v>
                </c:pt>
                <c:pt idx="2">
                  <c:v>3.6349873525858654E-8</c:v>
                </c:pt>
                <c:pt idx="3">
                  <c:v>3.4373044956450262E-8</c:v>
                </c:pt>
                <c:pt idx="4">
                  <c:v>2.3650718992786242E-8</c:v>
                </c:pt>
                <c:pt idx="5">
                  <c:v>2.1635111994688231E-8</c:v>
                </c:pt>
                <c:pt idx="6">
                  <c:v>1.7015805971967226E-8</c:v>
                </c:pt>
                <c:pt idx="7">
                  <c:v>1.2058664461312288E-8</c:v>
                </c:pt>
                <c:pt idx="8">
                  <c:v>9.4195437208377825E-9</c:v>
                </c:pt>
                <c:pt idx="9">
                  <c:v>7.6393184278030214E-9</c:v>
                </c:pt>
                <c:pt idx="10">
                  <c:v>6.9011854089815275E-9</c:v>
                </c:pt>
                <c:pt idx="11">
                  <c:v>6.2239117140222574E-9</c:v>
                </c:pt>
                <c:pt idx="12">
                  <c:v>5.5647600803687948E-9</c:v>
                </c:pt>
                <c:pt idx="13">
                  <c:v>4.7026141524243334E-9</c:v>
                </c:pt>
                <c:pt idx="14">
                  <c:v>3.9329337413060215E-9</c:v>
                </c:pt>
                <c:pt idx="15">
                  <c:v>3.6725790503068268E-9</c:v>
                </c:pt>
                <c:pt idx="16">
                  <c:v>3.465375491196357E-9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E-473A-B048-28A08F74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1832"/>
        <c:axId val="465769032"/>
      </c:scatterChart>
      <c:valAx>
        <c:axId val="4657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9032"/>
        <c:crosses val="autoZero"/>
        <c:crossBetween val="midCat"/>
      </c:valAx>
      <c:valAx>
        <c:axId val="4657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'not dark'!$H$1</c:f>
              <c:strCache>
                <c:ptCount val="1"/>
                <c:pt idx="0">
                  <c:v>1/cdut^2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 dark'!$D$2:$D$22</c:f>
              <c:numCache>
                <c:formatCode>General</c:formatCode>
                <c:ptCount val="20"/>
                <c:pt idx="0">
                  <c:v>0.11799999999999999</c:v>
                </c:pt>
                <c:pt idx="1">
                  <c:v>0.128</c:v>
                </c:pt>
                <c:pt idx="2">
                  <c:v>0.19900000000000001</c:v>
                </c:pt>
                <c:pt idx="3">
                  <c:v>0.21099999999999999</c:v>
                </c:pt>
                <c:pt idx="4">
                  <c:v>0.307</c:v>
                </c:pt>
                <c:pt idx="5">
                  <c:v>0.33400000000000002</c:v>
                </c:pt>
                <c:pt idx="6">
                  <c:v>0.42699999999999999</c:v>
                </c:pt>
                <c:pt idx="7">
                  <c:v>0.60499999999999998</c:v>
                </c:pt>
                <c:pt idx="8">
                  <c:v>0.77200000000000002</c:v>
                </c:pt>
                <c:pt idx="9">
                  <c:v>0.95299999999999996</c:v>
                </c:pt>
                <c:pt idx="10">
                  <c:v>1.054</c:v>
                </c:pt>
                <c:pt idx="11">
                  <c:v>1.17</c:v>
                </c:pt>
                <c:pt idx="12">
                  <c:v>1.306</c:v>
                </c:pt>
                <c:pt idx="13">
                  <c:v>1.548</c:v>
                </c:pt>
                <c:pt idx="14">
                  <c:v>1.843</c:v>
                </c:pt>
                <c:pt idx="15">
                  <c:v>1.974</c:v>
                </c:pt>
                <c:pt idx="16">
                  <c:v>2.089</c:v>
                </c:pt>
              </c:numCache>
            </c:numRef>
          </c:xVal>
          <c:yVal>
            <c:numRef>
              <c:f>'not dark'!$H$2:$H$22</c:f>
              <c:numCache>
                <c:formatCode>0.00E+00</c:formatCode>
                <c:ptCount val="20"/>
                <c:pt idx="0">
                  <c:v>277011175933406.66</c:v>
                </c:pt>
                <c:pt idx="1">
                  <c:v>315169880624426</c:v>
                </c:pt>
                <c:pt idx="2">
                  <c:v>756822773186409.38</c:v>
                </c:pt>
                <c:pt idx="3">
                  <c:v>846377262708818.88</c:v>
                </c:pt>
                <c:pt idx="4">
                  <c:v>1787768595041321.8</c:v>
                </c:pt>
                <c:pt idx="5">
                  <c:v>2136395746579417.3</c:v>
                </c:pt>
                <c:pt idx="6">
                  <c:v>3453782228557085</c:v>
                </c:pt>
                <c:pt idx="7">
                  <c:v>6877040441557423</c:v>
                </c:pt>
                <c:pt idx="8">
                  <c:v>1.1270424330891252E+16</c:v>
                </c:pt>
                <c:pt idx="9">
                  <c:v>1.7135262977984304E+16</c:v>
                </c:pt>
                <c:pt idx="10">
                  <c:v>2.0996775713454236E+16</c:v>
                </c:pt>
                <c:pt idx="11">
                  <c:v>2.5815060836466772E+16</c:v>
                </c:pt>
                <c:pt idx="12">
                  <c:v>3.2292904651696172E+16</c:v>
                </c:pt>
                <c:pt idx="13">
                  <c:v>4.5219036763666776E+16</c:v>
                </c:pt>
                <c:pt idx="14">
                  <c:v>6.4649733698502408E+16</c:v>
                </c:pt>
                <c:pt idx="15">
                  <c:v>7.414087290950408E+16</c:v>
                </c:pt>
                <c:pt idx="16">
                  <c:v>8.327207773382336E+16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6-4A47-AB51-6D4A4D91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06832"/>
        <c:axId val="465804672"/>
      </c:scatterChart>
      <c:valAx>
        <c:axId val="4658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4672"/>
        <c:crosses val="autoZero"/>
        <c:crossBetween val="midCat"/>
      </c:valAx>
      <c:valAx>
        <c:axId val="465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dark!$G$1</c:f>
              <c:strCache>
                <c:ptCount val="1"/>
                <c:pt idx="0">
                  <c:v>cdut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dark!$D$2:$D$22</c:f>
              <c:numCache>
                <c:formatCode>0.000</c:formatCode>
                <c:ptCount val="20"/>
                <c:pt idx="0">
                  <c:v>0.13400000000000001</c:v>
                </c:pt>
                <c:pt idx="1">
                  <c:v>0.23200000000000001</c:v>
                </c:pt>
                <c:pt idx="2">
                  <c:v>0.29899999999999999</c:v>
                </c:pt>
                <c:pt idx="3">
                  <c:v>0.4</c:v>
                </c:pt>
                <c:pt idx="4">
                  <c:v>0.52600000000000002</c:v>
                </c:pt>
                <c:pt idx="5">
                  <c:v>0.63500000000000001</c:v>
                </c:pt>
                <c:pt idx="6">
                  <c:v>0.70099999999999996</c:v>
                </c:pt>
                <c:pt idx="7">
                  <c:v>0.80200000000000005</c:v>
                </c:pt>
                <c:pt idx="8">
                  <c:v>0.90700000000000003</c:v>
                </c:pt>
                <c:pt idx="9">
                  <c:v>1.077</c:v>
                </c:pt>
                <c:pt idx="10">
                  <c:v>1.1000000000000001</c:v>
                </c:pt>
                <c:pt idx="11">
                  <c:v>1.216</c:v>
                </c:pt>
                <c:pt idx="12">
                  <c:v>1.3</c:v>
                </c:pt>
                <c:pt idx="13">
                  <c:v>1.448</c:v>
                </c:pt>
                <c:pt idx="14">
                  <c:v>1.546</c:v>
                </c:pt>
                <c:pt idx="15">
                  <c:v>1.6439999999999999</c:v>
                </c:pt>
                <c:pt idx="16">
                  <c:v>1.7330000000000001</c:v>
                </c:pt>
                <c:pt idx="17">
                  <c:v>1.835</c:v>
                </c:pt>
                <c:pt idx="18">
                  <c:v>1.913</c:v>
                </c:pt>
                <c:pt idx="19">
                  <c:v>2.0760000000000001</c:v>
                </c:pt>
              </c:numCache>
            </c:numRef>
          </c:xVal>
          <c:yVal>
            <c:numRef>
              <c:f>dark!$G$2:$G$22</c:f>
              <c:numCache>
                <c:formatCode>0.00E+00</c:formatCode>
                <c:ptCount val="20"/>
                <c:pt idx="0">
                  <c:v>1.8496885843288704E-8</c:v>
                </c:pt>
                <c:pt idx="1">
                  <c:v>1.0378374579112949E-8</c:v>
                </c:pt>
                <c:pt idx="2">
                  <c:v>8.0439409091576588E-9</c:v>
                </c:pt>
                <c:pt idx="3">
                  <c:v>5.907636384999445E-9</c:v>
                </c:pt>
                <c:pt idx="4">
                  <c:v>4.3840357157359857E-9</c:v>
                </c:pt>
                <c:pt idx="5">
                  <c:v>3.5700462257590095E-9</c:v>
                </c:pt>
                <c:pt idx="6">
                  <c:v>3.1966323903694185E-9</c:v>
                </c:pt>
                <c:pt idx="7">
                  <c:v>2.7571738316890137E-9</c:v>
                </c:pt>
                <c:pt idx="8">
                  <c:v>2.4018832691791637E-9</c:v>
                </c:pt>
                <c:pt idx="9">
                  <c:v>1.9711894016527072E-9</c:v>
                </c:pt>
                <c:pt idx="10">
                  <c:v>1.9186387408017068E-9</c:v>
                </c:pt>
                <c:pt idx="11">
                  <c:v>1.7102554099672925E-9</c:v>
                </c:pt>
                <c:pt idx="12">
                  <c:v>1.5826051895546458E-9</c:v>
                </c:pt>
                <c:pt idx="13">
                  <c:v>1.390855679784558E-9</c:v>
                </c:pt>
                <c:pt idx="14">
                  <c:v>1.2812297310258079E-9</c:v>
                </c:pt>
                <c:pt idx="15">
                  <c:v>1.1914028657960948E-9</c:v>
                </c:pt>
                <c:pt idx="16">
                  <c:v>1.1180339887498949E-9</c:v>
                </c:pt>
                <c:pt idx="17">
                  <c:v>1.0438201837762104E-9</c:v>
                </c:pt>
                <c:pt idx="18">
                  <c:v>9.8956424470099389E-10</c:v>
                </c:pt>
                <c:pt idx="19">
                  <c:v>8.9570677210292016E-10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0-440F-861C-FBE41EC8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1832"/>
        <c:axId val="465769032"/>
      </c:scatterChart>
      <c:valAx>
        <c:axId val="4657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9032"/>
        <c:crosses val="autoZero"/>
        <c:crossBetween val="midCat"/>
      </c:valAx>
      <c:valAx>
        <c:axId val="4657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dark!$H$1</c:f>
              <c:strCache>
                <c:ptCount val="1"/>
                <c:pt idx="0">
                  <c:v>1/cdut^2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dark!$D$2:$D$22</c:f>
              <c:numCache>
                <c:formatCode>0.000</c:formatCode>
                <c:ptCount val="20"/>
                <c:pt idx="0">
                  <c:v>0.13400000000000001</c:v>
                </c:pt>
                <c:pt idx="1">
                  <c:v>0.23200000000000001</c:v>
                </c:pt>
                <c:pt idx="2">
                  <c:v>0.29899999999999999</c:v>
                </c:pt>
                <c:pt idx="3">
                  <c:v>0.4</c:v>
                </c:pt>
                <c:pt idx="4">
                  <c:v>0.52600000000000002</c:v>
                </c:pt>
                <c:pt idx="5">
                  <c:v>0.63500000000000001</c:v>
                </c:pt>
                <c:pt idx="6">
                  <c:v>0.70099999999999996</c:v>
                </c:pt>
                <c:pt idx="7">
                  <c:v>0.80200000000000005</c:v>
                </c:pt>
                <c:pt idx="8">
                  <c:v>0.90700000000000003</c:v>
                </c:pt>
                <c:pt idx="9">
                  <c:v>1.077</c:v>
                </c:pt>
                <c:pt idx="10">
                  <c:v>1.1000000000000001</c:v>
                </c:pt>
                <c:pt idx="11">
                  <c:v>1.216</c:v>
                </c:pt>
                <c:pt idx="12">
                  <c:v>1.3</c:v>
                </c:pt>
                <c:pt idx="13">
                  <c:v>1.448</c:v>
                </c:pt>
                <c:pt idx="14">
                  <c:v>1.546</c:v>
                </c:pt>
                <c:pt idx="15">
                  <c:v>1.6439999999999999</c:v>
                </c:pt>
                <c:pt idx="16">
                  <c:v>1.7330000000000001</c:v>
                </c:pt>
                <c:pt idx="17">
                  <c:v>1.835</c:v>
                </c:pt>
                <c:pt idx="18">
                  <c:v>1.913</c:v>
                </c:pt>
                <c:pt idx="19">
                  <c:v>2.0760000000000001</c:v>
                </c:pt>
              </c:numCache>
            </c:numRef>
          </c:xVal>
          <c:yVal>
            <c:numRef>
              <c:f>dark!$H$2:$H$22</c:f>
              <c:numCache>
                <c:formatCode>0.00E+00</c:formatCode>
                <c:ptCount val="20"/>
                <c:pt idx="0">
                  <c:v>2922824691358024</c:v>
                </c:pt>
                <c:pt idx="1">
                  <c:v>9284132231404956</c:v>
                </c:pt>
                <c:pt idx="2">
                  <c:v>1.5454759700361924E+16</c:v>
                </c:pt>
                <c:pt idx="3">
                  <c:v>2.86531574810027E+16</c:v>
                </c:pt>
                <c:pt idx="4">
                  <c:v>5.2029761223415208E+16</c:v>
                </c:pt>
                <c:pt idx="5">
                  <c:v>7.846072575847712E+16</c:v>
                </c:pt>
                <c:pt idx="6">
                  <c:v>9.7862117498604624E+16</c:v>
                </c:pt>
                <c:pt idx="7">
                  <c:v>1.3154419999999995E+17</c:v>
                </c:pt>
                <c:pt idx="8">
                  <c:v>1.7333896776520906E+17</c:v>
                </c:pt>
                <c:pt idx="9">
                  <c:v>2.5736132812500003E+17</c:v>
                </c:pt>
                <c:pt idx="10">
                  <c:v>2.7165242180861254E+17</c:v>
                </c:pt>
                <c:pt idx="11">
                  <c:v>3.4188343141693069E+17</c:v>
                </c:pt>
                <c:pt idx="12">
                  <c:v>3.992591050988553E+17</c:v>
                </c:pt>
                <c:pt idx="13">
                  <c:v>5.1693491124260365E+17</c:v>
                </c:pt>
                <c:pt idx="14">
                  <c:v>6.0918048750039002E+17</c:v>
                </c:pt>
                <c:pt idx="15">
                  <c:v>7.0450279293944934E+17</c:v>
                </c:pt>
                <c:pt idx="16">
                  <c:v>8E+17</c:v>
                </c:pt>
                <c:pt idx="17">
                  <c:v>9.1780119616425574E+17</c:v>
                </c:pt>
                <c:pt idx="18">
                  <c:v>1.0212028316405048E+18</c:v>
                </c:pt>
                <c:pt idx="19">
                  <c:v>1.2464311224489792E+18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0-4F41-BB08-6CDD493A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06832"/>
        <c:axId val="465804672"/>
      </c:scatterChart>
      <c:valAx>
        <c:axId val="4658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4672"/>
        <c:crosses val="autoZero"/>
        <c:crossBetween val="midCat"/>
      </c:valAx>
      <c:valAx>
        <c:axId val="465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365760</xdr:colOff>
      <xdr:row>3</xdr:row>
      <xdr:rowOff>99060</xdr:rowOff>
    </xdr:from>
    <xdr:to>
      <xdr:col>24</xdr:col>
      <xdr:colOff>60960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A912B-2AAF-4A30-8055-A5932FA8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22</xdr:row>
      <xdr:rowOff>167640</xdr:rowOff>
    </xdr:from>
    <xdr:to>
      <xdr:col>8</xdr:col>
      <xdr:colOff>251460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4DEAE-6E55-4DF1-8877-537097D3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365760</xdr:colOff>
      <xdr:row>3</xdr:row>
      <xdr:rowOff>99060</xdr:rowOff>
    </xdr:from>
    <xdr:to>
      <xdr:col>24</xdr:col>
      <xdr:colOff>60960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FE4DA-E2DE-4D6D-886A-4DF463B0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4</xdr:row>
      <xdr:rowOff>160020</xdr:rowOff>
    </xdr:from>
    <xdr:to>
      <xdr:col>15</xdr:col>
      <xdr:colOff>502920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CC99E-109A-4AFB-8BA3-307C5D5C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365760</xdr:colOff>
      <xdr:row>3</xdr:row>
      <xdr:rowOff>99060</xdr:rowOff>
    </xdr:from>
    <xdr:to>
      <xdr:col>24</xdr:col>
      <xdr:colOff>60960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43E90-6976-D36F-DF35-2B518009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10</xdr:row>
      <xdr:rowOff>38100</xdr:rowOff>
    </xdr:from>
    <xdr:to>
      <xdr:col>16</xdr:col>
      <xdr:colOff>487680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D12E-C336-112D-90AA-E8F658EAA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0E3F-A525-4007-9FF5-F7779BB8574C}">
  <dimension ref="A1:M22"/>
  <sheetViews>
    <sheetView workbookViewId="0">
      <selection activeCell="D3" sqref="D3:F20"/>
    </sheetView>
  </sheetViews>
  <sheetFormatPr defaultRowHeight="14.4" x14ac:dyDescent="0.3"/>
  <sheetData>
    <row r="1" spans="1:13" x14ac:dyDescent="0.3">
      <c r="D1" t="s">
        <v>0</v>
      </c>
      <c r="E1" t="s">
        <v>1</v>
      </c>
      <c r="F1" t="s">
        <v>2</v>
      </c>
      <c r="G1" t="s">
        <v>3</v>
      </c>
      <c r="H1" t="s">
        <v>5</v>
      </c>
      <c r="J1" t="s">
        <v>4</v>
      </c>
      <c r="K1" s="2">
        <v>5.0000000000000001E-9</v>
      </c>
    </row>
    <row r="2" spans="1:13" hidden="1" x14ac:dyDescent="0.3">
      <c r="A2" s="1">
        <v>3</v>
      </c>
      <c r="B2" s="1">
        <v>2</v>
      </c>
      <c r="C2" s="1">
        <v>252</v>
      </c>
      <c r="D2">
        <f t="shared" ref="D2:F20" si="0">A2/1000</f>
        <v>3.0000000000000001E-3</v>
      </c>
      <c r="E2">
        <f t="shared" si="0"/>
        <v>2E-3</v>
      </c>
      <c r="F2">
        <f t="shared" si="0"/>
        <v>0.252</v>
      </c>
      <c r="G2" s="2">
        <f>F2*$K$1/E2</f>
        <v>6.3E-7</v>
      </c>
      <c r="H2" s="2">
        <f t="shared" ref="H2:H20" si="1">1/G2^2</f>
        <v>2519526329050.1387</v>
      </c>
    </row>
    <row r="3" spans="1:13" x14ac:dyDescent="0.3">
      <c r="A3" s="1">
        <v>117</v>
      </c>
      <c r="B3" s="1">
        <v>117</v>
      </c>
      <c r="C3" s="1">
        <v>248</v>
      </c>
      <c r="D3" s="4">
        <f t="shared" si="0"/>
        <v>0.11700000000000001</v>
      </c>
      <c r="E3" s="4">
        <f t="shared" si="0"/>
        <v>0.11700000000000001</v>
      </c>
      <c r="F3" s="4">
        <f t="shared" si="0"/>
        <v>0.248</v>
      </c>
      <c r="G3" s="2">
        <f>(F3*$K$1/E3)*SQRT(1+(1/($K$1*$K$3*$K$4)))</f>
        <v>2.3698498223074694E-8</v>
      </c>
      <c r="H3" s="2">
        <f>1/G3^2</f>
        <v>1780567117585848</v>
      </c>
      <c r="J3" t="s">
        <v>6</v>
      </c>
      <c r="K3">
        <v>5000</v>
      </c>
      <c r="M3" s="4">
        <f>G3*1000000000</f>
        <v>23.698498223074694</v>
      </c>
    </row>
    <row r="4" spans="1:13" x14ac:dyDescent="0.3">
      <c r="A4" s="1">
        <v>260</v>
      </c>
      <c r="B4" s="1">
        <v>259</v>
      </c>
      <c r="C4" s="1">
        <v>242</v>
      </c>
      <c r="D4" s="4">
        <f t="shared" si="0"/>
        <v>0.26</v>
      </c>
      <c r="E4" s="4">
        <f t="shared" si="0"/>
        <v>0.25900000000000001</v>
      </c>
      <c r="F4" s="4">
        <f t="shared" si="0"/>
        <v>0.24199999999999999</v>
      </c>
      <c r="G4" s="2">
        <f t="shared" ref="G4:G20" si="2">(F4*$K$1/E4)*SQRT(1+(1/($K$1*$K$3*$K$4)))</f>
        <v>1.0446495184458478E-8</v>
      </c>
      <c r="H4" s="2">
        <f t="shared" si="1"/>
        <v>9163445119868860</v>
      </c>
      <c r="J4" t="s">
        <v>7</v>
      </c>
      <c r="K4" s="2">
        <v>10000</v>
      </c>
      <c r="M4" s="4">
        <f t="shared" ref="M4:M21" si="3">G4*1000000000</f>
        <v>10.446495184458477</v>
      </c>
    </row>
    <row r="5" spans="1:13" x14ac:dyDescent="0.3">
      <c r="A5" s="1">
        <v>419</v>
      </c>
      <c r="B5" s="1">
        <v>416</v>
      </c>
      <c r="C5" s="1">
        <v>238</v>
      </c>
      <c r="D5" s="4">
        <f t="shared" si="0"/>
        <v>0.41899999999999998</v>
      </c>
      <c r="E5" s="4">
        <f t="shared" si="0"/>
        <v>0.41599999999999998</v>
      </c>
      <c r="F5" s="4">
        <f t="shared" si="0"/>
        <v>0.23799999999999999</v>
      </c>
      <c r="G5" s="2">
        <f t="shared" si="2"/>
        <v>6.3964444548671879E-9</v>
      </c>
      <c r="H5" s="2">
        <f t="shared" si="1"/>
        <v>2.4441211778829172E+16</v>
      </c>
      <c r="M5" s="4">
        <f t="shared" si="3"/>
        <v>6.3964444548671882</v>
      </c>
    </row>
    <row r="6" spans="1:13" x14ac:dyDescent="0.3">
      <c r="A6" s="1">
        <v>511</v>
      </c>
      <c r="B6" s="1">
        <v>510</v>
      </c>
      <c r="C6" s="1">
        <v>234</v>
      </c>
      <c r="D6" s="4">
        <f t="shared" si="0"/>
        <v>0.51100000000000001</v>
      </c>
      <c r="E6" s="4">
        <f t="shared" si="0"/>
        <v>0.51</v>
      </c>
      <c r="F6" s="4">
        <f t="shared" si="0"/>
        <v>0.23400000000000001</v>
      </c>
      <c r="G6" s="2">
        <f t="shared" si="2"/>
        <v>5.1298030072054003E-9</v>
      </c>
      <c r="H6" s="2">
        <f t="shared" si="1"/>
        <v>3.800131492439184E+16</v>
      </c>
      <c r="M6" s="4">
        <f t="shared" si="3"/>
        <v>5.1298030072054006</v>
      </c>
    </row>
    <row r="7" spans="1:13" x14ac:dyDescent="0.3">
      <c r="A7" s="1">
        <v>625</v>
      </c>
      <c r="B7" s="1">
        <v>624</v>
      </c>
      <c r="C7" s="1">
        <v>231</v>
      </c>
      <c r="D7" s="4">
        <f t="shared" si="0"/>
        <v>0.625</v>
      </c>
      <c r="E7" s="4">
        <f t="shared" si="0"/>
        <v>0.624</v>
      </c>
      <c r="F7" s="4">
        <f t="shared" si="0"/>
        <v>0.23100000000000001</v>
      </c>
      <c r="G7" s="2">
        <f t="shared" si="2"/>
        <v>4.1388758237375921E-9</v>
      </c>
      <c r="H7" s="2">
        <f t="shared" si="1"/>
        <v>5.8376117389104384E+16</v>
      </c>
      <c r="M7" s="4">
        <f t="shared" si="3"/>
        <v>4.1388758237375924</v>
      </c>
    </row>
    <row r="8" spans="1:13" x14ac:dyDescent="0.3">
      <c r="A8" s="1">
        <v>751</v>
      </c>
      <c r="B8" s="1">
        <v>749</v>
      </c>
      <c r="C8" s="1">
        <v>227</v>
      </c>
      <c r="D8" s="4">
        <f t="shared" si="0"/>
        <v>0.751</v>
      </c>
      <c r="E8" s="4">
        <f t="shared" si="0"/>
        <v>0.749</v>
      </c>
      <c r="F8" s="4">
        <f t="shared" si="0"/>
        <v>0.22700000000000001</v>
      </c>
      <c r="G8" s="2">
        <f t="shared" si="2"/>
        <v>3.3884341181071583E-9</v>
      </c>
      <c r="H8" s="2">
        <f t="shared" si="1"/>
        <v>8.7096741640629536E+16</v>
      </c>
      <c r="M8" s="4">
        <f t="shared" si="3"/>
        <v>3.3884341181071584</v>
      </c>
    </row>
    <row r="9" spans="1:13" x14ac:dyDescent="0.3">
      <c r="A9" s="1">
        <v>878</v>
      </c>
      <c r="B9" s="1">
        <v>873</v>
      </c>
      <c r="C9" s="1">
        <v>224</v>
      </c>
      <c r="D9" s="4">
        <f>A9/1000</f>
        <v>0.878</v>
      </c>
      <c r="E9" s="4">
        <f t="shared" si="0"/>
        <v>0.873</v>
      </c>
      <c r="F9" s="4">
        <f t="shared" si="0"/>
        <v>0.224</v>
      </c>
      <c r="G9" s="2">
        <f t="shared" si="2"/>
        <v>2.8687240948450915E-9</v>
      </c>
      <c r="H9" s="2">
        <f t="shared" si="1"/>
        <v>1.2151291454081629E+17</v>
      </c>
      <c r="M9" s="4">
        <f t="shared" si="3"/>
        <v>2.8687240948450916</v>
      </c>
    </row>
    <row r="10" spans="1:13" x14ac:dyDescent="0.3">
      <c r="A10" s="1">
        <v>1053</v>
      </c>
      <c r="B10" s="1">
        <v>1052</v>
      </c>
      <c r="C10" s="1">
        <v>219</v>
      </c>
      <c r="D10" s="4">
        <f>A10/1000</f>
        <v>1.0529999999999999</v>
      </c>
      <c r="E10" s="4">
        <f t="shared" si="0"/>
        <v>1.052</v>
      </c>
      <c r="F10" s="4">
        <f t="shared" si="0"/>
        <v>0.219</v>
      </c>
      <c r="G10" s="2">
        <f t="shared" si="2"/>
        <v>2.3274661933101421E-9</v>
      </c>
      <c r="H10" s="2">
        <f t="shared" si="1"/>
        <v>1.8460065469860934E+17</v>
      </c>
      <c r="M10" s="4">
        <f t="shared" si="3"/>
        <v>2.3274661933101419</v>
      </c>
    </row>
    <row r="11" spans="1:13" x14ac:dyDescent="0.3">
      <c r="A11" s="1">
        <v>1139</v>
      </c>
      <c r="B11" s="1">
        <v>1137</v>
      </c>
      <c r="C11" s="1">
        <v>217</v>
      </c>
      <c r="D11" s="4">
        <f>A11/1000</f>
        <v>1.139</v>
      </c>
      <c r="E11" s="4">
        <f t="shared" si="0"/>
        <v>1.137</v>
      </c>
      <c r="F11" s="4">
        <f t="shared" si="0"/>
        <v>0.217</v>
      </c>
      <c r="G11" s="2">
        <f t="shared" si="2"/>
        <v>2.1338027753625966E-9</v>
      </c>
      <c r="H11" s="2">
        <f t="shared" si="1"/>
        <v>2.196298923315423E+17</v>
      </c>
      <c r="M11" s="4">
        <f t="shared" si="3"/>
        <v>2.1338027753625965</v>
      </c>
    </row>
    <row r="12" spans="1:13" x14ac:dyDescent="0.3">
      <c r="A12" s="1">
        <v>1205</v>
      </c>
      <c r="B12" s="1">
        <v>1203</v>
      </c>
      <c r="C12" s="1">
        <v>215</v>
      </c>
      <c r="D12" s="4">
        <f>A12/1000</f>
        <v>1.2050000000000001</v>
      </c>
      <c r="E12" s="4">
        <f t="shared" si="0"/>
        <v>1.2030000000000001</v>
      </c>
      <c r="F12" s="4">
        <f t="shared" si="0"/>
        <v>0.215</v>
      </c>
      <c r="G12" s="2">
        <f t="shared" si="2"/>
        <v>1.998148857699313E-9</v>
      </c>
      <c r="H12" s="2">
        <f t="shared" si="1"/>
        <v>2.50463428880476E+17</v>
      </c>
      <c r="M12" s="4">
        <f t="shared" si="3"/>
        <v>1.9981488576993129</v>
      </c>
    </row>
    <row r="13" spans="1:13" x14ac:dyDescent="0.3">
      <c r="A13" s="1">
        <v>1320</v>
      </c>
      <c r="B13" s="1">
        <v>1318</v>
      </c>
      <c r="C13" s="1">
        <v>214</v>
      </c>
      <c r="D13" s="4">
        <f>A13/1000</f>
        <v>1.32</v>
      </c>
      <c r="E13" s="4">
        <f t="shared" si="0"/>
        <v>1.3180000000000001</v>
      </c>
      <c r="F13" s="4">
        <f t="shared" si="0"/>
        <v>0.214</v>
      </c>
      <c r="G13" s="2">
        <f t="shared" si="2"/>
        <v>1.8153207404588581E-9</v>
      </c>
      <c r="H13" s="2">
        <f t="shared" si="1"/>
        <v>3.0345427548257491E+17</v>
      </c>
      <c r="M13" s="4">
        <f t="shared" si="3"/>
        <v>1.8153207404588581</v>
      </c>
    </row>
    <row r="14" spans="1:13" x14ac:dyDescent="0.3">
      <c r="A14" s="1">
        <v>1407</v>
      </c>
      <c r="B14" s="1">
        <v>1406</v>
      </c>
      <c r="C14" s="1">
        <v>212</v>
      </c>
      <c r="D14" s="4">
        <f t="shared" si="0"/>
        <v>1.407</v>
      </c>
      <c r="E14" s="4">
        <f t="shared" si="0"/>
        <v>1.4059999999999999</v>
      </c>
      <c r="F14" s="4">
        <f t="shared" si="0"/>
        <v>0.21199999999999999</v>
      </c>
      <c r="G14" s="2">
        <f t="shared" si="2"/>
        <v>1.6857980484706809E-9</v>
      </c>
      <c r="H14" s="2">
        <f t="shared" si="1"/>
        <v>3.5187540049839789E+17</v>
      </c>
      <c r="M14" s="4">
        <f t="shared" si="3"/>
        <v>1.6857980484706809</v>
      </c>
    </row>
    <row r="15" spans="1:13" x14ac:dyDescent="0.3">
      <c r="A15" s="1">
        <v>1571</v>
      </c>
      <c r="B15" s="1">
        <v>1569</v>
      </c>
      <c r="C15" s="1">
        <v>208</v>
      </c>
      <c r="D15" s="4">
        <f t="shared" si="0"/>
        <v>1.571</v>
      </c>
      <c r="E15" s="4">
        <f t="shared" si="0"/>
        <v>1.569</v>
      </c>
      <c r="F15" s="4">
        <f t="shared" si="0"/>
        <v>0.20799999999999999</v>
      </c>
      <c r="G15" s="2">
        <f t="shared" si="2"/>
        <v>1.4821610558316005E-9</v>
      </c>
      <c r="H15" s="2">
        <f t="shared" si="1"/>
        <v>4.5520728550295866E+17</v>
      </c>
      <c r="M15" s="4">
        <f t="shared" si="3"/>
        <v>1.4821610558316005</v>
      </c>
    </row>
    <row r="16" spans="1:13" x14ac:dyDescent="0.3">
      <c r="A16" s="1">
        <v>1669</v>
      </c>
      <c r="B16" s="1">
        <v>1667</v>
      </c>
      <c r="C16" s="1">
        <v>207</v>
      </c>
      <c r="D16" s="4">
        <f t="shared" si="0"/>
        <v>1.669</v>
      </c>
      <c r="E16" s="4">
        <f t="shared" si="0"/>
        <v>1.667</v>
      </c>
      <c r="F16" s="4">
        <f t="shared" si="0"/>
        <v>0.20699999999999999</v>
      </c>
      <c r="G16" s="2">
        <f t="shared" si="2"/>
        <v>1.3883205499173862E-9</v>
      </c>
      <c r="H16" s="2">
        <f t="shared" si="1"/>
        <v>5.1882452332609843E+17</v>
      </c>
      <c r="M16" s="4">
        <f t="shared" si="3"/>
        <v>1.3883205499173861</v>
      </c>
    </row>
    <row r="17" spans="1:13" x14ac:dyDescent="0.3">
      <c r="A17" s="1">
        <v>1735</v>
      </c>
      <c r="B17" s="1">
        <v>1732</v>
      </c>
      <c r="C17" s="1">
        <v>206</v>
      </c>
      <c r="D17" s="4">
        <f t="shared" si="0"/>
        <v>1.7350000000000001</v>
      </c>
      <c r="E17" s="4">
        <f t="shared" si="0"/>
        <v>1.732</v>
      </c>
      <c r="F17" s="4">
        <f t="shared" si="0"/>
        <v>0.20599999999999999</v>
      </c>
      <c r="G17" s="2">
        <f t="shared" si="2"/>
        <v>1.3297632891598057E-9</v>
      </c>
      <c r="H17" s="2">
        <f t="shared" si="1"/>
        <v>5.6552436610425101E+17</v>
      </c>
      <c r="M17" s="4">
        <f t="shared" si="3"/>
        <v>1.3297632891598057</v>
      </c>
    </row>
    <row r="18" spans="1:13" x14ac:dyDescent="0.3">
      <c r="A18" s="1">
        <v>1829</v>
      </c>
      <c r="B18" s="1">
        <v>1825</v>
      </c>
      <c r="C18" s="1">
        <v>204</v>
      </c>
      <c r="D18" s="4">
        <f t="shared" si="0"/>
        <v>1.829</v>
      </c>
      <c r="E18" s="4">
        <f t="shared" si="0"/>
        <v>1.825</v>
      </c>
      <c r="F18" s="4">
        <f t="shared" si="0"/>
        <v>0.20399999999999999</v>
      </c>
      <c r="G18" s="2">
        <f t="shared" si="2"/>
        <v>1.249747581945088E-9</v>
      </c>
      <c r="H18" s="2">
        <f t="shared" si="1"/>
        <v>6.4025855440215283E+17</v>
      </c>
      <c r="M18" s="4">
        <f t="shared" si="3"/>
        <v>1.2497475819450881</v>
      </c>
    </row>
    <row r="19" spans="1:13" x14ac:dyDescent="0.3">
      <c r="A19" s="1">
        <v>1910</v>
      </c>
      <c r="B19" s="1">
        <v>1908</v>
      </c>
      <c r="C19" s="1">
        <v>203</v>
      </c>
      <c r="D19" s="4">
        <f t="shared" si="0"/>
        <v>1.91</v>
      </c>
      <c r="E19" s="4">
        <f t="shared" si="0"/>
        <v>1.9079999999999999</v>
      </c>
      <c r="F19" s="4">
        <f t="shared" si="0"/>
        <v>0.20300000000000001</v>
      </c>
      <c r="G19" s="2">
        <f t="shared" si="2"/>
        <v>1.1895225352003602E-9</v>
      </c>
      <c r="H19" s="2">
        <f t="shared" si="1"/>
        <v>7.0673183042539213E+17</v>
      </c>
      <c r="M19" s="4">
        <f t="shared" si="3"/>
        <v>1.1895225352003602</v>
      </c>
    </row>
    <row r="20" spans="1:13" x14ac:dyDescent="0.3">
      <c r="A20" s="1">
        <v>2048</v>
      </c>
      <c r="B20" s="1">
        <v>2045</v>
      </c>
      <c r="C20" s="1">
        <v>200</v>
      </c>
      <c r="D20" s="4">
        <f t="shared" si="0"/>
        <v>2.048</v>
      </c>
      <c r="E20" s="4">
        <f t="shared" si="0"/>
        <v>2.0449999999999999</v>
      </c>
      <c r="F20" s="4">
        <f t="shared" si="0"/>
        <v>0.2</v>
      </c>
      <c r="G20" s="2">
        <f t="shared" si="2"/>
        <v>1.093431773838528E-9</v>
      </c>
      <c r="H20" s="2">
        <f t="shared" si="1"/>
        <v>8.36405E+17</v>
      </c>
      <c r="M20" s="4">
        <f t="shared" si="3"/>
        <v>1.093431773838528</v>
      </c>
    </row>
    <row r="21" spans="1:13" x14ac:dyDescent="0.3">
      <c r="A21" s="1"/>
      <c r="B21" s="1"/>
      <c r="C21" s="1"/>
      <c r="G21" s="2"/>
      <c r="H21" s="2"/>
      <c r="M21" s="3"/>
    </row>
    <row r="22" spans="1:13" x14ac:dyDescent="0.3">
      <c r="A22" s="1"/>
      <c r="B22" s="1"/>
      <c r="C22" s="1"/>
      <c r="G22" s="2"/>
      <c r="H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8409-8D2A-4532-BE81-4462245A6E7D}">
  <dimension ref="A1:K22"/>
  <sheetViews>
    <sheetView workbookViewId="0">
      <selection activeCell="D1" sqref="D1"/>
    </sheetView>
  </sheetViews>
  <sheetFormatPr defaultRowHeight="14.4" x14ac:dyDescent="0.3"/>
  <sheetData>
    <row r="1" spans="1:11" x14ac:dyDescent="0.3">
      <c r="D1" t="s">
        <v>0</v>
      </c>
      <c r="E1" t="s">
        <v>1</v>
      </c>
      <c r="F1" t="s">
        <v>2</v>
      </c>
      <c r="G1" t="s">
        <v>3</v>
      </c>
      <c r="H1" t="s">
        <v>5</v>
      </c>
      <c r="J1" t="s">
        <v>4</v>
      </c>
      <c r="K1" s="2">
        <v>5.0000000000000001E-9</v>
      </c>
    </row>
    <row r="2" spans="1:11" hidden="1" x14ac:dyDescent="0.3">
      <c r="A2" s="1">
        <v>2</v>
      </c>
      <c r="B2" s="1">
        <v>5</v>
      </c>
      <c r="C2" s="1">
        <v>661</v>
      </c>
      <c r="D2">
        <f t="shared" ref="D2:D19" si="0">A2/1000</f>
        <v>2E-3</v>
      </c>
      <c r="E2">
        <f t="shared" ref="E2:E19" si="1">B2/1000</f>
        <v>5.0000000000000001E-3</v>
      </c>
      <c r="F2">
        <f t="shared" ref="F2:F19" si="2">C2/1000</f>
        <v>0.66100000000000003</v>
      </c>
      <c r="G2" s="2">
        <f>F2*$K$1/E2</f>
        <v>6.61E-7</v>
      </c>
      <c r="H2" s="2">
        <f t="shared" ref="H2:H19" si="3">1/G2^2</f>
        <v>2288743273955.7036</v>
      </c>
    </row>
    <row r="3" spans="1:11" x14ac:dyDescent="0.3">
      <c r="A3" s="1">
        <v>118</v>
      </c>
      <c r="B3" s="1">
        <v>123</v>
      </c>
      <c r="C3" s="1">
        <v>661</v>
      </c>
      <c r="D3">
        <f t="shared" si="0"/>
        <v>0.11799999999999999</v>
      </c>
      <c r="E3">
        <f t="shared" si="1"/>
        <v>0.123</v>
      </c>
      <c r="F3">
        <f t="shared" si="2"/>
        <v>0.66100000000000003</v>
      </c>
      <c r="G3" s="2">
        <f t="shared" ref="G3:G19" si="4">(F3*$K$1/E3)*SQRT(1+(1/($K$1*$K$3*$K$4)))</f>
        <v>6.0082964761274843E-8</v>
      </c>
      <c r="H3" s="2">
        <f t="shared" si="3"/>
        <v>277011175933406.66</v>
      </c>
      <c r="J3" t="s">
        <v>6</v>
      </c>
      <c r="K3">
        <v>5000</v>
      </c>
    </row>
    <row r="4" spans="1:11" x14ac:dyDescent="0.3">
      <c r="A4" s="1">
        <v>128</v>
      </c>
      <c r="B4" s="1">
        <v>131</v>
      </c>
      <c r="C4" s="1">
        <v>660</v>
      </c>
      <c r="D4">
        <f t="shared" si="0"/>
        <v>0.128</v>
      </c>
      <c r="E4">
        <f t="shared" si="1"/>
        <v>0.13100000000000001</v>
      </c>
      <c r="F4">
        <f t="shared" si="2"/>
        <v>0.66</v>
      </c>
      <c r="G4" s="2">
        <f t="shared" si="4"/>
        <v>5.6328429967551959E-8</v>
      </c>
      <c r="H4" s="2">
        <f t="shared" si="3"/>
        <v>315169880624426</v>
      </c>
      <c r="J4" t="s">
        <v>7</v>
      </c>
      <c r="K4" s="2">
        <v>10000</v>
      </c>
    </row>
    <row r="5" spans="1:11" x14ac:dyDescent="0.3">
      <c r="A5" s="1">
        <v>199</v>
      </c>
      <c r="B5" s="1">
        <v>203</v>
      </c>
      <c r="C5" s="1">
        <v>660</v>
      </c>
      <c r="D5">
        <f t="shared" si="0"/>
        <v>0.19900000000000001</v>
      </c>
      <c r="E5">
        <f t="shared" si="1"/>
        <v>0.20300000000000001</v>
      </c>
      <c r="F5">
        <f t="shared" si="2"/>
        <v>0.66</v>
      </c>
      <c r="G5" s="2">
        <f t="shared" si="4"/>
        <v>3.6349873525858654E-8</v>
      </c>
      <c r="H5" s="2">
        <f t="shared" si="3"/>
        <v>756822773186409.38</v>
      </c>
    </row>
    <row r="6" spans="1:11" x14ac:dyDescent="0.3">
      <c r="A6" s="1">
        <v>211</v>
      </c>
      <c r="B6" s="1">
        <v>215</v>
      </c>
      <c r="C6" s="1">
        <v>661</v>
      </c>
      <c r="D6">
        <f t="shared" si="0"/>
        <v>0.21099999999999999</v>
      </c>
      <c r="E6">
        <f t="shared" si="1"/>
        <v>0.215</v>
      </c>
      <c r="F6">
        <f t="shared" si="2"/>
        <v>0.66100000000000003</v>
      </c>
      <c r="G6" s="2">
        <f t="shared" si="4"/>
        <v>3.4373044956450262E-8</v>
      </c>
      <c r="H6" s="2">
        <f t="shared" si="3"/>
        <v>846377262708818.88</v>
      </c>
    </row>
    <row r="7" spans="1:11" x14ac:dyDescent="0.3">
      <c r="A7" s="1">
        <v>307</v>
      </c>
      <c r="B7" s="1">
        <v>312</v>
      </c>
      <c r="C7" s="1">
        <v>660</v>
      </c>
      <c r="D7">
        <f t="shared" si="0"/>
        <v>0.307</v>
      </c>
      <c r="E7">
        <f t="shared" si="1"/>
        <v>0.312</v>
      </c>
      <c r="F7">
        <f t="shared" si="2"/>
        <v>0.66</v>
      </c>
      <c r="G7" s="2">
        <f t="shared" si="4"/>
        <v>2.3650718992786242E-8</v>
      </c>
      <c r="H7" s="2">
        <f t="shared" si="3"/>
        <v>1787768595041321.8</v>
      </c>
    </row>
    <row r="8" spans="1:11" x14ac:dyDescent="0.3">
      <c r="A8" s="1">
        <v>334</v>
      </c>
      <c r="B8" s="1">
        <v>339</v>
      </c>
      <c r="C8" s="1">
        <v>656</v>
      </c>
      <c r="D8">
        <f t="shared" si="0"/>
        <v>0.33400000000000002</v>
      </c>
      <c r="E8">
        <f t="shared" si="1"/>
        <v>0.33900000000000002</v>
      </c>
      <c r="F8">
        <f t="shared" si="2"/>
        <v>0.65600000000000003</v>
      </c>
      <c r="G8" s="2">
        <f t="shared" si="4"/>
        <v>2.1635111994688231E-8</v>
      </c>
      <c r="H8" s="2">
        <f t="shared" si="3"/>
        <v>2136395746579417.3</v>
      </c>
    </row>
    <row r="9" spans="1:11" x14ac:dyDescent="0.3">
      <c r="A9" s="1">
        <v>427</v>
      </c>
      <c r="B9" s="1">
        <v>433</v>
      </c>
      <c r="C9" s="1">
        <v>659</v>
      </c>
      <c r="D9">
        <f t="shared" si="0"/>
        <v>0.42699999999999999</v>
      </c>
      <c r="E9">
        <f t="shared" si="1"/>
        <v>0.433</v>
      </c>
      <c r="F9">
        <f t="shared" si="2"/>
        <v>0.65900000000000003</v>
      </c>
      <c r="G9" s="2">
        <f t="shared" si="4"/>
        <v>1.7015805971967226E-8</v>
      </c>
      <c r="H9" s="2">
        <f t="shared" si="3"/>
        <v>3453782228557085</v>
      </c>
    </row>
    <row r="10" spans="1:11" x14ac:dyDescent="0.3">
      <c r="A10" s="1">
        <v>605</v>
      </c>
      <c r="B10" s="1">
        <v>611</v>
      </c>
      <c r="C10" s="1">
        <v>659</v>
      </c>
      <c r="D10">
        <f t="shared" si="0"/>
        <v>0.60499999999999998</v>
      </c>
      <c r="E10">
        <f t="shared" si="1"/>
        <v>0.61099999999999999</v>
      </c>
      <c r="F10">
        <f t="shared" si="2"/>
        <v>0.65900000000000003</v>
      </c>
      <c r="G10" s="2">
        <f t="shared" si="4"/>
        <v>1.2058664461312288E-8</v>
      </c>
      <c r="H10" s="2">
        <f t="shared" si="3"/>
        <v>6877040441557423</v>
      </c>
    </row>
    <row r="11" spans="1:11" x14ac:dyDescent="0.3">
      <c r="A11" s="1">
        <v>772</v>
      </c>
      <c r="B11" s="1">
        <v>781</v>
      </c>
      <c r="C11" s="1">
        <v>658</v>
      </c>
      <c r="D11">
        <f t="shared" si="0"/>
        <v>0.77200000000000002</v>
      </c>
      <c r="E11">
        <f t="shared" si="1"/>
        <v>0.78100000000000003</v>
      </c>
      <c r="F11">
        <f t="shared" si="2"/>
        <v>0.65800000000000003</v>
      </c>
      <c r="G11" s="2">
        <f t="shared" si="4"/>
        <v>9.4195437208377825E-9</v>
      </c>
      <c r="H11" s="2">
        <f t="shared" si="3"/>
        <v>1.1270424330891252E+16</v>
      </c>
    </row>
    <row r="12" spans="1:11" x14ac:dyDescent="0.3">
      <c r="A12" s="1">
        <v>953</v>
      </c>
      <c r="B12" s="1">
        <v>963</v>
      </c>
      <c r="C12" s="1">
        <v>658</v>
      </c>
      <c r="D12">
        <f t="shared" si="0"/>
        <v>0.95299999999999996</v>
      </c>
      <c r="E12">
        <f t="shared" si="1"/>
        <v>0.96299999999999997</v>
      </c>
      <c r="F12">
        <f t="shared" si="2"/>
        <v>0.65800000000000003</v>
      </c>
      <c r="G12" s="2">
        <f t="shared" si="4"/>
        <v>7.6393184278030214E-9</v>
      </c>
      <c r="H12" s="2">
        <f t="shared" si="3"/>
        <v>1.7135262977984304E+16</v>
      </c>
    </row>
    <row r="13" spans="1:11" x14ac:dyDescent="0.3">
      <c r="A13" s="1">
        <v>1054</v>
      </c>
      <c r="B13" s="1">
        <v>1066</v>
      </c>
      <c r="C13" s="1">
        <v>658</v>
      </c>
      <c r="D13">
        <f t="shared" si="0"/>
        <v>1.054</v>
      </c>
      <c r="E13">
        <f t="shared" si="1"/>
        <v>1.0660000000000001</v>
      </c>
      <c r="F13">
        <f t="shared" si="2"/>
        <v>0.65800000000000003</v>
      </c>
      <c r="G13" s="2">
        <f t="shared" si="4"/>
        <v>6.9011854089815275E-9</v>
      </c>
      <c r="H13" s="2">
        <f t="shared" si="3"/>
        <v>2.0996775713454236E+16</v>
      </c>
    </row>
    <row r="14" spans="1:11" x14ac:dyDescent="0.3">
      <c r="A14" s="1">
        <v>1170</v>
      </c>
      <c r="B14" s="1">
        <v>1182</v>
      </c>
      <c r="C14" s="1">
        <v>658</v>
      </c>
      <c r="D14">
        <f t="shared" si="0"/>
        <v>1.17</v>
      </c>
      <c r="E14">
        <f t="shared" si="1"/>
        <v>1.1819999999999999</v>
      </c>
      <c r="F14">
        <f t="shared" si="2"/>
        <v>0.65800000000000003</v>
      </c>
      <c r="G14" s="2">
        <f t="shared" si="4"/>
        <v>6.2239117140222574E-9</v>
      </c>
      <c r="H14" s="2">
        <f t="shared" si="3"/>
        <v>2.5815060836466772E+16</v>
      </c>
    </row>
    <row r="15" spans="1:11" x14ac:dyDescent="0.3">
      <c r="A15" s="1">
        <v>1306</v>
      </c>
      <c r="B15" s="1">
        <v>1320</v>
      </c>
      <c r="C15" s="1">
        <v>657</v>
      </c>
      <c r="D15">
        <f t="shared" si="0"/>
        <v>1.306</v>
      </c>
      <c r="E15">
        <f t="shared" si="1"/>
        <v>1.32</v>
      </c>
      <c r="F15">
        <f t="shared" si="2"/>
        <v>0.65700000000000003</v>
      </c>
      <c r="G15" s="2">
        <f t="shared" si="4"/>
        <v>5.5647600803687948E-9</v>
      </c>
      <c r="H15" s="2">
        <f t="shared" si="3"/>
        <v>3.2292904651696172E+16</v>
      </c>
    </row>
    <row r="16" spans="1:11" x14ac:dyDescent="0.3">
      <c r="A16" s="1">
        <v>1548</v>
      </c>
      <c r="B16" s="1">
        <v>1562</v>
      </c>
      <c r="C16" s="1">
        <v>657</v>
      </c>
      <c r="D16">
        <f t="shared" si="0"/>
        <v>1.548</v>
      </c>
      <c r="E16">
        <f t="shared" si="1"/>
        <v>1.5620000000000001</v>
      </c>
      <c r="F16">
        <f t="shared" si="2"/>
        <v>0.65700000000000003</v>
      </c>
      <c r="G16" s="2">
        <f t="shared" si="4"/>
        <v>4.7026141524243334E-9</v>
      </c>
      <c r="H16" s="2">
        <f t="shared" si="3"/>
        <v>4.5219036763666776E+16</v>
      </c>
    </row>
    <row r="17" spans="1:8" x14ac:dyDescent="0.3">
      <c r="A17" s="1">
        <v>1843</v>
      </c>
      <c r="B17" s="1">
        <v>1862</v>
      </c>
      <c r="C17" s="1">
        <v>655</v>
      </c>
      <c r="D17">
        <f t="shared" si="0"/>
        <v>1.843</v>
      </c>
      <c r="E17">
        <f t="shared" si="1"/>
        <v>1.8620000000000001</v>
      </c>
      <c r="F17">
        <f t="shared" si="2"/>
        <v>0.65500000000000003</v>
      </c>
      <c r="G17" s="2">
        <f t="shared" si="4"/>
        <v>3.9329337413060215E-9</v>
      </c>
      <c r="H17" s="2">
        <f t="shared" si="3"/>
        <v>6.4649733698502408E+16</v>
      </c>
    </row>
    <row r="18" spans="1:8" x14ac:dyDescent="0.3">
      <c r="A18" s="1">
        <v>1974</v>
      </c>
      <c r="B18" s="1">
        <v>1994</v>
      </c>
      <c r="C18" s="1">
        <v>655</v>
      </c>
      <c r="D18">
        <f t="shared" si="0"/>
        <v>1.974</v>
      </c>
      <c r="E18">
        <f t="shared" si="1"/>
        <v>1.994</v>
      </c>
      <c r="F18">
        <f t="shared" si="2"/>
        <v>0.65500000000000003</v>
      </c>
      <c r="G18" s="2">
        <f t="shared" si="4"/>
        <v>3.6725790503068268E-9</v>
      </c>
      <c r="H18" s="2">
        <f t="shared" si="3"/>
        <v>7.414087290950408E+16</v>
      </c>
    </row>
    <row r="19" spans="1:8" x14ac:dyDescent="0.3">
      <c r="A19" s="1">
        <v>2089</v>
      </c>
      <c r="B19" s="1">
        <v>2110</v>
      </c>
      <c r="C19" s="1">
        <v>654</v>
      </c>
      <c r="D19">
        <f t="shared" si="0"/>
        <v>2.089</v>
      </c>
      <c r="E19">
        <f t="shared" si="1"/>
        <v>2.11</v>
      </c>
      <c r="F19">
        <f t="shared" si="2"/>
        <v>0.65400000000000003</v>
      </c>
      <c r="G19" s="2">
        <f t="shared" si="4"/>
        <v>3.465375491196357E-9</v>
      </c>
      <c r="H19" s="2">
        <f t="shared" si="3"/>
        <v>8.327207773382336E+16</v>
      </c>
    </row>
    <row r="20" spans="1:8" x14ac:dyDescent="0.3">
      <c r="A20" s="1"/>
      <c r="B20" s="1"/>
      <c r="C20" s="1"/>
      <c r="G20" s="2"/>
      <c r="H20" s="2"/>
    </row>
    <row r="21" spans="1:8" x14ac:dyDescent="0.3">
      <c r="A21" s="1"/>
      <c r="B21" s="1"/>
      <c r="C21" s="1"/>
      <c r="G21" s="2"/>
      <c r="H21" s="2"/>
    </row>
    <row r="22" spans="1:8" x14ac:dyDescent="0.3">
      <c r="A22" s="1"/>
      <c r="B22" s="1"/>
      <c r="C22" s="1"/>
      <c r="G22" s="2"/>
      <c r="H22" s="2"/>
    </row>
  </sheetData>
  <sortState xmlns:xlrd2="http://schemas.microsoft.com/office/spreadsheetml/2017/richdata2" ref="A3:H19">
    <sortCondition ref="A3:A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6628-181B-4D7D-AD7F-A3C90C2969D6}">
  <dimension ref="A1:M22"/>
  <sheetViews>
    <sheetView tabSelected="1" workbookViewId="0">
      <selection activeCell="G4" sqref="G4"/>
    </sheetView>
  </sheetViews>
  <sheetFormatPr defaultRowHeight="14.4" x14ac:dyDescent="0.3"/>
  <sheetData>
    <row r="1" spans="1:13" x14ac:dyDescent="0.3">
      <c r="D1" t="s">
        <v>0</v>
      </c>
      <c r="E1" t="s">
        <v>1</v>
      </c>
      <c r="F1" t="s">
        <v>2</v>
      </c>
      <c r="G1" t="s">
        <v>3</v>
      </c>
      <c r="H1" t="s">
        <v>5</v>
      </c>
      <c r="J1" t="s">
        <v>4</v>
      </c>
      <c r="K1" s="2">
        <v>5.0000000000000001E-9</v>
      </c>
    </row>
    <row r="2" spans="1:13" hidden="1" x14ac:dyDescent="0.3">
      <c r="A2" s="1">
        <v>2</v>
      </c>
      <c r="B2" s="1">
        <v>5</v>
      </c>
      <c r="C2" s="1">
        <v>230</v>
      </c>
      <c r="D2">
        <f>A2/1000</f>
        <v>2E-3</v>
      </c>
      <c r="E2">
        <f>B2/1000</f>
        <v>5.0000000000000001E-3</v>
      </c>
      <c r="F2">
        <f>C2/1000</f>
        <v>0.23</v>
      </c>
      <c r="G2" s="2">
        <f>F2*$K$1/E2</f>
        <v>2.3000000000000002E-7</v>
      </c>
    </row>
    <row r="3" spans="1:13" x14ac:dyDescent="0.3">
      <c r="A3" s="1">
        <v>134</v>
      </c>
      <c r="B3" s="1">
        <v>136</v>
      </c>
      <c r="C3" s="1">
        <v>225</v>
      </c>
      <c r="D3" s="4">
        <f t="shared" ref="D3:D22" si="0">A3/1000</f>
        <v>0.13400000000000001</v>
      </c>
      <c r="E3" s="4">
        <f t="shared" ref="E3:E22" si="1">B3/1000</f>
        <v>0.13600000000000001</v>
      </c>
      <c r="F3" s="4">
        <f t="shared" ref="F3:F22" si="2">C3/1000</f>
        <v>0.22500000000000001</v>
      </c>
      <c r="G3" s="2">
        <f>(F3*$K$1/E3)*SQRT(1+(1/($K$1*$K$3*$K$4)))</f>
        <v>1.8496885843288704E-8</v>
      </c>
      <c r="H3" s="2">
        <f>1/G3^2</f>
        <v>2922824691358024</v>
      </c>
      <c r="J3" t="s">
        <v>6</v>
      </c>
      <c r="K3">
        <v>5000</v>
      </c>
      <c r="M3" s="4">
        <f>G3*1000000000</f>
        <v>18.496885843288705</v>
      </c>
    </row>
    <row r="4" spans="1:13" x14ac:dyDescent="0.3">
      <c r="A4" s="1">
        <v>232</v>
      </c>
      <c r="B4" s="1">
        <v>237</v>
      </c>
      <c r="C4" s="1">
        <v>220</v>
      </c>
      <c r="D4" s="4">
        <f t="shared" si="0"/>
        <v>0.23200000000000001</v>
      </c>
      <c r="E4" s="4">
        <f t="shared" si="1"/>
        <v>0.23699999999999999</v>
      </c>
      <c r="F4" s="4">
        <f t="shared" si="2"/>
        <v>0.22</v>
      </c>
      <c r="G4" s="2">
        <f t="shared" ref="G4:G22" si="3">(F4*$K$1/E4)*SQRT(1+(1/($K$1*$K$3*$K$4)))</f>
        <v>1.0378374579112949E-8</v>
      </c>
      <c r="H4" s="2">
        <f t="shared" ref="H4:H22" si="4">1/G4^2</f>
        <v>9284132231404956</v>
      </c>
      <c r="J4" t="s">
        <v>7</v>
      </c>
      <c r="K4" s="2">
        <v>10000</v>
      </c>
      <c r="M4" s="4">
        <f t="shared" ref="M4:M22" si="5">G4*1000000000</f>
        <v>10.378374579112949</v>
      </c>
    </row>
    <row r="5" spans="1:13" x14ac:dyDescent="0.3">
      <c r="A5" s="1">
        <v>299</v>
      </c>
      <c r="B5" s="1">
        <v>303</v>
      </c>
      <c r="C5" s="1">
        <v>218</v>
      </c>
      <c r="D5" s="4">
        <f t="shared" si="0"/>
        <v>0.29899999999999999</v>
      </c>
      <c r="E5" s="4">
        <f t="shared" si="1"/>
        <v>0.30299999999999999</v>
      </c>
      <c r="F5" s="4">
        <f t="shared" si="2"/>
        <v>0.218</v>
      </c>
      <c r="G5" s="2">
        <f t="shared" si="3"/>
        <v>8.0439409091576588E-9</v>
      </c>
      <c r="H5" s="2">
        <f t="shared" si="4"/>
        <v>1.5454759700361924E+16</v>
      </c>
      <c r="M5" s="4">
        <f t="shared" si="5"/>
        <v>8.0439409091576586</v>
      </c>
    </row>
    <row r="6" spans="1:13" x14ac:dyDescent="0.3">
      <c r="A6" s="1">
        <v>400</v>
      </c>
      <c r="B6" s="1">
        <v>405</v>
      </c>
      <c r="C6" s="1">
        <v>214</v>
      </c>
      <c r="D6" s="4">
        <f t="shared" si="0"/>
        <v>0.4</v>
      </c>
      <c r="E6" s="4">
        <f t="shared" si="1"/>
        <v>0.40500000000000003</v>
      </c>
      <c r="F6" s="4">
        <f t="shared" si="2"/>
        <v>0.214</v>
      </c>
      <c r="G6" s="2">
        <f t="shared" si="3"/>
        <v>5.907636384999445E-9</v>
      </c>
      <c r="H6" s="2">
        <f t="shared" si="4"/>
        <v>2.86531574810027E+16</v>
      </c>
      <c r="M6" s="4">
        <f t="shared" si="5"/>
        <v>5.9076363849994449</v>
      </c>
    </row>
    <row r="7" spans="1:13" x14ac:dyDescent="0.3">
      <c r="A7" s="1">
        <v>526</v>
      </c>
      <c r="B7" s="1">
        <v>533</v>
      </c>
      <c r="C7" s="1">
        <v>209</v>
      </c>
      <c r="D7" s="4">
        <f t="shared" si="0"/>
        <v>0.52600000000000002</v>
      </c>
      <c r="E7" s="4">
        <f t="shared" si="1"/>
        <v>0.53300000000000003</v>
      </c>
      <c r="F7" s="4">
        <f t="shared" si="2"/>
        <v>0.20899999999999999</v>
      </c>
      <c r="G7" s="2">
        <f t="shared" si="3"/>
        <v>4.3840357157359857E-9</v>
      </c>
      <c r="H7" s="2">
        <f t="shared" si="4"/>
        <v>5.2029761223415208E+16</v>
      </c>
      <c r="M7" s="4">
        <f t="shared" si="5"/>
        <v>4.3840357157359859</v>
      </c>
    </row>
    <row r="8" spans="1:13" x14ac:dyDescent="0.3">
      <c r="A8" s="1">
        <v>635</v>
      </c>
      <c r="B8" s="1">
        <v>642</v>
      </c>
      <c r="C8" s="1">
        <v>205</v>
      </c>
      <c r="D8" s="4">
        <f t="shared" si="0"/>
        <v>0.63500000000000001</v>
      </c>
      <c r="E8" s="4">
        <f t="shared" si="1"/>
        <v>0.64200000000000002</v>
      </c>
      <c r="F8" s="4">
        <f t="shared" si="2"/>
        <v>0.20499999999999999</v>
      </c>
      <c r="G8" s="2">
        <f t="shared" si="3"/>
        <v>3.5700462257590095E-9</v>
      </c>
      <c r="H8" s="2">
        <f t="shared" si="4"/>
        <v>7.846072575847712E+16</v>
      </c>
      <c r="M8" s="4">
        <f t="shared" si="5"/>
        <v>3.5700462257590093</v>
      </c>
    </row>
    <row r="9" spans="1:13" x14ac:dyDescent="0.3">
      <c r="A9" s="1">
        <v>701</v>
      </c>
      <c r="B9" s="1">
        <v>710</v>
      </c>
      <c r="C9" s="1">
        <v>203</v>
      </c>
      <c r="D9" s="4">
        <f t="shared" si="0"/>
        <v>0.70099999999999996</v>
      </c>
      <c r="E9" s="4">
        <f t="shared" si="1"/>
        <v>0.71</v>
      </c>
      <c r="F9" s="4">
        <f t="shared" si="2"/>
        <v>0.20300000000000001</v>
      </c>
      <c r="G9" s="2">
        <f t="shared" si="3"/>
        <v>3.1966323903694185E-9</v>
      </c>
      <c r="H9" s="2">
        <f t="shared" si="4"/>
        <v>9.7862117498604624E+16</v>
      </c>
      <c r="M9" s="4">
        <f t="shared" si="5"/>
        <v>3.1966323903694187</v>
      </c>
    </row>
    <row r="10" spans="1:13" x14ac:dyDescent="0.3">
      <c r="A10" s="1">
        <v>802</v>
      </c>
      <c r="B10" s="1">
        <v>811</v>
      </c>
      <c r="C10" s="1">
        <v>200</v>
      </c>
      <c r="D10" s="4">
        <f t="shared" si="0"/>
        <v>0.80200000000000005</v>
      </c>
      <c r="E10" s="4">
        <f t="shared" si="1"/>
        <v>0.81100000000000005</v>
      </c>
      <c r="F10" s="4">
        <f t="shared" si="2"/>
        <v>0.2</v>
      </c>
      <c r="G10" s="2">
        <f t="shared" si="3"/>
        <v>2.7571738316890137E-9</v>
      </c>
      <c r="H10" s="2">
        <f t="shared" si="4"/>
        <v>1.3154419999999995E+17</v>
      </c>
      <c r="M10" s="4">
        <f t="shared" si="5"/>
        <v>2.7571738316890135</v>
      </c>
    </row>
    <row r="11" spans="1:13" x14ac:dyDescent="0.3">
      <c r="A11" s="1">
        <v>907</v>
      </c>
      <c r="B11" s="1">
        <v>917</v>
      </c>
      <c r="C11" s="1">
        <v>197</v>
      </c>
      <c r="D11" s="4">
        <f t="shared" si="0"/>
        <v>0.90700000000000003</v>
      </c>
      <c r="E11" s="4">
        <f t="shared" si="1"/>
        <v>0.91700000000000004</v>
      </c>
      <c r="F11" s="4">
        <f t="shared" si="2"/>
        <v>0.19700000000000001</v>
      </c>
      <c r="G11" s="2">
        <f t="shared" si="3"/>
        <v>2.4018832691791637E-9</v>
      </c>
      <c r="H11" s="2">
        <f t="shared" si="4"/>
        <v>1.7333896776520906E+17</v>
      </c>
      <c r="M11" s="4">
        <f t="shared" si="5"/>
        <v>2.4018832691791636</v>
      </c>
    </row>
    <row r="12" spans="1:13" x14ac:dyDescent="0.3">
      <c r="A12" s="1">
        <v>1077</v>
      </c>
      <c r="B12" s="1">
        <v>1089</v>
      </c>
      <c r="C12" s="1">
        <v>192</v>
      </c>
      <c r="D12" s="4">
        <f t="shared" si="0"/>
        <v>1.077</v>
      </c>
      <c r="E12" s="4">
        <f t="shared" si="1"/>
        <v>1.089</v>
      </c>
      <c r="F12" s="4">
        <f t="shared" si="2"/>
        <v>0.192</v>
      </c>
      <c r="G12" s="2">
        <f t="shared" si="3"/>
        <v>1.9711894016527072E-9</v>
      </c>
      <c r="H12" s="2">
        <f t="shared" si="4"/>
        <v>2.5736132812500003E+17</v>
      </c>
      <c r="M12" s="4">
        <f t="shared" si="5"/>
        <v>1.9711894016527072</v>
      </c>
    </row>
    <row r="13" spans="1:13" x14ac:dyDescent="0.3">
      <c r="A13" s="1">
        <v>1100</v>
      </c>
      <c r="B13" s="1">
        <v>1113</v>
      </c>
      <c r="C13" s="1">
        <v>191</v>
      </c>
      <c r="D13" s="4">
        <f t="shared" si="0"/>
        <v>1.1000000000000001</v>
      </c>
      <c r="E13" s="4">
        <f t="shared" si="1"/>
        <v>1.113</v>
      </c>
      <c r="F13" s="4">
        <f t="shared" si="2"/>
        <v>0.191</v>
      </c>
      <c r="G13" s="2">
        <f t="shared" si="3"/>
        <v>1.9186387408017068E-9</v>
      </c>
      <c r="H13" s="2">
        <f t="shared" si="4"/>
        <v>2.7165242180861254E+17</v>
      </c>
      <c r="M13" s="4">
        <f t="shared" si="5"/>
        <v>1.9186387408017069</v>
      </c>
    </row>
    <row r="14" spans="1:13" x14ac:dyDescent="0.3">
      <c r="A14" s="1">
        <v>1216</v>
      </c>
      <c r="B14" s="1">
        <v>1229</v>
      </c>
      <c r="C14" s="1">
        <v>188</v>
      </c>
      <c r="D14" s="4">
        <f t="shared" si="0"/>
        <v>1.216</v>
      </c>
      <c r="E14" s="4">
        <f t="shared" si="1"/>
        <v>1.2290000000000001</v>
      </c>
      <c r="F14" s="4">
        <f t="shared" si="2"/>
        <v>0.188</v>
      </c>
      <c r="G14" s="2">
        <f t="shared" si="3"/>
        <v>1.7102554099672925E-9</v>
      </c>
      <c r="H14" s="2">
        <f t="shared" si="4"/>
        <v>3.4188343141693069E+17</v>
      </c>
      <c r="M14" s="4">
        <f t="shared" si="5"/>
        <v>1.7102554099672924</v>
      </c>
    </row>
    <row r="15" spans="1:13" x14ac:dyDescent="0.3">
      <c r="A15" s="1">
        <v>1300</v>
      </c>
      <c r="B15" s="1">
        <v>1314</v>
      </c>
      <c r="C15" s="1">
        <v>186</v>
      </c>
      <c r="D15" s="4">
        <f t="shared" si="0"/>
        <v>1.3</v>
      </c>
      <c r="E15" s="4">
        <f t="shared" si="1"/>
        <v>1.3140000000000001</v>
      </c>
      <c r="F15" s="4">
        <f t="shared" si="2"/>
        <v>0.186</v>
      </c>
      <c r="G15" s="2">
        <f t="shared" si="3"/>
        <v>1.5826051895546458E-9</v>
      </c>
      <c r="H15" s="2">
        <f t="shared" si="4"/>
        <v>3.992591050988553E+17</v>
      </c>
      <c r="M15" s="4">
        <f t="shared" si="5"/>
        <v>1.5826051895546458</v>
      </c>
    </row>
    <row r="16" spans="1:13" x14ac:dyDescent="0.3">
      <c r="A16" s="1">
        <v>1448</v>
      </c>
      <c r="B16" s="1">
        <v>1463</v>
      </c>
      <c r="C16" s="1">
        <v>182</v>
      </c>
      <c r="D16" s="4">
        <f t="shared" si="0"/>
        <v>1.448</v>
      </c>
      <c r="E16" s="4">
        <f t="shared" si="1"/>
        <v>1.4630000000000001</v>
      </c>
      <c r="F16" s="4">
        <f t="shared" si="2"/>
        <v>0.182</v>
      </c>
      <c r="G16" s="2">
        <f t="shared" si="3"/>
        <v>1.390855679784558E-9</v>
      </c>
      <c r="H16" s="2">
        <f t="shared" si="4"/>
        <v>5.1693491124260365E+17</v>
      </c>
      <c r="M16" s="4">
        <f t="shared" si="5"/>
        <v>1.3908556797845579</v>
      </c>
    </row>
    <row r="17" spans="1:13" x14ac:dyDescent="0.3">
      <c r="A17" s="1">
        <v>1546</v>
      </c>
      <c r="B17" s="1">
        <v>1562</v>
      </c>
      <c r="C17" s="1">
        <v>179</v>
      </c>
      <c r="D17" s="4">
        <f t="shared" si="0"/>
        <v>1.546</v>
      </c>
      <c r="E17" s="4">
        <f t="shared" si="1"/>
        <v>1.5620000000000001</v>
      </c>
      <c r="F17" s="4">
        <f t="shared" si="2"/>
        <v>0.17899999999999999</v>
      </c>
      <c r="G17" s="2">
        <f t="shared" si="3"/>
        <v>1.2812297310258079E-9</v>
      </c>
      <c r="H17" s="2">
        <f t="shared" si="4"/>
        <v>6.0918048750039002E+17</v>
      </c>
      <c r="M17" s="4">
        <f t="shared" si="5"/>
        <v>1.2812297310258078</v>
      </c>
    </row>
    <row r="18" spans="1:13" x14ac:dyDescent="0.3">
      <c r="A18" s="1">
        <v>1644</v>
      </c>
      <c r="B18" s="1">
        <v>1661</v>
      </c>
      <c r="C18" s="1">
        <v>177</v>
      </c>
      <c r="D18" s="4">
        <f t="shared" si="0"/>
        <v>1.6439999999999999</v>
      </c>
      <c r="E18" s="4">
        <f t="shared" si="1"/>
        <v>1.661</v>
      </c>
      <c r="F18" s="4">
        <f t="shared" si="2"/>
        <v>0.17699999999999999</v>
      </c>
      <c r="G18" s="2">
        <f t="shared" si="3"/>
        <v>1.1914028657960948E-9</v>
      </c>
      <c r="H18" s="2">
        <f t="shared" si="4"/>
        <v>7.0450279293944934E+17</v>
      </c>
      <c r="M18" s="4">
        <f t="shared" si="5"/>
        <v>1.1914028657960949</v>
      </c>
    </row>
    <row r="19" spans="1:13" x14ac:dyDescent="0.3">
      <c r="A19" s="1">
        <v>1733</v>
      </c>
      <c r="B19" s="1">
        <v>1750</v>
      </c>
      <c r="C19" s="1">
        <v>175</v>
      </c>
      <c r="D19" s="4">
        <f t="shared" si="0"/>
        <v>1.7330000000000001</v>
      </c>
      <c r="E19" s="4">
        <f t="shared" si="1"/>
        <v>1.75</v>
      </c>
      <c r="F19" s="4">
        <f t="shared" si="2"/>
        <v>0.17499999999999999</v>
      </c>
      <c r="G19" s="2">
        <f t="shared" si="3"/>
        <v>1.1180339887498949E-9</v>
      </c>
      <c r="H19" s="2">
        <f t="shared" si="4"/>
        <v>8E+17</v>
      </c>
      <c r="M19" s="4">
        <f t="shared" si="5"/>
        <v>1.1180339887498949</v>
      </c>
    </row>
    <row r="20" spans="1:13" x14ac:dyDescent="0.3">
      <c r="A20" s="1">
        <v>1835</v>
      </c>
      <c r="B20" s="1">
        <v>1853</v>
      </c>
      <c r="C20" s="1">
        <v>173</v>
      </c>
      <c r="D20" s="4">
        <f t="shared" si="0"/>
        <v>1.835</v>
      </c>
      <c r="E20" s="4">
        <f t="shared" si="1"/>
        <v>1.853</v>
      </c>
      <c r="F20" s="4">
        <f t="shared" si="2"/>
        <v>0.17299999999999999</v>
      </c>
      <c r="G20" s="2">
        <f t="shared" si="3"/>
        <v>1.0438201837762104E-9</v>
      </c>
      <c r="H20" s="2">
        <f t="shared" si="4"/>
        <v>9.1780119616425574E+17</v>
      </c>
      <c r="M20" s="4">
        <f t="shared" si="5"/>
        <v>1.0438201837762104</v>
      </c>
    </row>
    <row r="21" spans="1:13" x14ac:dyDescent="0.3">
      <c r="A21" s="1">
        <v>1913</v>
      </c>
      <c r="B21" s="1">
        <v>1932</v>
      </c>
      <c r="C21" s="1">
        <v>171</v>
      </c>
      <c r="D21" s="4">
        <f t="shared" si="0"/>
        <v>1.913</v>
      </c>
      <c r="E21" s="4">
        <f t="shared" si="1"/>
        <v>1.9319999999999999</v>
      </c>
      <c r="F21" s="4">
        <f t="shared" si="2"/>
        <v>0.17100000000000001</v>
      </c>
      <c r="G21" s="2">
        <f t="shared" si="3"/>
        <v>9.8956424470099389E-10</v>
      </c>
      <c r="H21" s="2">
        <f t="shared" si="4"/>
        <v>1.0212028316405048E+18</v>
      </c>
      <c r="M21" s="4">
        <f t="shared" si="5"/>
        <v>0.98956424470099391</v>
      </c>
    </row>
    <row r="22" spans="1:13" x14ac:dyDescent="0.3">
      <c r="A22" s="1">
        <v>2076</v>
      </c>
      <c r="B22" s="1">
        <v>2097</v>
      </c>
      <c r="C22" s="1">
        <v>168</v>
      </c>
      <c r="D22" s="4">
        <f t="shared" si="0"/>
        <v>2.0760000000000001</v>
      </c>
      <c r="E22" s="4">
        <f t="shared" si="1"/>
        <v>2.097</v>
      </c>
      <c r="F22" s="4">
        <f t="shared" si="2"/>
        <v>0.16800000000000001</v>
      </c>
      <c r="G22" s="2">
        <f t="shared" si="3"/>
        <v>8.9570677210292016E-10</v>
      </c>
      <c r="H22" s="2">
        <f t="shared" si="4"/>
        <v>1.2464311224489792E+18</v>
      </c>
      <c r="M22" s="4">
        <f t="shared" si="5"/>
        <v>0.89570677210292016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dark again</vt:lpstr>
      <vt:lpstr>not dark</vt:lpstr>
      <vt:lpstr>dark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2025-03-12T10:20:11Z</dcterms:created>
  <dcterms:modified xsi:type="dcterms:W3CDTF">2025-03-15T20:24:27Z</dcterms:modified>
</cp:coreProperties>
</file>