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8_{0804C683-50EC-41D4-87D0-CBA0FF21550C}" xr6:coauthVersionLast="47" xr6:coauthVersionMax="47" xr10:uidLastSave="{00000000-0000-0000-0000-000000000000}"/>
  <bookViews>
    <workbookView xWindow="-108" yWindow="-108" windowWidth="23256" windowHeight="12456" activeTab="4" xr2:uid="{00000000-000D-0000-FFFF-FFFF00000000}"/>
  </bookViews>
  <sheets>
    <sheet name="top5" sheetId="4" r:id="rId1"/>
    <sheet name="Sheet6" sheetId="9" r:id="rId2"/>
    <sheet name="Pivot_Region" sheetId="5" r:id="rId3"/>
    <sheet name="Pivot_Category" sheetId="6" r:id="rId4"/>
    <sheet name="DashBoard" sheetId="13" r:id="rId5"/>
    <sheet name="Pivot_Profit" sheetId="7" r:id="rId6"/>
    <sheet name="moth wize order" sheetId="11" r:id="rId7"/>
    <sheet name="kpi" sheetId="12" r:id="rId8"/>
    <sheet name="Orders (2)" sheetId="3" r:id="rId9"/>
    <sheet name="Orders" sheetId="1" r:id="rId10"/>
    <sheet name="Pivot_Segment" sheetId="10" r:id="rId11"/>
    <sheet name="Customers" sheetId="2" r:id="rId12"/>
  </sheets>
  <definedNames>
    <definedName name="_xlnm._FilterDatabase" localSheetId="8" hidden="1">'Orders (2)'!$O$2:$O$101</definedName>
    <definedName name="_xlcn.WorksheetConnection_CustomersAD1" hidden="1">Customers!$A:$D</definedName>
    <definedName name="_xlcn.WorksheetConnection_Orders2AL1" hidden="1">'Orders (2)'!$A:$L</definedName>
    <definedName name="ExternalData_1" localSheetId="8" hidden="1">'Orders (2)'!$A$1:$K$102</definedName>
    <definedName name="Slicer_Category">#N/A</definedName>
    <definedName name="Slicer_Months__Order_Date">#N/A</definedName>
    <definedName name="Slicer_Product">#N/A</definedName>
    <definedName name="Slicer_Region1">#N/A</definedName>
  </definedNames>
  <calcPr calcId="191029"/>
  <pivotCaches>
    <pivotCache cacheId="18" r:id="rId13"/>
    <pivotCache cacheId="16" r:id="rId14"/>
    <pivotCache cacheId="84" r:id="rId15"/>
    <pivotCache cacheId="141" r:id="rId16"/>
    <pivotCache cacheId="144"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s_823716ca-d7ec-4c27-9134-d25b8054c318" name="Customers" connection="Query - Customers"/>
          <x15:modelTable id="Orders_20309954-9e9d-436a-a39f-4456d4060c5f" name="Orders" connection="Query - Orders"/>
          <x15:modelTable id="Range" name="Range" connection="WorksheetConnection_Orders (2)!$A:$L"/>
          <x15:modelTable id="Range 1" name="Range 1" connection="WorksheetConnection_Customers!$A:$D"/>
        </x15:modelTables>
      </x15:dataModel>
    </ext>
  </extLst>
</workbook>
</file>

<file path=xl/calcChain.xml><?xml version="1.0" encoding="utf-8"?>
<calcChain xmlns="http://schemas.openxmlformats.org/spreadsheetml/2006/main">
  <c r="E8" i="13" l="1"/>
  <c r="L8" i="13"/>
  <c r="I8" i="13"/>
  <c r="B7" i="13"/>
  <c r="P7" i="3"/>
  <c r="B3" i="12"/>
  <c r="L2" i="3"/>
  <c r="N2" i="3" s="1"/>
  <c r="O2" i="3" s="1"/>
  <c r="L3" i="3"/>
  <c r="N3" i="3" s="1"/>
  <c r="O3" i="3" s="1"/>
  <c r="L4" i="3"/>
  <c r="L5" i="3"/>
  <c r="N5" i="3" s="1"/>
  <c r="O5" i="3" s="1"/>
  <c r="L6" i="3"/>
  <c r="N6" i="3" s="1"/>
  <c r="O6" i="3" s="1"/>
  <c r="L7" i="3"/>
  <c r="N7" i="3" s="1"/>
  <c r="O7" i="3" s="1"/>
  <c r="L8" i="3"/>
  <c r="L9" i="3"/>
  <c r="N9" i="3" s="1"/>
  <c r="O9" i="3" s="1"/>
  <c r="L10" i="3"/>
  <c r="N10" i="3" s="1"/>
  <c r="O10" i="3" s="1"/>
  <c r="L11" i="3"/>
  <c r="N11" i="3" s="1"/>
  <c r="O11" i="3" s="1"/>
  <c r="L12" i="3"/>
  <c r="L13" i="3"/>
  <c r="L14" i="3"/>
  <c r="L15" i="3"/>
  <c r="N15" i="3" s="1"/>
  <c r="O15" i="3" s="1"/>
  <c r="L16" i="3"/>
  <c r="N16" i="3" s="1"/>
  <c r="O16" i="3" s="1"/>
  <c r="L17" i="3"/>
  <c r="L18" i="3"/>
  <c r="N18" i="3" s="1"/>
  <c r="O18" i="3" s="1"/>
  <c r="L19" i="3"/>
  <c r="N19" i="3" s="1"/>
  <c r="O19" i="3" s="1"/>
  <c r="L20" i="3"/>
  <c r="N20" i="3" s="1"/>
  <c r="O20" i="3" s="1"/>
  <c r="L21" i="3"/>
  <c r="N21" i="3" s="1"/>
  <c r="O21" i="3" s="1"/>
  <c r="L22" i="3"/>
  <c r="N22" i="3" s="1"/>
  <c r="O22" i="3" s="1"/>
  <c r="L23" i="3"/>
  <c r="N23" i="3" s="1"/>
  <c r="O23" i="3" s="1"/>
  <c r="L24" i="3"/>
  <c r="N24" i="3" s="1"/>
  <c r="O24" i="3" s="1"/>
  <c r="L25" i="3"/>
  <c r="N25" i="3" s="1"/>
  <c r="O25" i="3" s="1"/>
  <c r="L26" i="3"/>
  <c r="N26" i="3" s="1"/>
  <c r="O26" i="3" s="1"/>
  <c r="L27" i="3"/>
  <c r="N27" i="3" s="1"/>
  <c r="O27" i="3" s="1"/>
  <c r="L28" i="3"/>
  <c r="N28" i="3" s="1"/>
  <c r="O28" i="3" s="1"/>
  <c r="L29" i="3"/>
  <c r="L30" i="3"/>
  <c r="L31" i="3"/>
  <c r="N31" i="3" s="1"/>
  <c r="O31" i="3" s="1"/>
  <c r="L32" i="3"/>
  <c r="L33" i="3"/>
  <c r="L34" i="3"/>
  <c r="N34" i="3" s="1"/>
  <c r="O34" i="3" s="1"/>
  <c r="L35" i="3"/>
  <c r="N35" i="3" s="1"/>
  <c r="O35" i="3" s="1"/>
  <c r="L36" i="3"/>
  <c r="L37" i="3"/>
  <c r="N37" i="3" s="1"/>
  <c r="O37" i="3" s="1"/>
  <c r="L38" i="3"/>
  <c r="N38" i="3" s="1"/>
  <c r="O38" i="3" s="1"/>
  <c r="L39" i="3"/>
  <c r="N39" i="3" s="1"/>
  <c r="O39" i="3" s="1"/>
  <c r="L40" i="3"/>
  <c r="L41" i="3"/>
  <c r="N41" i="3" s="1"/>
  <c r="O41" i="3" s="1"/>
  <c r="L42" i="3"/>
  <c r="N42" i="3" s="1"/>
  <c r="O42" i="3" s="1"/>
  <c r="L43" i="3"/>
  <c r="N43" i="3" s="1"/>
  <c r="O43" i="3" s="1"/>
  <c r="L44" i="3"/>
  <c r="L45" i="3"/>
  <c r="L46" i="3"/>
  <c r="N46" i="3" s="1"/>
  <c r="O46" i="3" s="1"/>
  <c r="L47" i="3"/>
  <c r="N47" i="3" s="1"/>
  <c r="O47" i="3" s="1"/>
  <c r="L48" i="3"/>
  <c r="N48" i="3" s="1"/>
  <c r="O48" i="3" s="1"/>
  <c r="L49" i="3"/>
  <c r="L50" i="3"/>
  <c r="N50" i="3" s="1"/>
  <c r="O50" i="3" s="1"/>
  <c r="L51" i="3"/>
  <c r="N51" i="3" s="1"/>
  <c r="O51" i="3" s="1"/>
  <c r="L52" i="3"/>
  <c r="N52" i="3" s="1"/>
  <c r="O52" i="3" s="1"/>
  <c r="L53" i="3"/>
  <c r="N53" i="3" s="1"/>
  <c r="O53" i="3" s="1"/>
  <c r="L54" i="3"/>
  <c r="N54" i="3" s="1"/>
  <c r="O54" i="3" s="1"/>
  <c r="L55" i="3"/>
  <c r="N55" i="3" s="1"/>
  <c r="O55" i="3" s="1"/>
  <c r="L56" i="3"/>
  <c r="N56" i="3" s="1"/>
  <c r="O56" i="3" s="1"/>
  <c r="L57" i="3"/>
  <c r="N57" i="3" s="1"/>
  <c r="O57" i="3" s="1"/>
  <c r="L58" i="3"/>
  <c r="N58" i="3" s="1"/>
  <c r="O58" i="3" s="1"/>
  <c r="L59" i="3"/>
  <c r="N59" i="3" s="1"/>
  <c r="O59" i="3" s="1"/>
  <c r="L60" i="3"/>
  <c r="N60" i="3" s="1"/>
  <c r="O60" i="3" s="1"/>
  <c r="L61" i="3"/>
  <c r="L62" i="3"/>
  <c r="L63" i="3"/>
  <c r="N63" i="3" s="1"/>
  <c r="O63" i="3" s="1"/>
  <c r="L64" i="3"/>
  <c r="L65" i="3"/>
  <c r="L66" i="3"/>
  <c r="N66" i="3" s="1"/>
  <c r="O66" i="3" s="1"/>
  <c r="L67" i="3"/>
  <c r="N67" i="3" s="1"/>
  <c r="O67" i="3" s="1"/>
  <c r="L68" i="3"/>
  <c r="L69" i="3"/>
  <c r="N69" i="3" s="1"/>
  <c r="O69" i="3" s="1"/>
  <c r="L70" i="3"/>
  <c r="N70" i="3" s="1"/>
  <c r="O70" i="3" s="1"/>
  <c r="L71" i="3"/>
  <c r="N71" i="3" s="1"/>
  <c r="O71" i="3" s="1"/>
  <c r="L72" i="3"/>
  <c r="L73" i="3"/>
  <c r="N73" i="3" s="1"/>
  <c r="O73" i="3" s="1"/>
  <c r="L74" i="3"/>
  <c r="N74" i="3" s="1"/>
  <c r="O74" i="3" s="1"/>
  <c r="L75" i="3"/>
  <c r="N75" i="3" s="1"/>
  <c r="O75" i="3" s="1"/>
  <c r="L76" i="3"/>
  <c r="L77" i="3"/>
  <c r="N77" i="3" s="1"/>
  <c r="O77" i="3" s="1"/>
  <c r="L78" i="3"/>
  <c r="N78" i="3" s="1"/>
  <c r="O78" i="3" s="1"/>
  <c r="L79" i="3"/>
  <c r="N79" i="3" s="1"/>
  <c r="O79" i="3" s="1"/>
  <c r="L80" i="3"/>
  <c r="N80" i="3" s="1"/>
  <c r="O80" i="3" s="1"/>
  <c r="L81" i="3"/>
  <c r="L82" i="3"/>
  <c r="N82" i="3" s="1"/>
  <c r="O82" i="3" s="1"/>
  <c r="L83" i="3"/>
  <c r="N83" i="3" s="1"/>
  <c r="O83" i="3" s="1"/>
  <c r="L84" i="3"/>
  <c r="N84" i="3" s="1"/>
  <c r="O84" i="3" s="1"/>
  <c r="L85" i="3"/>
  <c r="N85" i="3" s="1"/>
  <c r="O85" i="3" s="1"/>
  <c r="L86" i="3"/>
  <c r="N86" i="3" s="1"/>
  <c r="O86" i="3" s="1"/>
  <c r="L87" i="3"/>
  <c r="N87" i="3" s="1"/>
  <c r="O87" i="3" s="1"/>
  <c r="L88" i="3"/>
  <c r="N88" i="3" s="1"/>
  <c r="O88" i="3" s="1"/>
  <c r="L89" i="3"/>
  <c r="N89" i="3" s="1"/>
  <c r="O89" i="3" s="1"/>
  <c r="L90" i="3"/>
  <c r="N90" i="3" s="1"/>
  <c r="O90" i="3" s="1"/>
  <c r="L91" i="3"/>
  <c r="N91" i="3" s="1"/>
  <c r="O91" i="3" s="1"/>
  <c r="L92" i="3"/>
  <c r="N92" i="3" s="1"/>
  <c r="O92" i="3" s="1"/>
  <c r="L93" i="3"/>
  <c r="L94" i="3"/>
  <c r="L95" i="3"/>
  <c r="N95" i="3" s="1"/>
  <c r="O95" i="3" s="1"/>
  <c r="L96" i="3"/>
  <c r="L97" i="3"/>
  <c r="L98" i="3"/>
  <c r="N98" i="3" s="1"/>
  <c r="O98" i="3" s="1"/>
  <c r="L99" i="3"/>
  <c r="N99" i="3" s="1"/>
  <c r="O99" i="3" s="1"/>
  <c r="L100" i="3"/>
  <c r="L101" i="3"/>
  <c r="N101" i="3" s="1"/>
  <c r="O101" i="3" s="1"/>
  <c r="L102" i="3"/>
  <c r="N13" i="3"/>
  <c r="O13" i="3" s="1"/>
  <c r="N17" i="3"/>
  <c r="O17" i="3" s="1"/>
  <c r="N29" i="3"/>
  <c r="O29" i="3" s="1"/>
  <c r="N33" i="3"/>
  <c r="O33" i="3" s="1"/>
  <c r="N45" i="3"/>
  <c r="O45" i="3" s="1"/>
  <c r="N49" i="3"/>
  <c r="O49" i="3" s="1"/>
  <c r="N61" i="3"/>
  <c r="O61" i="3" s="1"/>
  <c r="N65" i="3"/>
  <c r="O65" i="3" s="1"/>
  <c r="N81" i="3"/>
  <c r="O81" i="3" s="1"/>
  <c r="N93" i="3"/>
  <c r="O93" i="3" s="1"/>
  <c r="N97" i="3"/>
  <c r="O97" i="3" s="1"/>
  <c r="B6" i="12"/>
  <c r="B4" i="12"/>
  <c r="N4" i="3"/>
  <c r="O4" i="3" s="1"/>
  <c r="N8" i="3"/>
  <c r="O8" i="3" s="1"/>
  <c r="N12" i="3"/>
  <c r="O12" i="3" s="1"/>
  <c r="N14" i="3"/>
  <c r="O14" i="3" s="1"/>
  <c r="N30" i="3"/>
  <c r="O30" i="3" s="1"/>
  <c r="N32" i="3"/>
  <c r="O32" i="3" s="1"/>
  <c r="N36" i="3"/>
  <c r="O36" i="3" s="1"/>
  <c r="N40" i="3"/>
  <c r="O40" i="3" s="1"/>
  <c r="N44" i="3"/>
  <c r="O44" i="3" s="1"/>
  <c r="N62" i="3"/>
  <c r="O62" i="3" s="1"/>
  <c r="N64" i="3"/>
  <c r="O64" i="3" s="1"/>
  <c r="N68" i="3"/>
  <c r="O68" i="3" s="1"/>
  <c r="N72" i="3"/>
  <c r="O72" i="3" s="1"/>
  <c r="N76" i="3"/>
  <c r="O76" i="3" s="1"/>
  <c r="N94" i="3"/>
  <c r="O94" i="3" s="1"/>
  <c r="N96" i="3"/>
  <c r="O96" i="3" s="1"/>
  <c r="N100" i="3"/>
  <c r="O100" i="3" s="1"/>
  <c r="B25" i="6"/>
  <c r="B5"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6B4990-0C63-4525-B703-78767AE32C0F}" name="Query - Customers" description="Connection to the 'Customers' query in the workbook." type="100" refreshedVersion="8" minRefreshableVersion="5">
    <extLst>
      <ext xmlns:x15="http://schemas.microsoft.com/office/spreadsheetml/2010/11/main" uri="{DE250136-89BD-433C-8126-D09CA5730AF9}">
        <x15:connection id="bae81a8f-371c-47d6-86af-93baf00cdd30">
          <x15:oledbPr connection="Provider=Microsoft.Mashup.OleDb.1;Data Source=$Workbook$;Location=Customers;Extended Properties=&quot;&quot;">
            <x15:dbTables>
              <x15:dbTable name="Customers"/>
            </x15:dbTables>
          </x15:oledbPr>
        </x15:connection>
      </ext>
    </extLst>
  </connection>
  <connection id="2" xr16:uid="{9A3E25A2-4F43-4A82-BFB5-009CD122100B}" name="Query - Orders" description="Connection to the 'Orders' query in the workbook." type="100" refreshedVersion="8" minRefreshableVersion="5">
    <extLst>
      <ext xmlns:x15="http://schemas.microsoft.com/office/spreadsheetml/2010/11/main" uri="{DE250136-89BD-433C-8126-D09CA5730AF9}">
        <x15:connection id="df90de13-fb2c-4756-b415-62f42115e890"/>
      </ext>
    </extLst>
  </connection>
  <connection id="3" xr16:uid="{EF0C7C43-A260-4E10-A329-AD267B549666}"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4" xr16:uid="{1FA8C053-78A1-497E-98C5-81A56FC061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FD3D8A6-C237-459E-920D-CFFEA59ED49B}" name="WorksheetConnection_Customers!$A:$D" type="102" refreshedVersion="8" minRefreshableVersion="5">
    <extLst>
      <ext xmlns:x15="http://schemas.microsoft.com/office/spreadsheetml/2010/11/main" uri="{DE250136-89BD-433C-8126-D09CA5730AF9}">
        <x15:connection id="Range 1" autoDelete="1">
          <x15:rangePr sourceName="_xlcn.WorksheetConnection_CustomersAD1"/>
        </x15:connection>
      </ext>
    </extLst>
  </connection>
  <connection id="6" xr16:uid="{365CB20E-16EE-4C54-8346-548FFA5C58F5}" name="WorksheetConnection_Orders (2)!$A:$L" type="102" refreshedVersion="8" minRefreshableVersion="5">
    <extLst>
      <ext xmlns:x15="http://schemas.microsoft.com/office/spreadsheetml/2010/11/main" uri="{DE250136-89BD-433C-8126-D09CA5730AF9}">
        <x15:connection id="Range" autoDelete="1">
          <x15:rangePr sourceName="_xlcn.WorksheetConnection_Orders2AL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ustomers].[Column3].[All]}"/>
  </metadataStrings>
  <mdxMetadata count="1">
    <mdx n="0" f="s">
      <ms ns="1" c="0"/>
    </mdx>
  </mdxMetadata>
  <valueMetadata count="1">
    <bk>
      <rc t="1" v="0"/>
    </bk>
  </valueMetadata>
</metadata>
</file>

<file path=xl/sharedStrings.xml><?xml version="1.0" encoding="utf-8"?>
<sst xmlns="http://schemas.openxmlformats.org/spreadsheetml/2006/main" count="1502" uniqueCount="311">
  <si>
    <t>Order ID</t>
  </si>
  <si>
    <t>Order Date</t>
  </si>
  <si>
    <t>Product</t>
  </si>
  <si>
    <t>Category</t>
  </si>
  <si>
    <t>Sub-Category</t>
  </si>
  <si>
    <t>Region</t>
  </si>
  <si>
    <t>Quantity</t>
  </si>
  <si>
    <t>Sales</t>
  </si>
  <si>
    <t>Profit</t>
  </si>
  <si>
    <t>Discount</t>
  </si>
  <si>
    <t>Customer ID</t>
  </si>
  <si>
    <t>CA-2018-1000</t>
  </si>
  <si>
    <t>CA-2018-1001</t>
  </si>
  <si>
    <t>CA-2018-1002</t>
  </si>
  <si>
    <t>CA-2018-1003</t>
  </si>
  <si>
    <t>CA-2018-1004</t>
  </si>
  <si>
    <t>CA-2018-1005</t>
  </si>
  <si>
    <t>CA-2018-1006</t>
  </si>
  <si>
    <t>CA-2018-1007</t>
  </si>
  <si>
    <t>CA-2018-1008</t>
  </si>
  <si>
    <t>CA-2018-1009</t>
  </si>
  <si>
    <t>CA-2018-1010</t>
  </si>
  <si>
    <t>CA-2018-1011</t>
  </si>
  <si>
    <t>CA-2018-1012</t>
  </si>
  <si>
    <t>CA-2018-1013</t>
  </si>
  <si>
    <t>CA-2018-1014</t>
  </si>
  <si>
    <t>CA-2018-1015</t>
  </si>
  <si>
    <t>CA-2018-1016</t>
  </si>
  <si>
    <t>CA-2018-1017</t>
  </si>
  <si>
    <t>CA-2018-1018</t>
  </si>
  <si>
    <t>CA-2018-1019</t>
  </si>
  <si>
    <t>CA-2018-1020</t>
  </si>
  <si>
    <t>CA-2018-1021</t>
  </si>
  <si>
    <t>CA-2018-1022</t>
  </si>
  <si>
    <t>CA-2018-1023</t>
  </si>
  <si>
    <t>CA-2018-1024</t>
  </si>
  <si>
    <t>CA-2018-1025</t>
  </si>
  <si>
    <t>CA-2018-1026</t>
  </si>
  <si>
    <t>CA-2018-1027</t>
  </si>
  <si>
    <t>CA-2018-1028</t>
  </si>
  <si>
    <t>CA-2018-1029</t>
  </si>
  <si>
    <t>CA-2018-1030</t>
  </si>
  <si>
    <t>CA-2018-1031</t>
  </si>
  <si>
    <t>CA-2018-1032</t>
  </si>
  <si>
    <t>CA-2018-1033</t>
  </si>
  <si>
    <t>CA-2018-1034</t>
  </si>
  <si>
    <t>CA-2018-1035</t>
  </si>
  <si>
    <t>CA-2018-1036</t>
  </si>
  <si>
    <t>CA-2018-1037</t>
  </si>
  <si>
    <t>CA-2018-1038</t>
  </si>
  <si>
    <t>CA-2018-1039</t>
  </si>
  <si>
    <t>CA-2018-1040</t>
  </si>
  <si>
    <t>CA-2018-1041</t>
  </si>
  <si>
    <t>CA-2018-1042</t>
  </si>
  <si>
    <t>CA-2018-1043</t>
  </si>
  <si>
    <t>CA-2018-1044</t>
  </si>
  <si>
    <t>CA-2018-1045</t>
  </si>
  <si>
    <t>CA-2018-1046</t>
  </si>
  <si>
    <t>CA-2018-1047</t>
  </si>
  <si>
    <t>CA-2018-1048</t>
  </si>
  <si>
    <t>CA-2018-1049</t>
  </si>
  <si>
    <t>CA-2018-1050</t>
  </si>
  <si>
    <t>CA-2018-1051</t>
  </si>
  <si>
    <t>CA-2018-1052</t>
  </si>
  <si>
    <t>CA-2018-1053</t>
  </si>
  <si>
    <t>CA-2018-1054</t>
  </si>
  <si>
    <t>CA-2018-1055</t>
  </si>
  <si>
    <t>CA-2018-1056</t>
  </si>
  <si>
    <t>CA-2018-1057</t>
  </si>
  <si>
    <t>CA-2018-1058</t>
  </si>
  <si>
    <t>CA-2018-1059</t>
  </si>
  <si>
    <t>CA-2018-1060</t>
  </si>
  <si>
    <t>CA-2018-1061</t>
  </si>
  <si>
    <t>CA-2018-1062</t>
  </si>
  <si>
    <t>CA-2018-1063</t>
  </si>
  <si>
    <t>CA-2018-1064</t>
  </si>
  <si>
    <t>CA-2018-1065</t>
  </si>
  <si>
    <t>CA-2018-1066</t>
  </si>
  <si>
    <t>CA-2018-1067</t>
  </si>
  <si>
    <t>CA-2018-1068</t>
  </si>
  <si>
    <t>CA-2018-1069</t>
  </si>
  <si>
    <t>CA-2018-1070</t>
  </si>
  <si>
    <t>CA-2018-1071</t>
  </si>
  <si>
    <t>CA-2018-1072</t>
  </si>
  <si>
    <t>CA-2018-1073</t>
  </si>
  <si>
    <t>CA-2018-1074</t>
  </si>
  <si>
    <t>CA-2018-1075</t>
  </si>
  <si>
    <t>CA-2018-1076</t>
  </si>
  <si>
    <t>CA-2018-1077</t>
  </si>
  <si>
    <t>CA-2018-1078</t>
  </si>
  <si>
    <t>CA-2018-1079</t>
  </si>
  <si>
    <t>CA-2018-1080</t>
  </si>
  <si>
    <t>CA-2018-1081</t>
  </si>
  <si>
    <t>CA-2018-1082</t>
  </si>
  <si>
    <t>CA-2018-1083</t>
  </si>
  <si>
    <t>CA-2018-1084</t>
  </si>
  <si>
    <t>CA-2018-1085</t>
  </si>
  <si>
    <t>CA-2018-1086</t>
  </si>
  <si>
    <t>CA-2018-1087</t>
  </si>
  <si>
    <t>CA-2018-1088</t>
  </si>
  <si>
    <t>CA-2018-1089</t>
  </si>
  <si>
    <t>CA-2018-1090</t>
  </si>
  <si>
    <t>CA-2018-1091</t>
  </si>
  <si>
    <t>CA-2018-1092</t>
  </si>
  <si>
    <t>CA-2018-1093</t>
  </si>
  <si>
    <t>CA-2018-1094</t>
  </si>
  <si>
    <t>CA-2018-1095</t>
  </si>
  <si>
    <t>CA-2018-1096</t>
  </si>
  <si>
    <t>CA-2018-1097</t>
  </si>
  <si>
    <t>CA-2018-1098</t>
  </si>
  <si>
    <t>CA-2018-1099</t>
  </si>
  <si>
    <t>2018-01-01</t>
  </si>
  <si>
    <t>2018-01-04</t>
  </si>
  <si>
    <t>2018-01-07</t>
  </si>
  <si>
    <t>2018-01-10</t>
  </si>
  <si>
    <t>2018-01-13</t>
  </si>
  <si>
    <t>2018-01-16</t>
  </si>
  <si>
    <t>2018-01-19</t>
  </si>
  <si>
    <t>2018-01-22</t>
  </si>
  <si>
    <t>2018-01-25</t>
  </si>
  <si>
    <t>2018-01-28</t>
  </si>
  <si>
    <t>2018-01-31</t>
  </si>
  <si>
    <t>2018-02-03</t>
  </si>
  <si>
    <t>2018-02-06</t>
  </si>
  <si>
    <t>2018-02-09</t>
  </si>
  <si>
    <t>2018-02-12</t>
  </si>
  <si>
    <t>2018-02-15</t>
  </si>
  <si>
    <t>2018-02-18</t>
  </si>
  <si>
    <t>2018-02-21</t>
  </si>
  <si>
    <t>2018-02-24</t>
  </si>
  <si>
    <t>2018-02-27</t>
  </si>
  <si>
    <t>2018-03-02</t>
  </si>
  <si>
    <t>2018-03-05</t>
  </si>
  <si>
    <t>2018-03-08</t>
  </si>
  <si>
    <t>2018-03-11</t>
  </si>
  <si>
    <t>2018-03-14</t>
  </si>
  <si>
    <t>2018-03-17</t>
  </si>
  <si>
    <t>2018-03-20</t>
  </si>
  <si>
    <t>2018-03-23</t>
  </si>
  <si>
    <t>2018-03-26</t>
  </si>
  <si>
    <t>2018-03-29</t>
  </si>
  <si>
    <t>2018-04-01</t>
  </si>
  <si>
    <t>2018-04-04</t>
  </si>
  <si>
    <t>2018-04-07</t>
  </si>
  <si>
    <t>2018-04-10</t>
  </si>
  <si>
    <t>2018-04-13</t>
  </si>
  <si>
    <t>2018-04-16</t>
  </si>
  <si>
    <t>2018-04-19</t>
  </si>
  <si>
    <t>2018-04-22</t>
  </si>
  <si>
    <t>2018-04-25</t>
  </si>
  <si>
    <t>2018-04-28</t>
  </si>
  <si>
    <t>2018-05-01</t>
  </si>
  <si>
    <t>2018-05-04</t>
  </si>
  <si>
    <t>2018-05-07</t>
  </si>
  <si>
    <t>2018-05-10</t>
  </si>
  <si>
    <t>2018-05-13</t>
  </si>
  <si>
    <t>2018-05-16</t>
  </si>
  <si>
    <t>2018-05-19</t>
  </si>
  <si>
    <t>2018-05-22</t>
  </si>
  <si>
    <t>2018-05-25</t>
  </si>
  <si>
    <t>2018-05-28</t>
  </si>
  <si>
    <t>2018-05-31</t>
  </si>
  <si>
    <t>2018-06-03</t>
  </si>
  <si>
    <t>2018-06-06</t>
  </si>
  <si>
    <t>2018-06-09</t>
  </si>
  <si>
    <t>2018-06-12</t>
  </si>
  <si>
    <t>2018-06-15</t>
  </si>
  <si>
    <t>2018-06-18</t>
  </si>
  <si>
    <t>2018-06-21</t>
  </si>
  <si>
    <t>2018-06-24</t>
  </si>
  <si>
    <t>2018-06-27</t>
  </si>
  <si>
    <t>2018-06-30</t>
  </si>
  <si>
    <t>2018-07-03</t>
  </si>
  <si>
    <t>2018-07-06</t>
  </si>
  <si>
    <t>2018-07-09</t>
  </si>
  <si>
    <t>2018-07-12</t>
  </si>
  <si>
    <t>2018-07-15</t>
  </si>
  <si>
    <t>2018-07-18</t>
  </si>
  <si>
    <t>2018-07-21</t>
  </si>
  <si>
    <t>2018-07-24</t>
  </si>
  <si>
    <t>2018-07-27</t>
  </si>
  <si>
    <t>2018-07-30</t>
  </si>
  <si>
    <t>2018-08-02</t>
  </si>
  <si>
    <t>2018-08-05</t>
  </si>
  <si>
    <t>2018-08-08</t>
  </si>
  <si>
    <t>2018-08-11</t>
  </si>
  <si>
    <t>2018-08-14</t>
  </si>
  <si>
    <t>2018-08-17</t>
  </si>
  <si>
    <t>2018-08-20</t>
  </si>
  <si>
    <t>2018-08-23</t>
  </si>
  <si>
    <t>2018-08-26</t>
  </si>
  <si>
    <t>2018-08-29</t>
  </si>
  <si>
    <t>2018-09-01</t>
  </si>
  <si>
    <t>2018-09-04</t>
  </si>
  <si>
    <t>2018-09-07</t>
  </si>
  <si>
    <t>2018-09-10</t>
  </si>
  <si>
    <t>2018-09-13</t>
  </si>
  <si>
    <t>2018-09-16</t>
  </si>
  <si>
    <t>2018-09-19</t>
  </si>
  <si>
    <t>2018-09-22</t>
  </si>
  <si>
    <t>2018-09-25</t>
  </si>
  <si>
    <t>2018-09-28</t>
  </si>
  <si>
    <t>2018-10-01</t>
  </si>
  <si>
    <t>2018-10-04</t>
  </si>
  <si>
    <t>2018-10-07</t>
  </si>
  <si>
    <t>2018-10-10</t>
  </si>
  <si>
    <t>2018-10-13</t>
  </si>
  <si>
    <t>2018-10-16</t>
  </si>
  <si>
    <t>2018-10-19</t>
  </si>
  <si>
    <t>2018-10-22</t>
  </si>
  <si>
    <t>2018-10-25</t>
  </si>
  <si>
    <t>Table Lamp</t>
  </si>
  <si>
    <t>Printer</t>
  </si>
  <si>
    <t>Pen</t>
  </si>
  <si>
    <t>Monitor</t>
  </si>
  <si>
    <t>Laptop</t>
  </si>
  <si>
    <t>Desk</t>
  </si>
  <si>
    <t>Office Chair</t>
  </si>
  <si>
    <t>Technology</t>
  </si>
  <si>
    <t>Office Supplies</t>
  </si>
  <si>
    <t>Furniture</t>
  </si>
  <si>
    <t>Computers</t>
  </si>
  <si>
    <t>Binders</t>
  </si>
  <si>
    <t>Bookcases</t>
  </si>
  <si>
    <t>Monitors</t>
  </si>
  <si>
    <t>Chairs</t>
  </si>
  <si>
    <t>Paper</t>
  </si>
  <si>
    <t>Tables</t>
  </si>
  <si>
    <t>Art</t>
  </si>
  <si>
    <t>Machines</t>
  </si>
  <si>
    <t>West</t>
  </si>
  <si>
    <t>South</t>
  </si>
  <si>
    <t>Central</t>
  </si>
  <si>
    <t>East</t>
  </si>
  <si>
    <t>C-10000</t>
  </si>
  <si>
    <t>C-10001</t>
  </si>
  <si>
    <t>C-10002</t>
  </si>
  <si>
    <t>C-10003</t>
  </si>
  <si>
    <t>C-10004</t>
  </si>
  <si>
    <t>C-10005</t>
  </si>
  <si>
    <t>C-10006</t>
  </si>
  <si>
    <t>C-10007</t>
  </si>
  <si>
    <t>C-10008</t>
  </si>
  <si>
    <t>C-10009</t>
  </si>
  <si>
    <t>C-10010</t>
  </si>
  <si>
    <t>C-10011</t>
  </si>
  <si>
    <t>C-10012</t>
  </si>
  <si>
    <t>C-10013</t>
  </si>
  <si>
    <t>C-10014</t>
  </si>
  <si>
    <t>C-10015</t>
  </si>
  <si>
    <t>C-10016</t>
  </si>
  <si>
    <t>C-10017</t>
  </si>
  <si>
    <t>C-10018</t>
  </si>
  <si>
    <t>C-10019</t>
  </si>
  <si>
    <t>Customer Name</t>
  </si>
  <si>
    <t>Segment</t>
  </si>
  <si>
    <t>Alex Smith</t>
  </si>
  <si>
    <t>Mary Johnson</t>
  </si>
  <si>
    <t>John Lee</t>
  </si>
  <si>
    <t>Priya Patel</t>
  </si>
  <si>
    <t>Amit Roy</t>
  </si>
  <si>
    <t>Sara Khan</t>
  </si>
  <si>
    <t>David Miller</t>
  </si>
  <si>
    <t>Emily Clark</t>
  </si>
  <si>
    <t>Sunil Mehta</t>
  </si>
  <si>
    <t>Fatima Sheikh</t>
  </si>
  <si>
    <t>Karan Singh</t>
  </si>
  <si>
    <t>Neha Desai</t>
  </si>
  <si>
    <t>Kevin James</t>
  </si>
  <si>
    <t>Pooja Sharma</t>
  </si>
  <si>
    <t>Ravi Verma</t>
  </si>
  <si>
    <t>Lisa George</t>
  </si>
  <si>
    <t>Tom Joseph</t>
  </si>
  <si>
    <t>Nisha Rao</t>
  </si>
  <si>
    <t>Vikram Shah</t>
  </si>
  <si>
    <t>Divya Das</t>
  </si>
  <si>
    <t>Consumer</t>
  </si>
  <si>
    <t>Corporate</t>
  </si>
  <si>
    <t>Home Office</t>
  </si>
  <si>
    <t>Sum of Sales</t>
  </si>
  <si>
    <t>Total Sale</t>
  </si>
  <si>
    <t>Row Labels</t>
  </si>
  <si>
    <t>(blank)</t>
  </si>
  <si>
    <t>Grand Total</t>
  </si>
  <si>
    <t>Sum of Total Sale</t>
  </si>
  <si>
    <t>Sum of Profit</t>
  </si>
  <si>
    <t>Count of Customer ID</t>
  </si>
  <si>
    <t>Sum of Discount</t>
  </si>
  <si>
    <t>All</t>
  </si>
  <si>
    <t>&lt;01-01-2018</t>
  </si>
  <si>
    <t>Jan</t>
  </si>
  <si>
    <t>Feb</t>
  </si>
  <si>
    <t>Mar</t>
  </si>
  <si>
    <t>Apr</t>
  </si>
  <si>
    <t>May</t>
  </si>
  <si>
    <t>Jun</t>
  </si>
  <si>
    <t>Jul</t>
  </si>
  <si>
    <t>Aug</t>
  </si>
  <si>
    <t>Sep</t>
  </si>
  <si>
    <t>Oct</t>
  </si>
  <si>
    <t>Count of Product</t>
  </si>
  <si>
    <t>KPI FORMULA</t>
  </si>
  <si>
    <t>Total Profit</t>
  </si>
  <si>
    <t>target</t>
  </si>
  <si>
    <t>Column1</t>
  </si>
  <si>
    <t>achived</t>
  </si>
  <si>
    <t xml:space="preserve">Target Achived </t>
  </si>
  <si>
    <t>Column2</t>
  </si>
  <si>
    <t>Total  Sale</t>
  </si>
  <si>
    <t>Target</t>
  </si>
  <si>
    <t>Total Oder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</si>
</sst>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5" formatCode="0.0"/>
    <numFmt numFmtId="167" formatCode="&quot;₹&quot;\ #,##0.00"/>
    <numFmt numFmtId="168" formatCode="&quot;₹&quot;\ #,##0.0"/>
    <numFmt numFmtId="170" formatCode="&quot;₹&quot;\ #,##0.0&quot;k&quot;"/>
  </numFmts>
  <fonts count="10">
    <font>
      <sz val="11"/>
      <color theme="1"/>
      <name val="Calibri"/>
      <family val="2"/>
      <scheme val="minor"/>
    </font>
    <font>
      <b/>
      <sz val="11"/>
      <color theme="1"/>
      <name val="Calibri"/>
      <family val="2"/>
      <scheme val="minor"/>
    </font>
    <font>
      <sz val="11"/>
      <color theme="1"/>
      <name val="Calibri"/>
      <family val="2"/>
      <scheme val="minor"/>
    </font>
    <font>
      <sz val="11"/>
      <color theme="1" tint="0.499984740745262"/>
      <name val="Calibri"/>
      <family val="2"/>
      <scheme val="minor"/>
    </font>
    <font>
      <sz val="11"/>
      <color theme="1" tint="0.14999847407452621"/>
      <name val="Calibri"/>
      <family val="2"/>
      <scheme val="minor"/>
    </font>
    <font>
      <b/>
      <sz val="16"/>
      <color theme="1" tint="0.14999847407452621"/>
      <name val="Calibri"/>
      <family val="2"/>
      <scheme val="minor"/>
    </font>
    <font>
      <b/>
      <sz val="18"/>
      <color theme="1"/>
      <name val="Calibri"/>
      <family val="2"/>
      <scheme val="minor"/>
    </font>
    <font>
      <b/>
      <sz val="18"/>
      <color theme="0" tint="-4.9989318521683403E-2"/>
      <name val="Calibri"/>
      <family val="2"/>
      <scheme val="minor"/>
    </font>
    <font>
      <b/>
      <sz val="16"/>
      <color theme="0" tint="-4.9989318521683403E-2"/>
      <name val="Calibri"/>
      <family val="2"/>
      <scheme val="minor"/>
    </font>
    <font>
      <b/>
      <sz val="14"/>
      <color theme="0" tint="-4.9989318521683403E-2"/>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1"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1" fillId="0" borderId="1" xfId="0" applyFont="1" applyBorder="1" applyAlignment="1">
      <alignment horizontal="center" vertical="top"/>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 fontId="0" fillId="0" borderId="0" xfId="0" applyNumberFormat="1"/>
    <xf numFmtId="9" fontId="0" fillId="0" borderId="0" xfId="2" applyFont="1"/>
    <xf numFmtId="2" fontId="0" fillId="0" borderId="0" xfId="2" applyNumberFormat="1" applyFont="1"/>
    <xf numFmtId="167" fontId="0" fillId="0" borderId="0" xfId="0" applyNumberFormat="1"/>
    <xf numFmtId="0" fontId="3" fillId="0" borderId="0" xfId="0" applyFont="1"/>
    <xf numFmtId="0" fontId="3" fillId="2" borderId="0" xfId="0" applyFont="1" applyFill="1"/>
    <xf numFmtId="0" fontId="4" fillId="2" borderId="0" xfId="0" applyFont="1" applyFill="1" applyAlignment="1">
      <alignment horizontal="center"/>
    </xf>
    <xf numFmtId="170" fontId="5" fillId="2" borderId="0" xfId="0" applyNumberFormat="1" applyFont="1" applyFill="1" applyAlignment="1">
      <alignment horizontal="center"/>
    </xf>
    <xf numFmtId="0" fontId="0" fillId="3" borderId="0" xfId="0" applyFill="1" applyAlignment="1"/>
    <xf numFmtId="0" fontId="0" fillId="3" borderId="0" xfId="0" applyFill="1"/>
    <xf numFmtId="0" fontId="6" fillId="3" borderId="0" xfId="0" applyFont="1" applyFill="1" applyAlignment="1">
      <alignment horizontal="center"/>
    </xf>
    <xf numFmtId="0" fontId="7" fillId="3" borderId="0" xfId="0" applyFont="1" applyFill="1" applyAlignment="1"/>
    <xf numFmtId="168" fontId="8" fillId="3" borderId="0" xfId="0" applyNumberFormat="1" applyFont="1" applyFill="1" applyAlignment="1">
      <alignment horizontal="center"/>
    </xf>
    <xf numFmtId="0" fontId="7" fillId="3" borderId="0" xfId="0" applyFont="1" applyFill="1" applyAlignment="1">
      <alignment horizontal="center"/>
    </xf>
    <xf numFmtId="44" fontId="9" fillId="3" borderId="0" xfId="1" applyFont="1" applyFill="1" applyAlignment="1">
      <alignment horizontal="center"/>
    </xf>
    <xf numFmtId="9" fontId="8" fillId="3" borderId="0" xfId="2" applyFont="1" applyFill="1"/>
    <xf numFmtId="0" fontId="9" fillId="3" borderId="0" xfId="0" applyFont="1" applyFill="1"/>
  </cellXfs>
  <cellStyles count="3">
    <cellStyle name="Currency" xfId="1" builtinId="4"/>
    <cellStyle name="Normal" xfId="0" builtinId="0"/>
    <cellStyle name="Percent" xfId="2" builtinId="5"/>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65" formatCode="0.0"/>
    </dxf>
    <dxf>
      <numFmt numFmtId="1" formatCode="0"/>
    </dxf>
  </dxfs>
  <tableStyles count="1" defaultTableStyle="TableStyleMedium9" defaultPivotStyle="PivotStyleLight16">
    <tableStyle name="Slicer Style 1" pivot="0" table="0" count="1" xr9:uid="{030C39CC-C12D-4539-8359-29D5E84C84E7}"/>
  </tableStyles>
  <colors>
    <mruColors>
      <color rgb="FFEAE7DA"/>
      <color rgb="FF336600"/>
      <color rgb="FF990099"/>
    </mruColors>
  </colors>
  <extLst>
    <ext xmlns:x14="http://schemas.microsoft.com/office/spreadsheetml/2009/9/main" uri="{46F421CA-312F-682f-3DD2-61675219B42D}">
      <x14:dxfs count="1">
        <dxf>
          <font>
            <b/>
            <i val="0"/>
            <sz val="1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[Advance_Sales_Dashboard.xlsx]top5!PivotTable1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5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alpha val="69000"/>
            </a:srgbClr>
          </a:solidFill>
          <a:ln>
            <a:noFill/>
          </a:ln>
          <a:effectLst>
            <a:glow rad="139700">
              <a:schemeClr val="accent4">
                <a:satMod val="175000"/>
                <a:alpha val="40000"/>
              </a:schemeClr>
            </a:glow>
            <a:outerShdw blurRad="50800" dist="38100" dir="10800000" algn="r" rotWithShape="0">
              <a:schemeClr val="accent1">
                <a:lumMod val="40000"/>
                <a:lumOff val="60000"/>
                <a:alpha val="40000"/>
              </a:scheme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85936132983376"/>
          <c:y val="0.16078464110561244"/>
          <c:w val="0.65380730533683284"/>
          <c:h val="0.77362794663389722"/>
        </c:manualLayout>
      </c:layout>
      <c:barChart>
        <c:barDir val="bar"/>
        <c:grouping val="clustered"/>
        <c:varyColors val="0"/>
        <c:ser>
          <c:idx val="0"/>
          <c:order val="0"/>
          <c:tx>
            <c:strRef>
              <c:f>'top5'!$B$3</c:f>
              <c:strCache>
                <c:ptCount val="1"/>
                <c:pt idx="0">
                  <c:v>Total</c:v>
                </c:pt>
              </c:strCache>
            </c:strRef>
          </c:tx>
          <c:spPr>
            <a:solidFill>
              <a:srgbClr val="990099">
                <a:alpha val="69000"/>
              </a:srgbClr>
            </a:solidFill>
            <a:ln>
              <a:noFill/>
            </a:ln>
            <a:effectLst>
              <a:glow rad="139700">
                <a:schemeClr val="accent4">
                  <a:satMod val="175000"/>
                  <a:alpha val="40000"/>
                </a:schemeClr>
              </a:glow>
              <a:outerShdw blurRad="50800" dist="38100" dir="10800000" algn="r" rotWithShape="0">
                <a:schemeClr val="accent1">
                  <a:lumMod val="40000"/>
                  <a:lumOff val="60000"/>
                  <a:alpha val="40000"/>
                </a:scheme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'top5'!$A$4:$A$12</c:f>
              <c:strCache>
                <c:ptCount val="8"/>
                <c:pt idx="0">
                  <c:v>(blank)</c:v>
                </c:pt>
                <c:pt idx="1">
                  <c:v>Table Lamp</c:v>
                </c:pt>
                <c:pt idx="2">
                  <c:v>Printer</c:v>
                </c:pt>
                <c:pt idx="3">
                  <c:v>Pen</c:v>
                </c:pt>
                <c:pt idx="4">
                  <c:v>Office Chair</c:v>
                </c:pt>
                <c:pt idx="5">
                  <c:v>Monitor</c:v>
                </c:pt>
                <c:pt idx="6">
                  <c:v>Laptop</c:v>
                </c:pt>
                <c:pt idx="7">
                  <c:v>Desk</c:v>
                </c:pt>
              </c:strCache>
            </c:strRef>
          </c:cat>
          <c:val>
            <c:numRef>
              <c:f>'top5'!$B$4:$B$12</c:f>
              <c:numCache>
                <c:formatCode>General</c:formatCode>
                <c:ptCount val="8"/>
                <c:pt idx="1">
                  <c:v>12109.68</c:v>
                </c:pt>
                <c:pt idx="2">
                  <c:v>15356.759999999997</c:v>
                </c:pt>
                <c:pt idx="3">
                  <c:v>8496.380000000001</c:v>
                </c:pt>
                <c:pt idx="4">
                  <c:v>6738.45</c:v>
                </c:pt>
                <c:pt idx="5">
                  <c:v>7119.06</c:v>
                </c:pt>
                <c:pt idx="6">
                  <c:v>11661.62</c:v>
                </c:pt>
                <c:pt idx="7">
                  <c:v>13003.529999999997</c:v>
                </c:pt>
              </c:numCache>
            </c:numRef>
          </c:val>
          <c:extLst>
            <c:ext xmlns:c16="http://schemas.microsoft.com/office/drawing/2014/chart" uri="{C3380CC4-5D6E-409C-BE32-E72D297353CC}">
              <c16:uniqueId val="{00000000-D6E0-4135-B838-E766FECEC0F7}"/>
            </c:ext>
          </c:extLst>
        </c:ser>
        <c:dLbls>
          <c:dLblPos val="outEnd"/>
          <c:showLegendKey val="0"/>
          <c:showVal val="1"/>
          <c:showCatName val="0"/>
          <c:showSerName val="0"/>
          <c:showPercent val="0"/>
          <c:showBubbleSize val="0"/>
        </c:dLbls>
        <c:gapWidth val="50"/>
        <c:overlap val="-90"/>
        <c:axId val="1755027744"/>
        <c:axId val="1755033984"/>
      </c:barChart>
      <c:catAx>
        <c:axId val="1755027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33984"/>
        <c:crosses val="autoZero"/>
        <c:auto val="1"/>
        <c:lblAlgn val="ctr"/>
        <c:lblOffset val="100"/>
        <c:noMultiLvlLbl val="0"/>
      </c:catAx>
      <c:valAx>
        <c:axId val="175503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[Advance_Sales_Dashboard.xlsx]Pivot_Region!PivotTable2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604A7B">
              <a:alpha val="92157"/>
            </a:srgbClr>
          </a:solidFill>
          <a:ln w="9525" cap="flat" cmpd="sng" algn="ctr">
            <a:noFill/>
            <a:round/>
          </a:ln>
          <a:effectLst>
            <a:outerShdw blurRad="50800" dist="38100" dir="8100000" algn="tr" rotWithShape="0">
              <a:prstClr val="black">
                <a:alpha val="40000"/>
              </a:prstClr>
            </a:out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c:f>
              <c:strCache>
                <c:ptCount val="1"/>
                <c:pt idx="0">
                  <c:v>Total</c:v>
                </c:pt>
              </c:strCache>
            </c:strRef>
          </c:tx>
          <c:spPr>
            <a:solidFill>
              <a:srgbClr val="604A7B">
                <a:alpha val="92157"/>
              </a:srgbClr>
            </a:solidFill>
            <a:ln w="9525" cap="flat" cmpd="sng" algn="ctr">
              <a:noFill/>
              <a:round/>
            </a:ln>
            <a:effectLst>
              <a:outerShdw blurRad="50800" dist="38100" dir="8100000" algn="tr" rotWithShape="0">
                <a:prstClr val="black">
                  <a:alpha val="40000"/>
                </a:prstClr>
              </a:outerShdw>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Pivot_Region!$A$4:$A$9</c:f>
              <c:strCache>
                <c:ptCount val="5"/>
                <c:pt idx="0">
                  <c:v>(blank)</c:v>
                </c:pt>
                <c:pt idx="1">
                  <c:v>South</c:v>
                </c:pt>
                <c:pt idx="2">
                  <c:v>West</c:v>
                </c:pt>
                <c:pt idx="3">
                  <c:v>Central</c:v>
                </c:pt>
                <c:pt idx="4">
                  <c:v>East</c:v>
                </c:pt>
              </c:strCache>
            </c:strRef>
          </c:cat>
          <c:val>
            <c:numRef>
              <c:f>Pivot_Region!$B$4:$B$9</c:f>
              <c:numCache>
                <c:formatCode>0.0</c:formatCode>
                <c:ptCount val="5"/>
                <c:pt idx="0">
                  <c:v>0</c:v>
                </c:pt>
                <c:pt idx="1">
                  <c:v>51473.749999999993</c:v>
                </c:pt>
                <c:pt idx="2">
                  <c:v>81164.740000000005</c:v>
                </c:pt>
                <c:pt idx="3">
                  <c:v>111996.54000000002</c:v>
                </c:pt>
                <c:pt idx="4">
                  <c:v>114308.98000000003</c:v>
                </c:pt>
              </c:numCache>
            </c:numRef>
          </c:val>
          <c:extLst>
            <c:ext xmlns:c14="http://schemas.microsoft.com/office/drawing/2007/8/2/chart" uri="{6F2FDCE9-48DA-4B69-8628-5D25D57E5C99}">
              <c14:invertSolidFillFmt>
                <c14:spPr xmlns:c14="http://schemas.microsoft.com/office/drawing/2007/8/2/chart">
                  <a:solidFill>
                    <a:srgbClr val="403152"/>
                  </a:solidFill>
                  <a:ln w="9525" cap="flat" cmpd="sng" algn="ctr">
                    <a:noFill/>
                    <a:round/>
                  </a:ln>
                  <a:effectLst>
                    <a:outerShdw blurRad="50800" dist="38100" dir="8100000" algn="tr" rotWithShape="0">
                      <a:prstClr val="black">
                        <a:alpha val="40000"/>
                      </a:prstClr>
                    </a:outerShdw>
                  </a:effectLst>
                </c14:spPr>
              </c14:invertSolidFillFmt>
            </c:ext>
            <c:ext xmlns:c16="http://schemas.microsoft.com/office/drawing/2014/chart" uri="{C3380CC4-5D6E-409C-BE32-E72D297353CC}">
              <c16:uniqueId val="{00000000-197A-441E-B0B6-F190F384FF1E}"/>
            </c:ext>
          </c:extLst>
        </c:ser>
        <c:dLbls>
          <c:dLblPos val="inEnd"/>
          <c:showLegendKey val="0"/>
          <c:showVal val="1"/>
          <c:showCatName val="0"/>
          <c:showSerName val="0"/>
          <c:showPercent val="0"/>
          <c:showBubbleSize val="0"/>
        </c:dLbls>
        <c:gapWidth val="65"/>
        <c:axId val="1755083904"/>
        <c:axId val="1755078144"/>
      </c:barChart>
      <c:catAx>
        <c:axId val="1755083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5078144"/>
        <c:crosses val="autoZero"/>
        <c:auto val="1"/>
        <c:lblAlgn val="ctr"/>
        <c:lblOffset val="100"/>
        <c:noMultiLvlLbl val="0"/>
      </c:catAx>
      <c:valAx>
        <c:axId val="1755078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755083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[Advance_Sales_Dashboard.xlsx]Pivot_Category!PivotTable5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Deparment in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invertIfNegative val="0"/>
          <c:cat>
            <c:strRef>
              <c:f>Pivot_Category!$A$4:$A$8</c:f>
              <c:strCache>
                <c:ptCount val="4"/>
                <c:pt idx="0">
                  <c:v>Furniture</c:v>
                </c:pt>
                <c:pt idx="1">
                  <c:v>Office Supplies</c:v>
                </c:pt>
                <c:pt idx="2">
                  <c:v>Technology</c:v>
                </c:pt>
                <c:pt idx="3">
                  <c:v>(blank)</c:v>
                </c:pt>
              </c:strCache>
            </c:strRef>
          </c:cat>
          <c:val>
            <c:numRef>
              <c:f>Pivot_Category!$B$4:$B$8</c:f>
              <c:numCache>
                <c:formatCode>General</c:formatCode>
                <c:ptCount val="4"/>
                <c:pt idx="0">
                  <c:v>30742.059999999994</c:v>
                </c:pt>
                <c:pt idx="1">
                  <c:v>30237.099999999991</c:v>
                </c:pt>
                <c:pt idx="2">
                  <c:v>13506.319999999998</c:v>
                </c:pt>
              </c:numCache>
            </c:numRef>
          </c:val>
          <c:extLst>
            <c:ext xmlns:c16="http://schemas.microsoft.com/office/drawing/2014/chart" uri="{C3380CC4-5D6E-409C-BE32-E72D297353CC}">
              <c16:uniqueId val="{00000000-201A-45D6-8C05-618086C45983}"/>
            </c:ext>
          </c:extLst>
        </c:ser>
        <c:dLbls>
          <c:showLegendKey val="0"/>
          <c:showVal val="0"/>
          <c:showCatName val="0"/>
          <c:showSerName val="0"/>
          <c:showPercent val="0"/>
          <c:showBubbleSize val="0"/>
        </c:dLbls>
        <c:gapWidth val="219"/>
        <c:overlap val="-27"/>
        <c:axId val="1667202304"/>
        <c:axId val="1667216704"/>
      </c:barChart>
      <c:catAx>
        <c:axId val="16672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7216704"/>
        <c:crosses val="autoZero"/>
        <c:auto val="1"/>
        <c:lblAlgn val="ctr"/>
        <c:lblOffset val="100"/>
        <c:noMultiLvlLbl val="0"/>
      </c:catAx>
      <c:valAx>
        <c:axId val="166721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72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[Advance_Sales_Dashboard.xlsx]Pivot_Segment!PivotTable10</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Count of Customer ID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Pivot_Segment!$B$3</c:f>
              <c:strCache>
                <c:ptCount val="1"/>
                <c:pt idx="0">
                  <c:v>Count of Customer 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BDF-4DC2-98A0-25C501E1CA3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BDF-4DC2-98A0-25C501E1CA3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BDF-4DC2-98A0-25C501E1CA3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BDF-4DC2-98A0-25C501E1CA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Pivot_Segment!$A$4:$A$8</c:f>
              <c:strCache>
                <c:ptCount val="4"/>
                <c:pt idx="0">
                  <c:v>(blank)</c:v>
                </c:pt>
                <c:pt idx="1">
                  <c:v>Consumer</c:v>
                </c:pt>
                <c:pt idx="2">
                  <c:v>Corporate</c:v>
                </c:pt>
                <c:pt idx="3">
                  <c:v>Home Office</c:v>
                </c:pt>
              </c:strCache>
            </c:strRef>
          </c:cat>
          <c:val>
            <c:numRef>
              <c:f>Pivot_Segment!$B$4:$B$8</c:f>
              <c:numCache>
                <c:formatCode>General</c:formatCode>
                <c:ptCount val="4"/>
                <c:pt idx="1">
                  <c:v>6</c:v>
                </c:pt>
                <c:pt idx="2">
                  <c:v>5</c:v>
                </c:pt>
                <c:pt idx="3">
                  <c:v>9</c:v>
                </c:pt>
              </c:numCache>
            </c:numRef>
          </c:val>
          <c:extLst>
            <c:ext xmlns:c16="http://schemas.microsoft.com/office/drawing/2014/chart" uri="{C3380CC4-5D6E-409C-BE32-E72D297353CC}">
              <c16:uniqueId val="{00000008-ABDF-4DC2-98A0-25C501E1CA33}"/>
            </c:ext>
          </c:extLst>
        </c:ser>
        <c:ser>
          <c:idx val="1"/>
          <c:order val="1"/>
          <c:tx>
            <c:strRef>
              <c:f>Pivot_Segment!$C$3</c:f>
              <c:strCache>
                <c:ptCount val="1"/>
                <c:pt idx="0">
                  <c:v>Sum of 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ABDF-4DC2-98A0-25C501E1CA3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ABDF-4DC2-98A0-25C501E1CA3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ABDF-4DC2-98A0-25C501E1CA3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ABDF-4DC2-98A0-25C501E1CA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Pivot_Segment!$A$4:$A$8</c:f>
              <c:strCache>
                <c:ptCount val="4"/>
                <c:pt idx="0">
                  <c:v>(blank)</c:v>
                </c:pt>
                <c:pt idx="1">
                  <c:v>Consumer</c:v>
                </c:pt>
                <c:pt idx="2">
                  <c:v>Corporate</c:v>
                </c:pt>
                <c:pt idx="3">
                  <c:v>Home Office</c:v>
                </c:pt>
              </c:strCache>
            </c:strRef>
          </c:cat>
          <c:val>
            <c:numRef>
              <c:f>Pivot_Segment!$C$4:$C$8</c:f>
              <c:numCache>
                <c:formatCode>General</c:formatCode>
                <c:ptCount val="4"/>
                <c:pt idx="0">
                  <c:v>22193.8</c:v>
                </c:pt>
                <c:pt idx="1">
                  <c:v>22193.8</c:v>
                </c:pt>
                <c:pt idx="2">
                  <c:v>22193.8</c:v>
                </c:pt>
                <c:pt idx="3">
                  <c:v>22193.8</c:v>
                </c:pt>
              </c:numCache>
            </c:numRef>
          </c:val>
          <c:extLst>
            <c:ext xmlns:c16="http://schemas.microsoft.com/office/drawing/2014/chart" uri="{C3380CC4-5D6E-409C-BE32-E72D297353CC}">
              <c16:uniqueId val="{00000011-ABDF-4DC2-98A0-25C501E1CA3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889000">
        <a:schemeClr val="tx1">
          <a:lumMod val="95000"/>
          <a:lumOff val="5000"/>
          <a:alpha val="67000"/>
        </a:schemeClr>
      </a:glow>
      <a:outerShdw blurRad="50800" dist="38100" dir="5400000" algn="t"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[Advance_Sales_Dashboard.xlsx]Pivot_Region!PivotTable2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Total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604A7B">
              <a:alpha val="92157"/>
            </a:srgbClr>
          </a:solidFill>
          <a:ln w="9525" cap="flat" cmpd="sng" algn="ctr">
            <a:noFill/>
            <a:round/>
          </a:ln>
          <a:effectLst>
            <a:outerShdw blurRad="50800" dist="38100" dir="8100000" algn="tr" rotWithShape="0">
              <a:prstClr val="black">
                <a:alpha val="40000"/>
              </a:prstClr>
            </a:out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A7B">
              <a:alpha val="92157"/>
            </a:srgbClr>
          </a:solidFill>
          <a:ln w="9525" cap="flat" cmpd="sng" algn="ctr">
            <a:noFill/>
            <a:round/>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04A7B">
              <a:alpha val="92157"/>
            </a:srgbClr>
          </a:solidFill>
          <a:ln w="9525" cap="flat" cmpd="sng" algn="ctr">
            <a:noFill/>
            <a:round/>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c:f>
              <c:strCache>
                <c:ptCount val="1"/>
                <c:pt idx="0">
                  <c:v>Total</c:v>
                </c:pt>
              </c:strCache>
            </c:strRef>
          </c:tx>
          <c:spPr>
            <a:solidFill>
              <a:srgbClr val="604A7B">
                <a:alpha val="92157"/>
              </a:srgbClr>
            </a:solidFill>
            <a:ln w="9525" cap="flat" cmpd="sng" algn="ctr">
              <a:noFill/>
              <a:round/>
            </a:ln>
            <a:effectLst>
              <a:outerShdw blurRad="50800" dist="38100" dir="8100000" algn="tr" rotWithShape="0">
                <a:prstClr val="black">
                  <a:alpha val="40000"/>
                </a:prstClr>
              </a:outerShdw>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Pivot_Region!$A$4:$A$9</c:f>
              <c:strCache>
                <c:ptCount val="5"/>
                <c:pt idx="0">
                  <c:v>(blank)</c:v>
                </c:pt>
                <c:pt idx="1">
                  <c:v>South</c:v>
                </c:pt>
                <c:pt idx="2">
                  <c:v>West</c:v>
                </c:pt>
                <c:pt idx="3">
                  <c:v>Central</c:v>
                </c:pt>
                <c:pt idx="4">
                  <c:v>East</c:v>
                </c:pt>
              </c:strCache>
            </c:strRef>
          </c:cat>
          <c:val>
            <c:numRef>
              <c:f>Pivot_Region!$B$4:$B$9</c:f>
              <c:numCache>
                <c:formatCode>0.0</c:formatCode>
                <c:ptCount val="5"/>
                <c:pt idx="0">
                  <c:v>0</c:v>
                </c:pt>
                <c:pt idx="1">
                  <c:v>51473.749999999993</c:v>
                </c:pt>
                <c:pt idx="2">
                  <c:v>81164.740000000005</c:v>
                </c:pt>
                <c:pt idx="3">
                  <c:v>111996.54000000002</c:v>
                </c:pt>
                <c:pt idx="4">
                  <c:v>114308.98000000003</c:v>
                </c:pt>
              </c:numCache>
            </c:numRef>
          </c:val>
          <c:extLst>
            <c:ext xmlns:c14="http://schemas.microsoft.com/office/drawing/2007/8/2/chart" uri="{6F2FDCE9-48DA-4B69-8628-5D25D57E5C99}">
              <c14:invertSolidFillFmt>
                <c14:spPr xmlns:c14="http://schemas.microsoft.com/office/drawing/2007/8/2/chart">
                  <a:solidFill>
                    <a:srgbClr val="403152"/>
                  </a:solidFill>
                  <a:ln w="9525" cap="flat" cmpd="sng" algn="ctr">
                    <a:noFill/>
                    <a:round/>
                  </a:ln>
                  <a:effectLst>
                    <a:outerShdw blurRad="50800" dist="38100" dir="8100000" algn="tr" rotWithShape="0">
                      <a:prstClr val="black">
                        <a:alpha val="40000"/>
                      </a:prstClr>
                    </a:outerShdw>
                  </a:effectLst>
                </c14:spPr>
              </c14:invertSolidFillFmt>
            </c:ext>
            <c:ext xmlns:c16="http://schemas.microsoft.com/office/drawing/2014/chart" uri="{C3380CC4-5D6E-409C-BE32-E72D297353CC}">
              <c16:uniqueId val="{00000000-C2EA-4F75-B3F3-5B0E16E67C12}"/>
            </c:ext>
          </c:extLst>
        </c:ser>
        <c:dLbls>
          <c:dLblPos val="inEnd"/>
          <c:showLegendKey val="0"/>
          <c:showVal val="1"/>
          <c:showCatName val="0"/>
          <c:showSerName val="0"/>
          <c:showPercent val="0"/>
          <c:showBubbleSize val="0"/>
        </c:dLbls>
        <c:gapWidth val="65"/>
        <c:axId val="1755083904"/>
        <c:axId val="1755078144"/>
      </c:barChart>
      <c:catAx>
        <c:axId val="1755083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solidFill>
                      <a:schemeClr val="bg1"/>
                    </a:solidFill>
                  </a:rPr>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755078144"/>
        <c:crosses val="autoZero"/>
        <c:auto val="1"/>
        <c:lblAlgn val="ctr"/>
        <c:lblOffset val="100"/>
        <c:noMultiLvlLbl val="0"/>
      </c:catAx>
      <c:valAx>
        <c:axId val="1755078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Total Sale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crossAx val="1755083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dk1">
          <a:lumMod val="25000"/>
          <a:lumOff val="75000"/>
        </a:schemeClr>
      </a:solidFill>
      <a:round/>
    </a:ln>
    <a:effectLst>
      <a:glow rad="889000">
        <a:schemeClr val="tx1">
          <a:lumMod val="95000"/>
          <a:lumOff val="5000"/>
          <a:alpha val="67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[Advance_Sales_Dashboard.xlsx]Pivot_Category!PivotTable5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solidFill>
                  <a:schemeClr val="bg1"/>
                </a:solidFill>
              </a:rPr>
              <a:t>Deparment in Segment</a:t>
            </a:r>
          </a:p>
        </c:rich>
      </c:tx>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solidFill>
              <a:schemeClr val="accent5">
                <a:lumMod val="75000"/>
              </a:schemeClr>
            </a:solidFill>
            <a:ln>
              <a:noFill/>
            </a:ln>
            <a:effectLst>
              <a:glow rad="139700">
                <a:schemeClr val="accent5">
                  <a:satMod val="175000"/>
                  <a:alpha val="40000"/>
                </a:schemeClr>
              </a:glow>
              <a:outerShdw blurRad="508000" dist="38100" dir="5400000" algn="t"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Pivot_Category!$A$4:$A$8</c:f>
              <c:strCache>
                <c:ptCount val="4"/>
                <c:pt idx="0">
                  <c:v>Furniture</c:v>
                </c:pt>
                <c:pt idx="1">
                  <c:v>Office Supplies</c:v>
                </c:pt>
                <c:pt idx="2">
                  <c:v>Technology</c:v>
                </c:pt>
                <c:pt idx="3">
                  <c:v>(blank)</c:v>
                </c:pt>
              </c:strCache>
            </c:strRef>
          </c:cat>
          <c:val>
            <c:numRef>
              <c:f>Pivot_Category!$B$4:$B$8</c:f>
              <c:numCache>
                <c:formatCode>General</c:formatCode>
                <c:ptCount val="4"/>
                <c:pt idx="0">
                  <c:v>30742.059999999994</c:v>
                </c:pt>
                <c:pt idx="1">
                  <c:v>30237.099999999991</c:v>
                </c:pt>
                <c:pt idx="2">
                  <c:v>13506.319999999998</c:v>
                </c:pt>
              </c:numCache>
            </c:numRef>
          </c:val>
          <c:extLst>
            <c:ext xmlns:c16="http://schemas.microsoft.com/office/drawing/2014/chart" uri="{C3380CC4-5D6E-409C-BE32-E72D297353CC}">
              <c16:uniqueId val="{00000000-1455-4D6D-BB1C-AFEE313B2DBF}"/>
            </c:ext>
          </c:extLst>
        </c:ser>
        <c:dLbls>
          <c:dLblPos val="outEnd"/>
          <c:showLegendKey val="0"/>
          <c:showVal val="1"/>
          <c:showCatName val="0"/>
          <c:showSerName val="0"/>
          <c:showPercent val="0"/>
          <c:showBubbleSize val="0"/>
        </c:dLbls>
        <c:gapWidth val="219"/>
        <c:overlap val="-27"/>
        <c:axId val="1667202304"/>
        <c:axId val="1667216704"/>
      </c:barChart>
      <c:catAx>
        <c:axId val="166720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7216704"/>
        <c:crosses val="autoZero"/>
        <c:auto val="1"/>
        <c:lblAlgn val="ctr"/>
        <c:lblOffset val="100"/>
        <c:noMultiLvlLbl val="0"/>
      </c:catAx>
      <c:valAx>
        <c:axId val="166721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720230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bg1"/>
      </a:solidFill>
      <a:round/>
    </a:ln>
    <a:effectLst>
      <a:glow rad="889000">
        <a:schemeClr val="tx1">
          <a:lumMod val="95000"/>
          <a:lumOff val="5000"/>
          <a:alpha val="67000"/>
        </a:schemeClr>
      </a:glow>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[Advance_Sales_Dashboard.xlsx]moth wize order!PivotTable11</c:name>
    <c:fmtId val="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Poduct sale by Month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sq">
            <a:solidFill>
              <a:srgbClr val="990099"/>
            </a:solidFill>
            <a:round/>
          </a:ln>
          <a:effectLst/>
        </c:spPr>
        <c:marker>
          <c:spPr>
            <a:solidFill>
              <a:schemeClr val="tx1"/>
            </a:solidFill>
            <a:ln w="9525">
              <a:solidFill>
                <a:srgbClr val="99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sq">
            <a:solidFill>
              <a:srgbClr val="990099"/>
            </a:solidFill>
            <a:round/>
          </a:ln>
          <a:effectLst/>
        </c:spPr>
        <c:marker>
          <c:symbol val="circle"/>
          <c:size val="5"/>
          <c:spPr>
            <a:solidFill>
              <a:schemeClr val="tx1"/>
            </a:solidFill>
            <a:ln w="9525">
              <a:solidFill>
                <a:srgbClr val="99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sq">
            <a:solidFill>
              <a:schemeClr val="tx1"/>
            </a:solidFill>
            <a:round/>
          </a:ln>
          <a:effectLst/>
        </c:spPr>
        <c:marker>
          <c:symbol val="circle"/>
          <c:size val="5"/>
          <c:spPr>
            <a:solidFill>
              <a:schemeClr val="tx1">
                <a:lumMod val="65000"/>
                <a:lumOff val="35000"/>
              </a:schemeClr>
            </a:solidFill>
            <a:ln w="9525">
              <a:solidFill>
                <a:schemeClr val="tx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2648231963131"/>
          <c:y val="0.26699308713171416"/>
          <c:w val="0.7418121086242172"/>
          <c:h val="0.36781671657240028"/>
        </c:manualLayout>
      </c:layout>
      <c:lineChart>
        <c:grouping val="stacked"/>
        <c:varyColors val="0"/>
        <c:ser>
          <c:idx val="0"/>
          <c:order val="0"/>
          <c:tx>
            <c:strRef>
              <c:f>'moth wize order'!$B$3</c:f>
              <c:strCache>
                <c:ptCount val="1"/>
                <c:pt idx="0">
                  <c:v>Total</c:v>
                </c:pt>
              </c:strCache>
            </c:strRef>
          </c:tx>
          <c:spPr>
            <a:ln w="28575" cap="sq">
              <a:solidFill>
                <a:schemeClr val="tx1"/>
              </a:solidFill>
              <a:round/>
            </a:ln>
            <a:effectLst/>
          </c:spPr>
          <c:marker>
            <c:symbol val="circle"/>
            <c:size val="5"/>
            <c:spPr>
              <a:solidFill>
                <a:schemeClr val="tx1">
                  <a:lumMod val="65000"/>
                  <a:lumOff val="35000"/>
                </a:schemeClr>
              </a:solidFill>
              <a:ln w="9525">
                <a:solidFill>
                  <a:schemeClr val="tx1"/>
                </a:solidFill>
              </a:ln>
              <a:effectLst/>
            </c:spPr>
          </c:marker>
          <c:cat>
            <c:strRef>
              <c:f>'moth wize order'!$A$4:$A$15</c:f>
              <c:strCache>
                <c:ptCount val="11"/>
                <c:pt idx="0">
                  <c:v>&lt;01-01-2018</c:v>
                </c:pt>
                <c:pt idx="1">
                  <c:v>Jan</c:v>
                </c:pt>
                <c:pt idx="2">
                  <c:v>Feb</c:v>
                </c:pt>
                <c:pt idx="3">
                  <c:v>Mar</c:v>
                </c:pt>
                <c:pt idx="4">
                  <c:v>Apr</c:v>
                </c:pt>
                <c:pt idx="5">
                  <c:v>May</c:v>
                </c:pt>
                <c:pt idx="6">
                  <c:v>Jun</c:v>
                </c:pt>
                <c:pt idx="7">
                  <c:v>Jul</c:v>
                </c:pt>
                <c:pt idx="8">
                  <c:v>Aug</c:v>
                </c:pt>
                <c:pt idx="9">
                  <c:v>Sep</c:v>
                </c:pt>
                <c:pt idx="10">
                  <c:v>Oct</c:v>
                </c:pt>
              </c:strCache>
            </c:strRef>
          </c:cat>
          <c:val>
            <c:numRef>
              <c:f>'moth wize order'!$B$4:$B$15</c:f>
              <c:numCache>
                <c:formatCode>General</c:formatCode>
                <c:ptCount val="11"/>
                <c:pt idx="1">
                  <c:v>11</c:v>
                </c:pt>
                <c:pt idx="2">
                  <c:v>9</c:v>
                </c:pt>
                <c:pt idx="3">
                  <c:v>10</c:v>
                </c:pt>
                <c:pt idx="4">
                  <c:v>10</c:v>
                </c:pt>
                <c:pt idx="5">
                  <c:v>11</c:v>
                </c:pt>
                <c:pt idx="6">
                  <c:v>10</c:v>
                </c:pt>
                <c:pt idx="7">
                  <c:v>10</c:v>
                </c:pt>
                <c:pt idx="8">
                  <c:v>10</c:v>
                </c:pt>
                <c:pt idx="9">
                  <c:v>10</c:v>
                </c:pt>
                <c:pt idx="10">
                  <c:v>9</c:v>
                </c:pt>
              </c:numCache>
            </c:numRef>
          </c:val>
          <c:smooth val="0"/>
          <c:extLst>
            <c:ext xmlns:c16="http://schemas.microsoft.com/office/drawing/2014/chart" uri="{C3380CC4-5D6E-409C-BE32-E72D297353CC}">
              <c16:uniqueId val="{00000000-CB50-4A54-8B37-515222B7E6A0}"/>
            </c:ext>
          </c:extLst>
        </c:ser>
        <c:dLbls>
          <c:showLegendKey val="0"/>
          <c:showVal val="0"/>
          <c:showCatName val="0"/>
          <c:showSerName val="0"/>
          <c:showPercent val="0"/>
          <c:showBubbleSize val="0"/>
        </c:dLbls>
        <c:marker val="1"/>
        <c:smooth val="0"/>
        <c:axId val="1755028704"/>
        <c:axId val="1755044544"/>
      </c:lineChart>
      <c:catAx>
        <c:axId val="175502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55044544"/>
        <c:crosses val="autoZero"/>
        <c:auto val="1"/>
        <c:lblAlgn val="ctr"/>
        <c:lblOffset val="100"/>
        <c:noMultiLvlLbl val="0"/>
      </c:catAx>
      <c:valAx>
        <c:axId val="175504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5502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50000" r="50000" b="50000"/>
      </a:path>
      <a:tileRect/>
    </a:gradFill>
    <a:ln w="9525" cap="flat" cmpd="sng" algn="ctr">
      <a:solidFill>
        <a:schemeClr val="bg1"/>
      </a:solidFill>
      <a:round/>
    </a:ln>
    <a:effectLst>
      <a:glow rad="990600">
        <a:schemeClr val="tx1">
          <a:lumMod val="95000"/>
          <a:lumOff val="5000"/>
          <a:alpha val="48000"/>
        </a:schemeClr>
      </a:glow>
      <a:outerShdw blurRad="50800" dist="38100" dir="5400000" algn="ctr" rotWithShape="0">
        <a:schemeClr val="tx1"/>
      </a:outerShdw>
      <a:softEdge rad="31750"/>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[Advance_Sales_Dashboard.xlsx]moth wize order!PivotTable11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Poduct sale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sq">
            <a:solidFill>
              <a:srgbClr val="990099"/>
            </a:solidFill>
            <a:round/>
          </a:ln>
          <a:effectLst/>
        </c:spPr>
        <c:marker>
          <c:spPr>
            <a:solidFill>
              <a:schemeClr val="tx1"/>
            </a:solidFill>
            <a:ln w="9525">
              <a:solidFill>
                <a:srgbClr val="99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'moth wize order'!$B$3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'moth wize order'!$A$4:$A$15</c:f>
              <c:strCache>
                <c:ptCount val="11"/>
                <c:pt idx="0">
                  <c:v>&lt;01-01-2018</c:v>
                </c:pt>
                <c:pt idx="1">
                  <c:v>Jan</c:v>
                </c:pt>
                <c:pt idx="2">
                  <c:v>Feb</c:v>
                </c:pt>
                <c:pt idx="3">
                  <c:v>Mar</c:v>
                </c:pt>
                <c:pt idx="4">
                  <c:v>Apr</c:v>
                </c:pt>
                <c:pt idx="5">
                  <c:v>May</c:v>
                </c:pt>
                <c:pt idx="6">
                  <c:v>Jun</c:v>
                </c:pt>
                <c:pt idx="7">
                  <c:v>Jul</c:v>
                </c:pt>
                <c:pt idx="8">
                  <c:v>Aug</c:v>
                </c:pt>
                <c:pt idx="9">
                  <c:v>Sep</c:v>
                </c:pt>
                <c:pt idx="10">
                  <c:v>Oct</c:v>
                </c:pt>
              </c:strCache>
            </c:strRef>
          </c:cat>
          <c:val>
            <c:numRef>
              <c:f>'moth wize order'!$B$4:$B$15</c:f>
              <c:numCache>
                <c:formatCode>General</c:formatCode>
                <c:ptCount val="11"/>
                <c:pt idx="1">
                  <c:v>11</c:v>
                </c:pt>
                <c:pt idx="2">
                  <c:v>9</c:v>
                </c:pt>
                <c:pt idx="3">
                  <c:v>10</c:v>
                </c:pt>
                <c:pt idx="4">
                  <c:v>10</c:v>
                </c:pt>
                <c:pt idx="5">
                  <c:v>11</c:v>
                </c:pt>
                <c:pt idx="6">
                  <c:v>10</c:v>
                </c:pt>
                <c:pt idx="7">
                  <c:v>10</c:v>
                </c:pt>
                <c:pt idx="8">
                  <c:v>10</c:v>
                </c:pt>
                <c:pt idx="9">
                  <c:v>10</c:v>
                </c:pt>
                <c:pt idx="10">
                  <c:v>9</c:v>
                </c:pt>
              </c:numCache>
            </c:numRef>
          </c:val>
          <c:smooth val="0"/>
          <c:extLst>
            <c:ext xmlns:c16="http://schemas.microsoft.com/office/drawing/2014/chart" uri="{C3380CC4-5D6E-409C-BE32-E72D297353CC}">
              <c16:uniqueId val="{00000000-548B-410F-AD24-BD371E6EC3A7}"/>
            </c:ext>
          </c:extLst>
        </c:ser>
        <c:dLbls>
          <c:showLegendKey val="0"/>
          <c:showVal val="0"/>
          <c:showCatName val="0"/>
          <c:showSerName val="0"/>
          <c:showPercent val="0"/>
          <c:showBubbleSize val="0"/>
        </c:dLbls>
        <c:marker val="1"/>
        <c:smooth val="0"/>
        <c:axId val="1755028704"/>
        <c:axId val="1755044544"/>
      </c:lineChart>
      <c:catAx>
        <c:axId val="175502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5044544"/>
        <c:crosses val="autoZero"/>
        <c:auto val="1"/>
        <c:lblAlgn val="ctr"/>
        <c:lblOffset val="100"/>
        <c:noMultiLvlLbl val="0"/>
      </c:catAx>
      <c:valAx>
        <c:axId val="17550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2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[Advance_Sales_Dashboard.xlsx]Pivot_Segment!PivotTable10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Pivot_Segment!$B$3</c:f>
              <c:strCache>
                <c:ptCount val="1"/>
                <c:pt idx="0">
                  <c:v>Count of Customer 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Pivot_Segment!$A$4:$A$8</c:f>
              <c:strCache>
                <c:ptCount val="4"/>
                <c:pt idx="0">
                  <c:v>(blank)</c:v>
                </c:pt>
                <c:pt idx="1">
                  <c:v>Consumer</c:v>
                </c:pt>
                <c:pt idx="2">
                  <c:v>Corporate</c:v>
                </c:pt>
                <c:pt idx="3">
                  <c:v>Home Office</c:v>
                </c:pt>
              </c:strCache>
            </c:strRef>
          </c:cat>
          <c:val>
            <c:numRef>
              <c:f>Pivot_Segment!$B$4:$B$8</c:f>
              <c:numCache>
                <c:formatCode>General</c:formatCode>
                <c:ptCount val="4"/>
                <c:pt idx="1">
                  <c:v>6</c:v>
                </c:pt>
                <c:pt idx="2">
                  <c:v>5</c:v>
                </c:pt>
                <c:pt idx="3">
                  <c:v>9</c:v>
                </c:pt>
              </c:numCache>
            </c:numRef>
          </c:val>
          <c:extLst>
            <c:ext xmlns:c16="http://schemas.microsoft.com/office/drawing/2014/chart" uri="{C3380CC4-5D6E-409C-BE32-E72D297353CC}">
              <c16:uniqueId val="{00000000-704B-43CE-B2A1-95A945AD198B}"/>
            </c:ext>
          </c:extLst>
        </c:ser>
        <c:ser>
          <c:idx val="1"/>
          <c:order val="1"/>
          <c:tx>
            <c:strRef>
              <c:f>Pivot_Segment!$C$3</c:f>
              <c:strCache>
                <c:ptCount val="1"/>
                <c:pt idx="0">
                  <c:v>Sum of 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Pivot_Segment!$A$4:$A$8</c:f>
              <c:strCache>
                <c:ptCount val="4"/>
                <c:pt idx="0">
                  <c:v>(blank)</c:v>
                </c:pt>
                <c:pt idx="1">
                  <c:v>Consumer</c:v>
                </c:pt>
                <c:pt idx="2">
                  <c:v>Corporate</c:v>
                </c:pt>
                <c:pt idx="3">
                  <c:v>Home Office</c:v>
                </c:pt>
              </c:strCache>
            </c:strRef>
          </c:cat>
          <c:val>
            <c:numRef>
              <c:f>Pivot_Segment!$C$4:$C$8</c:f>
              <c:numCache>
                <c:formatCode>General</c:formatCode>
                <c:ptCount val="4"/>
                <c:pt idx="0">
                  <c:v>22193.8</c:v>
                </c:pt>
                <c:pt idx="1">
                  <c:v>22193.8</c:v>
                </c:pt>
                <c:pt idx="2">
                  <c:v>22193.8</c:v>
                </c:pt>
                <c:pt idx="3">
                  <c:v>22193.8</c:v>
                </c:pt>
              </c:numCache>
            </c:numRef>
          </c:val>
          <c:extLst>
            <c:ext xmlns:c16="http://schemas.microsoft.com/office/drawing/2014/chart" uri="{C3380CC4-5D6E-409C-BE32-E72D297353CC}">
              <c16:uniqueId val="{00000001-704B-43CE-B2A1-95A945AD198B}"/>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167640</xdr:colOff>
      <xdr:row>26</xdr:row>
      <xdr:rowOff>89535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C7DC65A3-111E-09CA-F454-0207359AEC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2377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1</xdr:row>
      <xdr:rowOff>148590</xdr:rowOff>
    </xdr:from>
    <xdr:to>
      <xdr:col>12</xdr:col>
      <xdr:colOff>152400</xdr:colOff>
      <xdr:row>26</xdr:row>
      <xdr:rowOff>68580</xdr:rowOff>
    </xdr:to>
    <xdr:graphicFrame macro="">
      <xdr:nvGraphicFramePr>
        <xdr:cNvPr id="5" name="Chart 4">
          <a:extLst>
            <a:ext uri="{FF2B5EF4-FFF2-40B4-BE49-F238E27FC236}">
              <a16:creationId xmlns:a16="http://schemas.microsoft.com/office/drawing/2014/main" id="{A5C5BE86-1CC9-B36A-D832-C1E27CE06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1</xdr:row>
      <xdr:rowOff>156210</xdr:rowOff>
    </xdr:from>
    <xdr:to>
      <xdr:col>11</xdr:col>
      <xdr:colOff>15240</xdr:colOff>
      <xdr:row>24</xdr:row>
      <xdr:rowOff>60960</xdr:rowOff>
    </xdr:to>
    <xdr:graphicFrame macro="">
      <xdr:nvGraphicFramePr>
        <xdr:cNvPr id="3" name="Chart 2">
          <a:extLst>
            <a:ext uri="{FF2B5EF4-FFF2-40B4-BE49-F238E27FC236}">
              <a16:creationId xmlns:a16="http://schemas.microsoft.com/office/drawing/2014/main" id="{F7C4AE9A-3C92-08EF-2F1E-7D47F5C43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1</xdr:row>
      <xdr:rowOff>95250</xdr:rowOff>
    </xdr:from>
    <xdr:to>
      <xdr:col>12</xdr:col>
      <xdr:colOff>121920</xdr:colOff>
      <xdr:row>24</xdr:row>
      <xdr:rowOff>175260</xdr:rowOff>
    </xdr:to>
    <xdr:graphicFrame macro="">
      <xdr:nvGraphicFramePr>
        <xdr:cNvPr id="3" name="Chart 2">
          <a:extLst>
            <a:ext uri="{FF2B5EF4-FFF2-40B4-BE49-F238E27FC236}">
              <a16:creationId xmlns:a16="http://schemas.microsoft.com/office/drawing/2014/main" id="{96ED4942-496D-E3C4-3CC4-E7AFAFDE2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0</xdr:row>
      <xdr:rowOff>38100</xdr:rowOff>
    </xdr:from>
    <xdr:to>
      <xdr:col>20</xdr:col>
      <xdr:colOff>16933</xdr:colOff>
      <xdr:row>4</xdr:row>
      <xdr:rowOff>106680</xdr:rowOff>
    </xdr:to>
    <xdr:sp macro="" textlink="">
      <xdr:nvSpPr>
        <xdr:cNvPr id="2" name="Rectangle: Diagonal Corners Snipped 1">
          <a:extLst>
            <a:ext uri="{FF2B5EF4-FFF2-40B4-BE49-F238E27FC236}">
              <a16:creationId xmlns:a16="http://schemas.microsoft.com/office/drawing/2014/main" id="{3B4D34EF-74D2-E150-44C4-9940DD55FECE}"/>
            </a:ext>
          </a:extLst>
        </xdr:cNvPr>
        <xdr:cNvSpPr/>
      </xdr:nvSpPr>
      <xdr:spPr>
        <a:xfrm>
          <a:off x="45720" y="38100"/>
          <a:ext cx="12163213" cy="813647"/>
        </a:xfrm>
        <a:prstGeom prst="snip2DiagRect">
          <a:avLst/>
        </a:prstGeom>
        <a:solidFill>
          <a:schemeClr val="accent2">
            <a:lumMod val="20000"/>
            <a:lumOff val="80000"/>
          </a:schemeClr>
        </a:solidFill>
        <a:ln>
          <a:solidFill>
            <a:schemeClr val="accent2">
              <a:lumMod val="40000"/>
              <a:lumOff val="6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effectLst>
                <a:reflection blurRad="6350" stA="50000" endA="300" endPos="50000" dist="29997" dir="5400000" sy="-100000" algn="bl" rotWithShape="0"/>
              </a:effectLst>
            </a:rPr>
            <a:t>Sale Dashboard</a:t>
          </a:r>
        </a:p>
      </xdr:txBody>
    </xdr:sp>
    <xdr:clientData/>
  </xdr:twoCellAnchor>
  <xdr:twoCellAnchor>
    <xdr:from>
      <xdr:col>0</xdr:col>
      <xdr:colOff>0</xdr:colOff>
      <xdr:row>5</xdr:row>
      <xdr:rowOff>30480</xdr:rowOff>
    </xdr:from>
    <xdr:to>
      <xdr:col>2</xdr:col>
      <xdr:colOff>541020</xdr:colOff>
      <xdr:row>8</xdr:row>
      <xdr:rowOff>91440</xdr:rowOff>
    </xdr:to>
    <xdr:sp macro="" textlink="">
      <xdr:nvSpPr>
        <xdr:cNvPr id="8" name="Rectangle: Rounded Corners 7">
          <a:extLst>
            <a:ext uri="{FF2B5EF4-FFF2-40B4-BE49-F238E27FC236}">
              <a16:creationId xmlns:a16="http://schemas.microsoft.com/office/drawing/2014/main" id="{749F8272-2D0D-BC02-8BA2-4C73E2BE2450}"/>
            </a:ext>
          </a:extLst>
        </xdr:cNvPr>
        <xdr:cNvSpPr/>
      </xdr:nvSpPr>
      <xdr:spPr>
        <a:xfrm>
          <a:off x="0" y="944880"/>
          <a:ext cx="1760220" cy="7696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30480</xdr:colOff>
      <xdr:row>5</xdr:row>
      <xdr:rowOff>45720</xdr:rowOff>
    </xdr:from>
    <xdr:to>
      <xdr:col>6</xdr:col>
      <xdr:colOff>205740</xdr:colOff>
      <xdr:row>8</xdr:row>
      <xdr:rowOff>106680</xdr:rowOff>
    </xdr:to>
    <xdr:sp macro="" textlink="">
      <xdr:nvSpPr>
        <xdr:cNvPr id="10" name="Rectangle: Rounded Corners 9">
          <a:extLst>
            <a:ext uri="{FF2B5EF4-FFF2-40B4-BE49-F238E27FC236}">
              <a16:creationId xmlns:a16="http://schemas.microsoft.com/office/drawing/2014/main" id="{B500FC52-B006-49AF-A735-B9B6C5331C7B}"/>
            </a:ext>
          </a:extLst>
        </xdr:cNvPr>
        <xdr:cNvSpPr/>
      </xdr:nvSpPr>
      <xdr:spPr>
        <a:xfrm>
          <a:off x="1859280" y="960120"/>
          <a:ext cx="2004060" cy="7696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335280</xdr:colOff>
      <xdr:row>5</xdr:row>
      <xdr:rowOff>38100</xdr:rowOff>
    </xdr:from>
    <xdr:to>
      <xdr:col>9</xdr:col>
      <xdr:colOff>510540</xdr:colOff>
      <xdr:row>8</xdr:row>
      <xdr:rowOff>99060</xdr:rowOff>
    </xdr:to>
    <xdr:sp macro="" textlink="">
      <xdr:nvSpPr>
        <xdr:cNvPr id="11" name="Rectangle: Rounded Corners 10">
          <a:extLst>
            <a:ext uri="{FF2B5EF4-FFF2-40B4-BE49-F238E27FC236}">
              <a16:creationId xmlns:a16="http://schemas.microsoft.com/office/drawing/2014/main" id="{9AABFF51-8461-4ACA-B904-69CA1B4D69FB}"/>
            </a:ext>
          </a:extLst>
        </xdr:cNvPr>
        <xdr:cNvSpPr/>
      </xdr:nvSpPr>
      <xdr:spPr>
        <a:xfrm>
          <a:off x="3992880" y="952500"/>
          <a:ext cx="2004060" cy="7696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83820</xdr:colOff>
      <xdr:row>5</xdr:row>
      <xdr:rowOff>53340</xdr:rowOff>
    </xdr:from>
    <xdr:to>
      <xdr:col>13</xdr:col>
      <xdr:colOff>259080</xdr:colOff>
      <xdr:row>8</xdr:row>
      <xdr:rowOff>114300</xdr:rowOff>
    </xdr:to>
    <xdr:sp macro="" textlink="">
      <xdr:nvSpPr>
        <xdr:cNvPr id="12" name="Rectangle: Rounded Corners 11">
          <a:extLst>
            <a:ext uri="{FF2B5EF4-FFF2-40B4-BE49-F238E27FC236}">
              <a16:creationId xmlns:a16="http://schemas.microsoft.com/office/drawing/2014/main" id="{1ED1D07F-0864-438C-9CB2-C05390217902}"/>
            </a:ext>
          </a:extLst>
        </xdr:cNvPr>
        <xdr:cNvSpPr/>
      </xdr:nvSpPr>
      <xdr:spPr>
        <a:xfrm>
          <a:off x="6179820" y="967740"/>
          <a:ext cx="2004060" cy="8077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22</xdr:row>
      <xdr:rowOff>45719</xdr:rowOff>
    </xdr:from>
    <xdr:to>
      <xdr:col>3</xdr:col>
      <xdr:colOff>0</xdr:colOff>
      <xdr:row>35</xdr:row>
      <xdr:rowOff>135255</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2EC1E319-A329-42AC-A8EC-13F47137D37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4216666"/>
              <a:ext cx="1804737" cy="2435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789</xdr:colOff>
      <xdr:row>36</xdr:row>
      <xdr:rowOff>47822</xdr:rowOff>
    </xdr:from>
    <xdr:to>
      <xdr:col>3</xdr:col>
      <xdr:colOff>789</xdr:colOff>
      <xdr:row>49</xdr:row>
      <xdr:rowOff>137356</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97371789-DC95-4894-8A30-8BE617465F5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89" y="6745401"/>
              <a:ext cx="1804737" cy="2435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50</xdr:row>
      <xdr:rowOff>139788</xdr:rowOff>
    </xdr:from>
    <xdr:to>
      <xdr:col>3</xdr:col>
      <xdr:colOff>0</xdr:colOff>
      <xdr:row>64</xdr:row>
      <xdr:rowOff>45393</xdr:rowOff>
    </xdr:to>
    <mc:AlternateContent xmlns:mc="http://schemas.openxmlformats.org/markup-compatibility/2006">
      <mc:Choice xmlns:a14="http://schemas.microsoft.com/office/drawing/2010/main" Requires="a14">
        <xdr:graphicFrame macro="">
          <xdr:nvGraphicFramePr>
            <xdr:cNvPr id="15" name="Months (Order Date)">
              <a:extLst>
                <a:ext uri="{FF2B5EF4-FFF2-40B4-BE49-F238E27FC236}">
                  <a16:creationId xmlns:a16="http://schemas.microsoft.com/office/drawing/2014/main" id="{5E0E9705-6689-4CEE-BC85-F97B741ACB31}"/>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0" y="9363999"/>
              <a:ext cx="1804737" cy="2432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175260</xdr:colOff>
      <xdr:row>30</xdr:row>
      <xdr:rowOff>167640</xdr:rowOff>
    </xdr:from>
    <xdr:to>
      <xdr:col>10</xdr:col>
      <xdr:colOff>144780</xdr:colOff>
      <xdr:row>49</xdr:row>
      <xdr:rowOff>30480</xdr:rowOff>
    </xdr:to>
    <xdr:graphicFrame macro="">
      <xdr:nvGraphicFramePr>
        <xdr:cNvPr id="17" name="Chart 16">
          <a:extLst>
            <a:ext uri="{FF2B5EF4-FFF2-40B4-BE49-F238E27FC236}">
              <a16:creationId xmlns:a16="http://schemas.microsoft.com/office/drawing/2014/main" id="{275E0F2E-22BA-4A51-BA2D-BC8D67C87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9</xdr:row>
      <xdr:rowOff>22860</xdr:rowOff>
    </xdr:from>
    <xdr:to>
      <xdr:col>18</xdr:col>
      <xdr:colOff>327660</xdr:colOff>
      <xdr:row>30</xdr:row>
      <xdr:rowOff>7620</xdr:rowOff>
    </xdr:to>
    <xdr:graphicFrame macro="">
      <xdr:nvGraphicFramePr>
        <xdr:cNvPr id="18" name="Chart 17">
          <a:extLst>
            <a:ext uri="{FF2B5EF4-FFF2-40B4-BE49-F238E27FC236}">
              <a16:creationId xmlns:a16="http://schemas.microsoft.com/office/drawing/2014/main" id="{00661AF2-950C-4878-B056-95BFD3BC7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30</xdr:row>
      <xdr:rowOff>175260</xdr:rowOff>
    </xdr:from>
    <xdr:to>
      <xdr:col>18</xdr:col>
      <xdr:colOff>335280</xdr:colOff>
      <xdr:row>49</xdr:row>
      <xdr:rowOff>38100</xdr:rowOff>
    </xdr:to>
    <xdr:graphicFrame macro="">
      <xdr:nvGraphicFramePr>
        <xdr:cNvPr id="19" name="Chart 18">
          <a:extLst>
            <a:ext uri="{FF2B5EF4-FFF2-40B4-BE49-F238E27FC236}">
              <a16:creationId xmlns:a16="http://schemas.microsoft.com/office/drawing/2014/main" id="{7C095481-B81D-45D8-9C0C-5C37CCCB0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137160</xdr:colOff>
      <xdr:row>51</xdr:row>
      <xdr:rowOff>23480</xdr:rowOff>
    </xdr:from>
    <xdr:to>
      <xdr:col>18</xdr:col>
      <xdr:colOff>354724</xdr:colOff>
      <xdr:row>66</xdr:row>
      <xdr:rowOff>56430</xdr:rowOff>
    </xdr:to>
    <xdr:graphicFrame macro="">
      <xdr:nvGraphicFramePr>
        <xdr:cNvPr id="21" name="Chart 20">
          <a:extLst>
            <a:ext uri="{FF2B5EF4-FFF2-40B4-BE49-F238E27FC236}">
              <a16:creationId xmlns:a16="http://schemas.microsoft.com/office/drawing/2014/main" id="{F67894F3-DB7B-49C5-8413-DA2608BB4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39414</xdr:rowOff>
    </xdr:from>
    <xdr:to>
      <xdr:col>3</xdr:col>
      <xdr:colOff>15766</xdr:colOff>
      <xdr:row>21</xdr:row>
      <xdr:rowOff>167837</xdr:rowOff>
    </xdr:to>
    <mc:AlternateContent xmlns:mc="http://schemas.openxmlformats.org/markup-compatibility/2006">
      <mc:Choice xmlns:a14="http://schemas.microsoft.com/office/drawing/2010/main" Requires="a14">
        <xdr:graphicFrame macro="">
          <xdr:nvGraphicFramePr>
            <xdr:cNvPr id="22" name="Product 1">
              <a:extLst>
                <a:ext uri="{FF2B5EF4-FFF2-40B4-BE49-F238E27FC236}">
                  <a16:creationId xmlns:a16="http://schemas.microsoft.com/office/drawing/2014/main" id="{10A07E83-901F-48F1-A3BF-A38334D1441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1864203"/>
              <a:ext cx="1820503" cy="2294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861060</xdr:colOff>
      <xdr:row>1</xdr:row>
      <xdr:rowOff>68580</xdr:rowOff>
    </xdr:from>
    <xdr:to>
      <xdr:col>11</xdr:col>
      <xdr:colOff>205740</xdr:colOff>
      <xdr:row>23</xdr:row>
      <xdr:rowOff>160020</xdr:rowOff>
    </xdr:to>
    <xdr:graphicFrame macro="">
      <xdr:nvGraphicFramePr>
        <xdr:cNvPr id="4" name="Chart 3">
          <a:extLst>
            <a:ext uri="{FF2B5EF4-FFF2-40B4-BE49-F238E27FC236}">
              <a16:creationId xmlns:a16="http://schemas.microsoft.com/office/drawing/2014/main" id="{2A84CB03-8B9F-BA5F-1A02-B2FE18A38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1234440</xdr:colOff>
      <xdr:row>9</xdr:row>
      <xdr:rowOff>3810</xdr:rowOff>
    </xdr:from>
    <xdr:to>
      <xdr:col>8</xdr:col>
      <xdr:colOff>601980</xdr:colOff>
      <xdr:row>24</xdr:row>
      <xdr:rowOff>3810</xdr:rowOff>
    </xdr:to>
    <xdr:graphicFrame macro="">
      <xdr:nvGraphicFramePr>
        <xdr:cNvPr id="4" name="Chart 3">
          <a:extLst>
            <a:ext uri="{FF2B5EF4-FFF2-40B4-BE49-F238E27FC236}">
              <a16:creationId xmlns:a16="http://schemas.microsoft.com/office/drawing/2014/main" id="{B7673ABE-9BA9-720C-6B8C-B82AEE723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ri thakare" refreshedDate="45757.413647453701" createdVersion="8" refreshedVersion="8" minRefreshableVersion="3" recordCount="102" xr:uid="{B0BED951-7868-4F7C-AE15-4B204B193C6D}">
  <cacheSource type="worksheet">
    <worksheetSource ref="A1:K1048576" sheet="Orders (2)"/>
  </cacheSource>
  <cacheFields count="11">
    <cacheField name="Order ID" numFmtId="0">
      <sharedItems containsBlank="1"/>
    </cacheField>
    <cacheField name="Order Date" numFmtId="0">
      <sharedItems containsNonDate="0" containsDate="1" containsString="0" containsBlank="1" minDate="2018-01-01T00:00:00" maxDate="2018-10-26T00:00:00"/>
    </cacheField>
    <cacheField name="Product" numFmtId="0">
      <sharedItems containsBlank="1" count="8">
        <s v="Table Lamp"/>
        <s v="Desk"/>
        <s v="Printer"/>
        <s v="Pen"/>
        <s v="Monitor"/>
        <s v="Laptop"/>
        <s v="Office Chair"/>
        <m/>
      </sharedItems>
    </cacheField>
    <cacheField name="Category" numFmtId="0">
      <sharedItems containsBlank="1"/>
    </cacheField>
    <cacheField name="Sub-Category" numFmtId="0">
      <sharedItems containsBlank="1"/>
    </cacheField>
    <cacheField name="Region" numFmtId="0">
      <sharedItems containsBlank="1" count="5">
        <s v="West"/>
        <s v="South"/>
        <s v="East"/>
        <s v="Central"/>
        <m/>
      </sharedItems>
    </cacheField>
    <cacheField name="Quantity" numFmtId="0">
      <sharedItems containsString="0" containsBlank="1" containsNumber="1" containsInteger="1" minValue="1" maxValue="9"/>
    </cacheField>
    <cacheField name="Sales" numFmtId="0">
      <sharedItems containsString="0" containsBlank="1" containsNumber="1" minValue="72.19" maxValue="1473.67" count="101">
        <n v="152.86000000000001"/>
        <n v="1449.62"/>
        <n v="625.34"/>
        <n v="713.03"/>
        <n v="123.61"/>
        <n v="1335.59"/>
        <n v="90.04"/>
        <n v="889.35"/>
        <n v="685.79"/>
        <n v="1024.44"/>
        <n v="525.82000000000005"/>
        <n v="274.81"/>
        <n v="1473.67"/>
        <n v="1266.45"/>
        <n v="1297.5899999999999"/>
        <n v="412.86"/>
        <n v="106.31"/>
        <n v="489.73"/>
        <n v="828.77"/>
        <n v="523.64"/>
        <n v="1250.4100000000001"/>
        <n v="443.74"/>
        <n v="1270.93"/>
        <n v="331.85"/>
        <n v="646.46"/>
        <n v="1064.29"/>
        <n v="250.61"/>
        <n v="242.48"/>
        <n v="1455.83"/>
        <n v="1086.1600000000001"/>
        <n v="109.55"/>
        <n v="628.29"/>
        <n v="678.61"/>
        <n v="1128.8599999999999"/>
        <n v="413.75"/>
        <n v="317.27999999999997"/>
        <n v="167.27"/>
        <n v="671.06"/>
        <n v="1048.32"/>
        <n v="134.38"/>
        <n v="1377.06"/>
        <n v="691.41"/>
        <n v="397.69"/>
        <n v="186.12"/>
        <n v="315.16000000000003"/>
        <n v="1405.19"/>
        <n v="975.49"/>
        <n v="799.21"/>
        <n v="1002.81"/>
        <n v="681.73"/>
        <n v="1108.56"/>
        <n v="119.19"/>
        <n v="870.75"/>
        <n v="280.04000000000002"/>
        <n v="224.24"/>
        <n v="545.73"/>
        <n v="183.11"/>
        <n v="186.53"/>
        <n v="501.55"/>
        <n v="1470.29"/>
        <n v="304.23"/>
        <n v="74.88"/>
        <n v="1156.8800000000001"/>
        <n v="1220.02"/>
        <n v="552.14"/>
        <n v="723.78"/>
        <n v="992.17"/>
        <n v="119.69"/>
        <n v="1426.26"/>
        <n v="1335.69"/>
        <n v="428.3"/>
        <n v="72.19"/>
        <n v="1403.48"/>
        <n v="776.51"/>
        <n v="832.1"/>
        <n v="1041.75"/>
        <n v="942.98"/>
        <n v="1418.64"/>
        <n v="1419.16"/>
        <n v="1307.44"/>
        <n v="972.79"/>
        <n v="1211.3800000000001"/>
        <n v="1031.8900000000001"/>
        <n v="881.38"/>
        <n v="236.33"/>
        <n v="1226.25"/>
        <n v="1239.93"/>
        <n v="957.61"/>
        <n v="1239.6199999999999"/>
        <n v="994.65"/>
        <n v="349.69"/>
        <n v="447.24"/>
        <n v="361.15"/>
        <n v="597.03"/>
        <n v="106.5"/>
        <n v="946.47"/>
        <n v="538"/>
        <n v="1000.8"/>
        <n v="608.83000000000004"/>
        <n v="1038.3399999999999"/>
        <m/>
      </sharedItems>
    </cacheField>
    <cacheField name="Profit" numFmtId="0">
      <sharedItems containsString="0" containsBlank="1" containsNumber="1" minValue="-76.489999999999995" maxValue="497.56"/>
    </cacheField>
    <cacheField name="Discount" numFmtId="0">
      <sharedItems containsString="0" containsBlank="1" containsNumber="1" minValue="0" maxValue="0.2"/>
    </cacheField>
    <cacheField name="Customer ID" numFmtId="0">
      <sharedItems containsBlank="1"/>
    </cacheField>
  </cacheFields>
  <extLst>
    <ext xmlns:x14="http://schemas.microsoft.com/office/spreadsheetml/2009/9/main" uri="{725AE2AE-9491-48be-B2B4-4EB974FC3084}">
      <x14:pivotCacheDefinition pivotCacheId="900720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ri thakare" refreshedDate="45757.414704513889" createdVersion="8" refreshedVersion="8" minRefreshableVersion="3" recordCount="102" xr:uid="{77E1500E-D70B-46E6-8896-FE251301A6DB}">
  <cacheSource type="worksheet">
    <worksheetSource ref="A1:L1048576" sheet="Orders (2)"/>
  </cacheSource>
  <cacheFields count="12">
    <cacheField name="Order ID" numFmtId="0">
      <sharedItems containsBlank="1"/>
    </cacheField>
    <cacheField name="Order Date" numFmtId="0">
      <sharedItems containsNonDate="0" containsDate="1" containsString="0" containsBlank="1" minDate="2018-01-01T00:00:00" maxDate="2018-10-26T00:00:00"/>
    </cacheField>
    <cacheField name="Product" numFmtId="0">
      <sharedItems containsBlank="1" count="8">
        <s v="Table Lamp"/>
        <s v="Desk"/>
        <s v="Printer"/>
        <s v="Pen"/>
        <s v="Monitor"/>
        <s v="Laptop"/>
        <s v="Office Chair"/>
        <m/>
      </sharedItems>
    </cacheField>
    <cacheField name="Category" numFmtId="0">
      <sharedItems containsBlank="1" count="4">
        <s v="Technology"/>
        <s v="Furniture"/>
        <s v="Office Supplies"/>
        <m/>
      </sharedItems>
    </cacheField>
    <cacheField name="Sub-Category" numFmtId="0">
      <sharedItems containsBlank="1" count="10">
        <s v="Computers"/>
        <s v="Chairs"/>
        <s v="Binders"/>
        <s v="Bookcases"/>
        <s v="Monitors"/>
        <s v="Paper"/>
        <s v="Tables"/>
        <s v="Art"/>
        <s v="Machines"/>
        <m/>
      </sharedItems>
    </cacheField>
    <cacheField name="Region" numFmtId="0">
      <sharedItems containsBlank="1" count="5">
        <s v="West"/>
        <s v="South"/>
        <s v="East"/>
        <s v="Central"/>
        <m/>
      </sharedItems>
    </cacheField>
    <cacheField name="Quantity" numFmtId="0">
      <sharedItems containsString="0" containsBlank="1" containsNumber="1" containsInteger="1" minValue="1" maxValue="9"/>
    </cacheField>
    <cacheField name="Sales" numFmtId="0">
      <sharedItems containsString="0" containsBlank="1" containsNumber="1" minValue="72.19" maxValue="1473.67"/>
    </cacheField>
    <cacheField name="Profit" numFmtId="0">
      <sharedItems containsString="0" containsBlank="1" containsNumber="1" minValue="-76.489999999999995" maxValue="497.56"/>
    </cacheField>
    <cacheField name="Discount" numFmtId="0">
      <sharedItems containsString="0" containsBlank="1" containsNumber="1" minValue="0" maxValue="0.2" count="5">
        <n v="0.15"/>
        <n v="0.1"/>
        <n v="0.2"/>
        <n v="0"/>
        <m/>
      </sharedItems>
    </cacheField>
    <cacheField name="Customer ID" numFmtId="0">
      <sharedItems containsBlank="1" count="21">
        <s v="C-10000"/>
        <s v="C-10001"/>
        <s v="C-10002"/>
        <s v="C-10003"/>
        <s v="C-10004"/>
        <s v="C-10005"/>
        <s v="C-10006"/>
        <s v="C-10007"/>
        <s v="C-10008"/>
        <s v="C-10009"/>
        <s v="C-10010"/>
        <s v="C-10011"/>
        <s v="C-10012"/>
        <s v="C-10013"/>
        <s v="C-10014"/>
        <s v="C-10015"/>
        <s v="C-10016"/>
        <s v="C-10017"/>
        <s v="C-10018"/>
        <s v="C-10019"/>
        <m/>
      </sharedItems>
    </cacheField>
    <cacheField name="Total Sale" numFmtId="0">
      <sharedItems containsString="0" containsBlank="1" containsNumber="1" minValue="0" maxValue="13046.579999999998"/>
    </cacheField>
  </cacheFields>
  <extLst>
    <ext xmlns:x14="http://schemas.microsoft.com/office/spreadsheetml/2009/9/main" uri="{725AE2AE-9491-48be-B2B4-4EB974FC3084}">
      <x14:pivotCacheDefinition pivotCacheId="12383218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ri thakare" refreshedDate="45757.458955787035" createdVersion="8" refreshedVersion="8" minRefreshableVersion="3" recordCount="101" xr:uid="{310BF2B7-7F7B-416E-826E-889AC053B5C5}">
  <cacheSource type="worksheet">
    <worksheetSource name="Orders__2"/>
  </cacheSource>
  <cacheFields count="14">
    <cacheField name="Order ID" numFmtId="0">
      <sharedItems containsBlank="1"/>
    </cacheField>
    <cacheField name="Order Date" numFmtId="14">
      <sharedItems containsNonDate="0" containsDate="1" containsString="0" containsBlank="1" minDate="2018-01-01T00:00:00" maxDate="2018-10-26T00:00:00" count="101">
        <d v="2018-01-01T00:00:00"/>
        <d v="2018-03-02T00:00:00"/>
        <d v="2018-01-04T00:00:00"/>
        <d v="2018-03-05T00:00:00"/>
        <d v="2018-01-07T00:00:00"/>
        <d v="2018-01-10T00:00:00"/>
        <d v="2018-01-13T00:00:00"/>
        <d v="2018-01-16T00:00:00"/>
        <d v="2018-01-19T00:00:00"/>
        <d v="2018-01-22T00:00:00"/>
        <d v="2018-01-25T00:00:00"/>
        <d v="2018-01-28T00:00:00"/>
        <d v="2018-01-31T00:00:00"/>
        <d v="2018-02-03T00:00:00"/>
        <d v="2018-02-06T00:00:00"/>
        <d v="2018-02-09T00:00:00"/>
        <d v="2018-02-12T00:00:00"/>
        <d v="2018-02-15T00:00:00"/>
        <d v="2018-02-18T00:00:00"/>
        <d v="2018-02-21T00:00:00"/>
        <d v="2018-02-24T00:00:00"/>
        <d v="2018-02-27T00:00:00"/>
        <d v="2018-03-08T00:00:00"/>
        <d v="2018-03-11T00:00:00"/>
        <d v="2018-03-14T00:00:00"/>
        <d v="2018-03-17T00:00:00"/>
        <d v="2018-03-20T00:00:00"/>
        <d v="2018-03-23T00:00:00"/>
        <d v="2018-03-26T00:00:00"/>
        <d v="2018-03-29T00:00:00"/>
        <d v="2018-04-01T00:00:00"/>
        <d v="2018-04-04T00:00:00"/>
        <d v="2018-04-07T00:00:00"/>
        <d v="2018-04-10T00:00:00"/>
        <d v="2018-04-13T00:00:00"/>
        <d v="2018-04-16T00:00:00"/>
        <d v="2018-04-19T00:00:00"/>
        <d v="2018-04-22T00:00:00"/>
        <d v="2018-04-25T00:00:00"/>
        <d v="2018-04-28T00:00:00"/>
        <d v="2018-05-01T00:00:00"/>
        <d v="2018-05-04T00:00:00"/>
        <d v="2018-05-07T00:00:00"/>
        <d v="2018-05-10T00:00:00"/>
        <d v="2018-05-13T00:00:00"/>
        <d v="2018-05-16T00:00:00"/>
        <d v="2018-05-19T00:00:00"/>
        <d v="2018-05-22T00:00:00"/>
        <d v="2018-05-25T00:00:00"/>
        <d v="2018-05-28T00:00:00"/>
        <d v="2018-05-31T00:00:00"/>
        <d v="2018-06-03T00:00:00"/>
        <d v="2018-06-06T00:00:00"/>
        <d v="2018-06-09T00:00:00"/>
        <d v="2018-06-12T00:00:00"/>
        <d v="2018-06-15T00:00:00"/>
        <d v="2018-06-18T00:00:00"/>
        <d v="2018-06-21T00:00:00"/>
        <d v="2018-06-24T00:00:00"/>
        <d v="2018-06-27T00:00:00"/>
        <d v="2018-06-30T00:00:00"/>
        <d v="2018-07-03T00:00:00"/>
        <d v="2018-07-06T00:00:00"/>
        <d v="2018-07-09T00:00:00"/>
        <d v="2018-07-12T00:00:00"/>
        <d v="2018-07-15T00:00:00"/>
        <d v="2018-07-18T00:00:00"/>
        <d v="2018-07-21T00:00:00"/>
        <d v="2018-07-24T00:00:00"/>
        <d v="2018-07-27T00:00:00"/>
        <d v="2018-07-30T00:00:00"/>
        <d v="2018-08-02T00:00:00"/>
        <d v="2018-08-05T00:00:00"/>
        <d v="2018-08-08T00:00:00"/>
        <d v="2018-08-11T00:00:00"/>
        <d v="2018-08-14T00:00:00"/>
        <d v="2018-08-17T00:00:00"/>
        <d v="2018-08-20T00:00:00"/>
        <d v="2018-08-23T00:00:00"/>
        <d v="2018-08-26T00:00:00"/>
        <d v="2018-08-29T00:00:00"/>
        <d v="2018-09-01T00:00:00"/>
        <d v="2018-09-04T00:00:00"/>
        <d v="2018-09-07T00:00:00"/>
        <d v="2018-09-10T00:00:00"/>
        <d v="2018-09-13T00:00:00"/>
        <d v="2018-09-16T00:00:00"/>
        <d v="2018-09-19T00:00:00"/>
        <d v="2018-09-22T00:00:00"/>
        <d v="2018-09-25T00:00:00"/>
        <d v="2018-09-28T00:00:00"/>
        <d v="2018-10-01T00:00:00"/>
        <d v="2018-10-04T00:00:00"/>
        <d v="2018-10-07T00:00:00"/>
        <d v="2018-10-10T00:00:00"/>
        <d v="2018-10-13T00:00:00"/>
        <d v="2018-10-16T00:00:00"/>
        <d v="2018-10-19T00:00:00"/>
        <d v="2018-10-22T00:00:00"/>
        <d v="2018-10-25T00:00:00"/>
        <m/>
      </sharedItems>
      <fieldGroup par="13"/>
    </cacheField>
    <cacheField name="Product" numFmtId="0">
      <sharedItems containsBlank="1" count="8">
        <s v="Table Lamp"/>
        <s v="Desk"/>
        <s v="Printer"/>
        <s v="Pen"/>
        <s v="Monitor"/>
        <s v="Laptop"/>
        <s v="Office Chair"/>
        <m/>
      </sharedItems>
    </cacheField>
    <cacheField name="Category" numFmtId="0">
      <sharedItems containsBlank="1"/>
    </cacheField>
    <cacheField name="Sub-Category" numFmtId="0">
      <sharedItems containsBlank="1"/>
    </cacheField>
    <cacheField name="Region" numFmtId="0">
      <sharedItems containsBlank="1" count="5">
        <s v="West"/>
        <s v="South"/>
        <s v="East"/>
        <s v="Central"/>
        <m/>
      </sharedItems>
    </cacheField>
    <cacheField name="Quantity" numFmtId="0">
      <sharedItems containsString="0" containsBlank="1" containsNumber="1" containsInteger="1" minValue="1" maxValue="9"/>
    </cacheField>
    <cacheField name="Sales" numFmtId="0">
      <sharedItems containsString="0" containsBlank="1" containsNumber="1" minValue="72.19" maxValue="1473.67"/>
    </cacheField>
    <cacheField name="Profit" numFmtId="0">
      <sharedItems containsString="0" containsBlank="1" containsNumber="1" minValue="-76.489999999999995" maxValue="497.56"/>
    </cacheField>
    <cacheField name="Discount" numFmtId="0">
      <sharedItems containsString="0" containsBlank="1" containsNumber="1" minValue="0" maxValue="0.2"/>
    </cacheField>
    <cacheField name="Customer ID" numFmtId="0">
      <sharedItems containsBlank="1"/>
    </cacheField>
    <cacheField name="Total Sale" numFmtId="0">
      <sharedItems containsSemiMixedTypes="0" containsString="0" containsNumber="1" minValue="0" maxValue="13046.579999999998"/>
    </cacheField>
    <cacheField name="Days (Order Date)" numFmtId="0" databaseField="0">
      <fieldGroup base="1">
        <rangePr groupBy="days" startDate="2018-01-01T00:00:00" endDate="2018-10-26T00:00: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0-2018"/>
        </groupItems>
      </fieldGroup>
    </cacheField>
    <cacheField name="Months (Order Date)" numFmtId="0" databaseField="0">
      <fieldGroup base="1">
        <rangePr groupBy="months" startDate="2018-01-01T00:00:00" endDate="2018-10-26T00:00:00"/>
        <groupItems count="14">
          <s v="&lt;01-01-2018"/>
          <s v="Jan"/>
          <s v="Feb"/>
          <s v="Mar"/>
          <s v="Apr"/>
          <s v="May"/>
          <s v="Jun"/>
          <s v="Jul"/>
          <s v="Aug"/>
          <s v="Sep"/>
          <s v="Oct"/>
          <s v="Nov"/>
          <s v="Dec"/>
          <s v="&gt;26-10-2018"/>
        </groupItems>
      </fieldGroup>
    </cacheField>
  </cacheFields>
  <extLst>
    <ext xmlns:x14="http://schemas.microsoft.com/office/spreadsheetml/2009/9/main" uri="{725AE2AE-9491-48be-B2B4-4EB974FC3084}">
      <x14:pivotCacheDefinition pivotCacheId="138451213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thakare" refreshedDate="45759.845376620367" backgroundQuery="1" createdVersion="8" refreshedVersion="8" minRefreshableVersion="3" recordCount="0" supportSubquery="1" supportAdvancedDrill="1" xr:uid="{A97DFC8B-7E99-4807-8331-1510DF41922A}">
  <cacheSource type="external" connectionId="4"/>
  <cacheFields count="3">
    <cacheField name="[Measures].[Sum of Total Sale]" caption="Sum of Total Sale" numFmtId="0" hierarchy="36" level="32767"/>
    <cacheField name="[Range].[Region].[Region]" caption="Region" numFmtId="0" hierarchy="20" level="1">
      <sharedItems containsBlank="1" count="5">
        <m/>
        <s v="Central"/>
        <s v="East"/>
        <s v="South"/>
        <s v="West"/>
      </sharedItems>
    </cacheField>
    <cacheField name="[Customers].[Column3].[Column3]" caption="Column3" numFmtId="0" hierarchy="2" level="1">
      <sharedItems containsSemiMixedTypes="0" containsNonDate="0" containsString="0"/>
    </cacheField>
  </cacheFields>
  <cacheHierarchies count="39">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2" memberValueDatatype="130" unbalanced="0">
      <fieldsUsage count="2">
        <fieldUsage x="-1"/>
        <fieldUsage x="2"/>
      </fieldsUsage>
    </cacheHierarchy>
    <cacheHierarchy uniqueName="[Customers].[Column4]" caption="Column4" attribute="1" defaultMemberUniqueName="[Customers].[Column4].[All]" allUniqueName="[Customers].[Column4].[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duct]" caption="Product" attribute="1" defaultMemberUniqueName="[Orders].[Product].[All]" allUniqueName="[Orders].[Product].[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Customer ID]" caption="Customer ID" attribute="1" defaultMemberUniqueName="[Range].[Customer ID].[All]" allUniqueName="[Range].[Customer ID].[All]" dimensionUniqueName="[Range]" displayFolder="" count="0" memberValueDatatype="130" unbalanced="0"/>
    <cacheHierarchy uniqueName="[Range].[Total Sale]" caption="Total Sale" attribute="1" defaultMemberUniqueName="[Range].[Total Sale].[All]" allUniqueName="[Range].[Total Sale].[All]" dimensionUniqueName="[Range]" displayFolder="" count="0" memberValueDatatype="5"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Segment]" caption="Segment" attribute="1" defaultMemberUniqueName="[Range 1].[Segment].[All]" allUniqueName="[Range 1].[Segment].[All]" dimensionUniqueName="[Range 1]" displayFolder="" count="2" memberValueDatatype="130" unbalanced="0"/>
    <cacheHierarchy uniqueName="[Range 1].[Region]" caption="Region" attribute="1" defaultMemberUniqueName="[Range 1].[Region].[All]" allUniqueName="[Range 1].[Region].[All]" dimensionUniqueName="[Range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Sale]" caption="Sum of Total Sale" measure="1" displayFolder="" measureGroup="Range"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Customer ID]" caption="Count of Customer ID" measure="1" displayFolder="" measureGroup="Range 1"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measure="1" name="Measures" uniqueName="[Measures]" caption="Measures"/>
    <dimension name="Orders" uniqueName="[Orders]" caption="Orders"/>
    <dimension name="Range" uniqueName="[Range]" caption="Range"/>
    <dimension name="Range 1" uniqueName="[Range 1]" caption="Range 1"/>
  </dimensions>
  <measureGroups count="4">
    <measureGroup name="Customers" caption="Customers"/>
    <measureGroup name="Orders" caption="Orders"/>
    <measureGroup name="Range" caption="Range"/>
    <measureGroup name="Range 1" caption="Range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thakare" refreshedDate="45759.845377199075" backgroundQuery="1" createdVersion="8" refreshedVersion="8" minRefreshableVersion="3" recordCount="0" supportSubquery="1" supportAdvancedDrill="1" xr:uid="{90DE9A2F-3894-427F-865A-87E69B07A99F}">
  <cacheSource type="external" connectionId="4"/>
  <cacheFields count="3">
    <cacheField name="[Measures].[Count of Customer ID]" caption="Count of Customer ID" numFmtId="0" hierarchy="37" level="32767"/>
    <cacheField name="[Range 1].[Segment].[Segment]" caption="Segment" numFmtId="0" hierarchy="29" level="1">
      <sharedItems containsBlank="1" count="4">
        <m/>
        <s v="Consumer"/>
        <s v="Corporate"/>
        <s v="Home Office"/>
      </sharedItems>
    </cacheField>
    <cacheField name="[Measures].[Sum of Profit]" caption="Sum of Profit" numFmtId="0" hierarchy="38" level="32767"/>
  </cacheFields>
  <cacheHierarchies count="39">
    <cacheHierarchy uniqueName="[Customers].[Column1]" caption="Column1" attribute="1" defaultMemberUniqueName="[Customers].[Column1].[All]" allUniqueName="[Customers].[Column1].[All]" dimensionUniqueName="[Customers]" displayFolder="" count="2" memberValueDatatype="130" unbalanced="0"/>
    <cacheHierarchy uniqueName="[Customers].[Column2]" caption="Column2" attribute="1" defaultMemberUniqueName="[Customers].[Column2].[All]" allUniqueName="[Customers].[Column2].[All]" dimensionUniqueName="[Customers]" displayFolder="" count="2" memberValueDatatype="130" unbalanced="0"/>
    <cacheHierarchy uniqueName="[Customers].[Column3]" caption="Column3" attribute="1" defaultMemberUniqueName="[Customers].[Column3].[All]" allUniqueName="[Customers].[Column3].[All]" dimensionUniqueName="[Customers]" displayFolder="" count="2" memberValueDatatype="130" unbalanced="0"/>
    <cacheHierarchy uniqueName="[Customers].[Column4]" caption="Column4" attribute="1" defaultMemberUniqueName="[Customers].[Column4].[All]" allUniqueName="[Customers].[Column4].[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Product]" caption="Product" attribute="1" defaultMemberUniqueName="[Orders].[Product].[All]" allUniqueName="[Orders].[Product].[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Range].[Order ID]" caption="Order ID" attribute="1" defaultMemberUniqueName="[Range].[Order ID].[All]" allUniqueName="[Range].[Order ID].[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Sales]" caption="Sales" attribute="1" defaultMemberUniqueName="[Range].[Sales].[All]" allUniqueName="[Range].[Sales].[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iscount]" caption="Discount" attribute="1" defaultMemberUniqueName="[Range].[Discount].[All]" allUniqueName="[Range].[Discount].[All]" dimensionUniqueName="[Range]" displayFolder="" count="2" memberValueDatatype="5" unbalanced="0"/>
    <cacheHierarchy uniqueName="[Range].[Customer ID]" caption="Customer ID" attribute="1" defaultMemberUniqueName="[Range].[Customer ID].[All]" allUniqueName="[Range].[Customer ID].[All]" dimensionUniqueName="[Range]" displayFolder="" count="2" memberValueDatatype="130" unbalanced="0"/>
    <cacheHierarchy uniqueName="[Range].[Total Sale]" caption="Total Sale" attribute="1" defaultMemberUniqueName="[Range].[Total Sale].[All]" allUniqueName="[Range].[Total Sale].[All]" dimensionUniqueName="[Range]" displayFolder="" count="2" memberValueDatatype="5" unbalanced="0"/>
    <cacheHierarchy uniqueName="[Range 1].[Customer ID]" caption="Customer ID" attribute="1" defaultMemberUniqueName="[Range 1].[Customer ID].[All]" allUniqueName="[Range 1].[Customer ID].[All]" dimensionUniqueName="[Range 1]" displayFolder="" count="2" memberValueDatatype="130" unbalanced="0"/>
    <cacheHierarchy uniqueName="[Range 1].[Customer Name]" caption="Customer Name" attribute="1" defaultMemberUniqueName="[Range 1].[Customer Name].[All]" allUniqueName="[Range 1].[Customer Name].[All]" dimensionUniqueName="[Range 1]" displayFolder="" count="2" memberValueDatatype="130" unbalanced="0"/>
    <cacheHierarchy uniqueName="[Range 1].[Segment]" caption="Segment" attribute="1" defaultMemberUniqueName="[Range 1].[Segment].[All]" allUniqueName="[Range 1].[Segment].[All]" dimensionUniqueName="[Range 1]" displayFolder="" count="2" memberValueDatatype="130" unbalanced="0">
      <fieldsUsage count="2">
        <fieldUsage x="-1"/>
        <fieldUsage x="1"/>
      </fieldsUsage>
    </cacheHierarchy>
    <cacheHierarchy uniqueName="[Range 1].[Region]" caption="Region" attribute="1" defaultMemberUniqueName="[Range 1].[Region].[All]" allUniqueName="[Range 1].[Region].[All]" dimensionUniqueName="[Range 1]"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Sale]" caption="Sum of Total Sale" measure="1" displayFolder="" measureGroup="Range" count="0" hidden="1">
      <extLst>
        <ext xmlns:x15="http://schemas.microsoft.com/office/spreadsheetml/2010/11/main" uri="{B97F6D7D-B522-45F9-BDA1-12C45D357490}">
          <x15:cacheHierarchy aggregatedColumn="26"/>
        </ext>
      </extLst>
    </cacheHierarchy>
    <cacheHierarchy uniqueName="[Measures].[Count of Customer ID]" caption="Count of Customer ID" measure="1" displayFolder="" measureGroup="Range 1"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measure="1" name="Measures" uniqueName="[Measures]" caption="Measures"/>
    <dimension name="Orders" uniqueName="[Orders]" caption="Orders"/>
    <dimension name="Range" uniqueName="[Range]" caption="Range"/>
    <dimension name="Range 1" uniqueName="[Range 1]" caption="Range 1"/>
  </dimensions>
  <measureGroups count="4">
    <measureGroup name="Customers" caption="Customers"/>
    <measureGroup name="Orders" caption="Orders"/>
    <measureGroup name="Range" caption="Range"/>
    <measureGroup name="Range 1" caption="Range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CA-2018-1000"/>
    <d v="2018-01-01T00:00:00"/>
    <x v="0"/>
    <s v="Technology"/>
    <s v="Computers"/>
    <x v="0"/>
    <n v="9"/>
    <x v="0"/>
    <n v="104.37"/>
    <n v="0.15"/>
    <s v="C-10000"/>
  </r>
  <r>
    <s v="CA-2018-1020"/>
    <d v="2018-03-02T00:00:00"/>
    <x v="1"/>
    <s v="Furniture"/>
    <s v="Chairs"/>
    <x v="0"/>
    <n v="9"/>
    <x v="1"/>
    <n v="307.91000000000003"/>
    <n v="0.1"/>
    <s v="C-10000"/>
  </r>
  <r>
    <s v="CA-2018-1001"/>
    <d v="2018-01-04T00:00:00"/>
    <x v="2"/>
    <s v="Office Supplies"/>
    <s v="Binders"/>
    <x v="1"/>
    <n v="3"/>
    <x v="2"/>
    <n v="56.42"/>
    <n v="0.2"/>
    <s v="C-10001"/>
  </r>
  <r>
    <s v="CA-2018-1021"/>
    <d v="2018-03-05T00:00:00"/>
    <x v="1"/>
    <s v="Office Supplies"/>
    <s v="Binders"/>
    <x v="2"/>
    <n v="2"/>
    <x v="3"/>
    <n v="343.95"/>
    <n v="0.2"/>
    <s v="C-10001"/>
  </r>
  <r>
    <s v="CA-2018-1002"/>
    <d v="2018-01-07T00:00:00"/>
    <x v="3"/>
    <s v="Furniture"/>
    <s v="Bookcases"/>
    <x v="3"/>
    <n v="3"/>
    <x v="4"/>
    <n v="197.62"/>
    <n v="0"/>
    <s v="C-10002"/>
  </r>
  <r>
    <s v="CA-2018-1003"/>
    <d v="2018-01-10T00:00:00"/>
    <x v="0"/>
    <s v="Technology"/>
    <s v="Monitors"/>
    <x v="2"/>
    <n v="3"/>
    <x v="5"/>
    <n v="315.73"/>
    <n v="0.1"/>
    <s v="C-10003"/>
  </r>
  <r>
    <s v="CA-2018-1004"/>
    <d v="2018-01-13T00:00:00"/>
    <x v="4"/>
    <s v="Furniture"/>
    <s v="Chairs"/>
    <x v="1"/>
    <n v="4"/>
    <x v="6"/>
    <n v="109"/>
    <n v="0.15"/>
    <s v="C-10004"/>
  </r>
  <r>
    <s v="CA-2018-1005"/>
    <d v="2018-01-16T00:00:00"/>
    <x v="3"/>
    <s v="Furniture"/>
    <s v="Chairs"/>
    <x v="0"/>
    <n v="8"/>
    <x v="7"/>
    <n v="461.99"/>
    <n v="0"/>
    <s v="C-10005"/>
  </r>
  <r>
    <s v="CA-2018-1006"/>
    <d v="2018-01-19T00:00:00"/>
    <x v="3"/>
    <s v="Technology"/>
    <s v="Computers"/>
    <x v="0"/>
    <n v="6"/>
    <x v="8"/>
    <n v="-76.489999999999995"/>
    <n v="0"/>
    <s v="C-10006"/>
  </r>
  <r>
    <s v="CA-2018-1007"/>
    <d v="2018-01-22T00:00:00"/>
    <x v="0"/>
    <s v="Office Supplies"/>
    <s v="Paper"/>
    <x v="3"/>
    <n v="8"/>
    <x v="9"/>
    <n v="150.77000000000001"/>
    <n v="0.1"/>
    <s v="C-10007"/>
  </r>
  <r>
    <s v="CA-2018-1008"/>
    <d v="2018-01-25T00:00:00"/>
    <x v="5"/>
    <s v="Furniture"/>
    <s v="Bookcases"/>
    <x v="0"/>
    <n v="1"/>
    <x v="10"/>
    <n v="480.55"/>
    <n v="0.15"/>
    <s v="C-10008"/>
  </r>
  <r>
    <s v="CA-2018-1009"/>
    <d v="2018-01-28T00:00:00"/>
    <x v="4"/>
    <s v="Technology"/>
    <s v="Monitors"/>
    <x v="2"/>
    <n v="8"/>
    <x v="11"/>
    <n v="228.78"/>
    <n v="0.15"/>
    <s v="C-10009"/>
  </r>
  <r>
    <s v="CA-2018-1010"/>
    <d v="2018-01-31T00:00:00"/>
    <x v="0"/>
    <s v="Furniture"/>
    <s v="Bookcases"/>
    <x v="3"/>
    <n v="4"/>
    <x v="12"/>
    <n v="154.08000000000001"/>
    <n v="0"/>
    <s v="C-10010"/>
  </r>
  <r>
    <s v="CA-2018-1011"/>
    <d v="2018-02-03T00:00:00"/>
    <x v="4"/>
    <s v="Furniture"/>
    <s v="Chairs"/>
    <x v="0"/>
    <n v="1"/>
    <x v="13"/>
    <n v="241.11"/>
    <n v="0"/>
    <s v="C-10011"/>
  </r>
  <r>
    <s v="CA-2018-1012"/>
    <d v="2018-02-06T00:00:00"/>
    <x v="4"/>
    <s v="Furniture"/>
    <s v="Tables"/>
    <x v="3"/>
    <n v="8"/>
    <x v="14"/>
    <n v="245.55"/>
    <n v="0.1"/>
    <s v="C-10012"/>
  </r>
  <r>
    <s v="CA-2018-1013"/>
    <d v="2018-02-09T00:00:00"/>
    <x v="3"/>
    <s v="Furniture"/>
    <s v="Chairs"/>
    <x v="0"/>
    <n v="4"/>
    <x v="15"/>
    <n v="338.99"/>
    <n v="0.1"/>
    <s v="C-10013"/>
  </r>
  <r>
    <s v="CA-2018-1014"/>
    <d v="2018-02-12T00:00:00"/>
    <x v="2"/>
    <s v="Office Supplies"/>
    <s v="Binders"/>
    <x v="0"/>
    <n v="6"/>
    <x v="16"/>
    <n v="-23.39"/>
    <n v="0.15"/>
    <s v="C-10014"/>
  </r>
  <r>
    <s v="CA-2018-1015"/>
    <d v="2018-02-15T00:00:00"/>
    <x v="4"/>
    <s v="Furniture"/>
    <s v="Bookcases"/>
    <x v="0"/>
    <n v="8"/>
    <x v="17"/>
    <n v="50.01"/>
    <n v="0.2"/>
    <s v="C-10015"/>
  </r>
  <r>
    <s v="CA-2018-1016"/>
    <d v="2018-02-18T00:00:00"/>
    <x v="1"/>
    <s v="Furniture"/>
    <s v="Tables"/>
    <x v="2"/>
    <n v="4"/>
    <x v="18"/>
    <n v="248.33"/>
    <n v="0.15"/>
    <s v="C-10016"/>
  </r>
  <r>
    <s v="CA-2018-1017"/>
    <d v="2018-02-21T00:00:00"/>
    <x v="3"/>
    <s v="Furniture"/>
    <s v="Bookcases"/>
    <x v="2"/>
    <n v="3"/>
    <x v="19"/>
    <n v="420.27"/>
    <n v="0"/>
    <s v="C-10017"/>
  </r>
  <r>
    <s v="CA-2018-1018"/>
    <d v="2018-02-24T00:00:00"/>
    <x v="5"/>
    <s v="Office Supplies"/>
    <s v="Paper"/>
    <x v="3"/>
    <n v="9"/>
    <x v="20"/>
    <n v="237.12"/>
    <n v="0.15"/>
    <s v="C-10018"/>
  </r>
  <r>
    <s v="CA-2018-1019"/>
    <d v="2018-02-27T00:00:00"/>
    <x v="2"/>
    <s v="Furniture"/>
    <s v="Tables"/>
    <x v="0"/>
    <n v="3"/>
    <x v="21"/>
    <n v="43.16"/>
    <n v="0.2"/>
    <s v="C-10019"/>
  </r>
  <r>
    <s v="CA-2018-1022"/>
    <d v="2018-03-08T00:00:00"/>
    <x v="5"/>
    <s v="Office Supplies"/>
    <s v="Art"/>
    <x v="0"/>
    <n v="2"/>
    <x v="22"/>
    <n v="42.94"/>
    <n v="0.2"/>
    <s v="C-10002"/>
  </r>
  <r>
    <s v="CA-2018-1023"/>
    <d v="2018-03-11T00:00:00"/>
    <x v="2"/>
    <s v="Office Supplies"/>
    <s v="Binders"/>
    <x v="2"/>
    <n v="2"/>
    <x v="23"/>
    <n v="126.64"/>
    <n v="0.2"/>
    <s v="C-10003"/>
  </r>
  <r>
    <s v="CA-2018-1024"/>
    <d v="2018-03-14T00:00:00"/>
    <x v="3"/>
    <s v="Furniture"/>
    <s v="Tables"/>
    <x v="0"/>
    <n v="6"/>
    <x v="24"/>
    <n v="220.6"/>
    <n v="0.1"/>
    <s v="C-10004"/>
  </r>
  <r>
    <s v="CA-2018-1025"/>
    <d v="2018-03-17T00:00:00"/>
    <x v="6"/>
    <s v="Office Supplies"/>
    <s v="Art"/>
    <x v="3"/>
    <n v="3"/>
    <x v="25"/>
    <n v="197.94"/>
    <n v="0.2"/>
    <s v="C-10005"/>
  </r>
  <r>
    <s v="CA-2018-1026"/>
    <d v="2018-03-20T00:00:00"/>
    <x v="2"/>
    <s v="Office Supplies"/>
    <s v="Paper"/>
    <x v="0"/>
    <n v="9"/>
    <x v="26"/>
    <n v="133.77000000000001"/>
    <n v="0.2"/>
    <s v="C-10006"/>
  </r>
  <r>
    <s v="CA-2018-1027"/>
    <d v="2018-03-23T00:00:00"/>
    <x v="5"/>
    <s v="Furniture"/>
    <s v="Tables"/>
    <x v="0"/>
    <n v="4"/>
    <x v="27"/>
    <n v="78.58"/>
    <n v="0.2"/>
    <s v="C-10007"/>
  </r>
  <r>
    <s v="CA-2018-1028"/>
    <d v="2018-03-26T00:00:00"/>
    <x v="1"/>
    <s v="Office Supplies"/>
    <s v="Paper"/>
    <x v="1"/>
    <n v="1"/>
    <x v="28"/>
    <n v="-40.01"/>
    <n v="0"/>
    <s v="C-10008"/>
  </r>
  <r>
    <s v="CA-2018-1029"/>
    <d v="2018-03-29T00:00:00"/>
    <x v="3"/>
    <s v="Furniture"/>
    <s v="Chairs"/>
    <x v="2"/>
    <n v="4"/>
    <x v="29"/>
    <n v="-67.91"/>
    <n v="0.2"/>
    <s v="C-10009"/>
  </r>
  <r>
    <s v="CA-2018-1030"/>
    <d v="2018-04-01T00:00:00"/>
    <x v="2"/>
    <s v="Technology"/>
    <s v="Computers"/>
    <x v="0"/>
    <n v="1"/>
    <x v="30"/>
    <n v="475.12"/>
    <n v="0.1"/>
    <s v="C-10010"/>
  </r>
  <r>
    <s v="CA-2018-1031"/>
    <d v="2018-04-04T00:00:00"/>
    <x v="6"/>
    <s v="Office Supplies"/>
    <s v="Binders"/>
    <x v="0"/>
    <n v="5"/>
    <x v="31"/>
    <n v="408.29"/>
    <n v="0.2"/>
    <s v="C-10011"/>
  </r>
  <r>
    <s v="CA-2018-1032"/>
    <d v="2018-04-07T00:00:00"/>
    <x v="6"/>
    <s v="Technology"/>
    <s v="Computers"/>
    <x v="1"/>
    <n v="4"/>
    <x v="32"/>
    <n v="112.94"/>
    <n v="0.2"/>
    <s v="C-10012"/>
  </r>
  <r>
    <s v="CA-2018-1033"/>
    <d v="2018-04-10T00:00:00"/>
    <x v="4"/>
    <s v="Furniture"/>
    <s v="Bookcases"/>
    <x v="1"/>
    <n v="8"/>
    <x v="33"/>
    <n v="474.08"/>
    <n v="0.1"/>
    <s v="C-10013"/>
  </r>
  <r>
    <s v="CA-2018-1034"/>
    <d v="2018-04-13T00:00:00"/>
    <x v="4"/>
    <s v="Office Supplies"/>
    <s v="Binders"/>
    <x v="2"/>
    <n v="8"/>
    <x v="34"/>
    <n v="306.06"/>
    <n v="0.2"/>
    <s v="C-10014"/>
  </r>
  <r>
    <s v="CA-2018-1035"/>
    <d v="2018-04-16T00:00:00"/>
    <x v="0"/>
    <s v="Furniture"/>
    <s v="Tables"/>
    <x v="1"/>
    <n v="7"/>
    <x v="35"/>
    <n v="189.51"/>
    <n v="0.1"/>
    <s v="C-10015"/>
  </r>
  <r>
    <s v="CA-2018-1036"/>
    <d v="2018-04-19T00:00:00"/>
    <x v="5"/>
    <s v="Technology"/>
    <s v="Monitors"/>
    <x v="3"/>
    <n v="3"/>
    <x v="36"/>
    <n v="195.82"/>
    <n v="0.2"/>
    <s v="C-10016"/>
  </r>
  <r>
    <s v="CA-2018-1037"/>
    <d v="2018-04-22T00:00:00"/>
    <x v="2"/>
    <s v="Furniture"/>
    <s v="Tables"/>
    <x v="1"/>
    <n v="1"/>
    <x v="37"/>
    <n v="-50.03"/>
    <n v="0.1"/>
    <s v="C-10017"/>
  </r>
  <r>
    <s v="CA-2018-1038"/>
    <d v="2018-04-25T00:00:00"/>
    <x v="2"/>
    <s v="Office Supplies"/>
    <s v="Paper"/>
    <x v="3"/>
    <n v="1"/>
    <x v="38"/>
    <n v="-44.98"/>
    <n v="0.2"/>
    <s v="C-10018"/>
  </r>
  <r>
    <s v="CA-2018-1039"/>
    <d v="2018-04-28T00:00:00"/>
    <x v="0"/>
    <s v="Office Supplies"/>
    <s v="Binders"/>
    <x v="2"/>
    <n v="3"/>
    <x v="39"/>
    <n v="261.45999999999998"/>
    <n v="0.2"/>
    <s v="C-10019"/>
  </r>
  <r>
    <s v="CA-2018-1040"/>
    <d v="2018-05-01T00:00:00"/>
    <x v="1"/>
    <s v="Technology"/>
    <s v="Computers"/>
    <x v="2"/>
    <n v="6"/>
    <x v="40"/>
    <n v="232.22"/>
    <n v="0"/>
    <s v="C-10000"/>
  </r>
  <r>
    <s v="CA-2018-1041"/>
    <d v="2018-05-04T00:00:00"/>
    <x v="1"/>
    <s v="Furniture"/>
    <s v="Chairs"/>
    <x v="2"/>
    <n v="7"/>
    <x v="41"/>
    <n v="27.64"/>
    <n v="0"/>
    <s v="C-10001"/>
  </r>
  <r>
    <s v="CA-2018-1042"/>
    <d v="2018-05-07T00:00:00"/>
    <x v="0"/>
    <s v="Office Supplies"/>
    <s v="Paper"/>
    <x v="2"/>
    <n v="6"/>
    <x v="42"/>
    <n v="467.72"/>
    <n v="0.2"/>
    <s v="C-10002"/>
  </r>
  <r>
    <s v="CA-2018-1043"/>
    <d v="2018-05-10T00:00:00"/>
    <x v="1"/>
    <s v="Technology"/>
    <s v="Monitors"/>
    <x v="2"/>
    <n v="6"/>
    <x v="43"/>
    <n v="368.78"/>
    <n v="0.2"/>
    <s v="C-10003"/>
  </r>
  <r>
    <s v="CA-2018-1044"/>
    <d v="2018-05-13T00:00:00"/>
    <x v="4"/>
    <s v="Office Supplies"/>
    <s v="Art"/>
    <x v="3"/>
    <n v="6"/>
    <x v="44"/>
    <n v="-31.92"/>
    <n v="0.15"/>
    <s v="C-10004"/>
  </r>
  <r>
    <s v="CA-2018-1045"/>
    <d v="2018-05-16T00:00:00"/>
    <x v="2"/>
    <s v="Office Supplies"/>
    <s v="Binders"/>
    <x v="3"/>
    <n v="3"/>
    <x v="45"/>
    <n v="458.56"/>
    <n v="0.1"/>
    <s v="C-10005"/>
  </r>
  <r>
    <s v="CA-2018-1046"/>
    <d v="2018-05-19T00:00:00"/>
    <x v="0"/>
    <s v="Furniture"/>
    <s v="Tables"/>
    <x v="2"/>
    <n v="6"/>
    <x v="46"/>
    <n v="484.55"/>
    <n v="0.15"/>
    <s v="C-10006"/>
  </r>
  <r>
    <s v="CA-2018-1047"/>
    <d v="2018-05-22T00:00:00"/>
    <x v="2"/>
    <s v="Office Supplies"/>
    <s v="Art"/>
    <x v="1"/>
    <n v="8"/>
    <x v="47"/>
    <n v="497.56"/>
    <n v="0"/>
    <s v="C-10007"/>
  </r>
  <r>
    <s v="CA-2018-1048"/>
    <d v="2018-05-25T00:00:00"/>
    <x v="6"/>
    <s v="Furniture"/>
    <s v="Bookcases"/>
    <x v="0"/>
    <n v="2"/>
    <x v="48"/>
    <n v="-66.48"/>
    <n v="0"/>
    <s v="C-10008"/>
  </r>
  <r>
    <s v="CA-2018-1049"/>
    <d v="2018-05-28T00:00:00"/>
    <x v="4"/>
    <s v="Office Supplies"/>
    <s v="Paper"/>
    <x v="2"/>
    <n v="5"/>
    <x v="49"/>
    <n v="342.22"/>
    <n v="0"/>
    <s v="C-10009"/>
  </r>
  <r>
    <s v="CA-2018-1050"/>
    <d v="2018-05-31T00:00:00"/>
    <x v="3"/>
    <s v="Technology"/>
    <s v="Machines"/>
    <x v="1"/>
    <n v="1"/>
    <x v="50"/>
    <n v="227.55"/>
    <n v="0"/>
    <s v="C-10010"/>
  </r>
  <r>
    <s v="CA-2018-1051"/>
    <d v="2018-06-03T00:00:00"/>
    <x v="4"/>
    <s v="Office Supplies"/>
    <s v="Paper"/>
    <x v="0"/>
    <n v="1"/>
    <x v="51"/>
    <n v="323.5"/>
    <n v="0.2"/>
    <s v="C-10011"/>
  </r>
  <r>
    <s v="CA-2018-1052"/>
    <d v="2018-06-06T00:00:00"/>
    <x v="0"/>
    <s v="Furniture"/>
    <s v="Chairs"/>
    <x v="2"/>
    <n v="5"/>
    <x v="52"/>
    <n v="481.19"/>
    <n v="0"/>
    <s v="C-10012"/>
  </r>
  <r>
    <s v="CA-2018-1053"/>
    <d v="2018-06-09T00:00:00"/>
    <x v="3"/>
    <s v="Furniture"/>
    <s v="Bookcases"/>
    <x v="2"/>
    <n v="3"/>
    <x v="53"/>
    <n v="312.82"/>
    <n v="0.2"/>
    <s v="C-10013"/>
  </r>
  <r>
    <s v="CA-2018-1054"/>
    <d v="2018-06-12T00:00:00"/>
    <x v="6"/>
    <s v="Technology"/>
    <s v="Monitors"/>
    <x v="3"/>
    <n v="4"/>
    <x v="54"/>
    <n v="402.18"/>
    <n v="0.2"/>
    <s v="C-10014"/>
  </r>
  <r>
    <s v="CA-2018-1055"/>
    <d v="2018-06-15T00:00:00"/>
    <x v="0"/>
    <s v="Office Supplies"/>
    <s v="Binders"/>
    <x v="0"/>
    <n v="3"/>
    <x v="55"/>
    <n v="420.12"/>
    <n v="0"/>
    <s v="C-10015"/>
  </r>
  <r>
    <s v="CA-2018-1056"/>
    <d v="2018-06-18T00:00:00"/>
    <x v="5"/>
    <s v="Office Supplies"/>
    <s v="Art"/>
    <x v="0"/>
    <n v="1"/>
    <x v="56"/>
    <n v="403.09"/>
    <n v="0"/>
    <s v="C-10016"/>
  </r>
  <r>
    <s v="CA-2018-1057"/>
    <d v="2018-06-21T00:00:00"/>
    <x v="2"/>
    <s v="Technology"/>
    <s v="Monitors"/>
    <x v="1"/>
    <n v="1"/>
    <x v="57"/>
    <n v="155.65"/>
    <n v="0.1"/>
    <s v="C-10017"/>
  </r>
  <r>
    <s v="CA-2018-1058"/>
    <d v="2018-06-24T00:00:00"/>
    <x v="6"/>
    <s v="Office Supplies"/>
    <s v="Art"/>
    <x v="3"/>
    <n v="5"/>
    <x v="58"/>
    <n v="33.549999999999997"/>
    <n v="0.15"/>
    <s v="C-10018"/>
  </r>
  <r>
    <s v="CA-2018-1059"/>
    <d v="2018-06-27T00:00:00"/>
    <x v="2"/>
    <s v="Office Supplies"/>
    <s v="Paper"/>
    <x v="3"/>
    <n v="6"/>
    <x v="59"/>
    <n v="137.99"/>
    <n v="0"/>
    <s v="C-10019"/>
  </r>
  <r>
    <s v="CA-2018-1060"/>
    <d v="2018-06-30T00:00:00"/>
    <x v="1"/>
    <s v="Furniture"/>
    <s v="Bookcases"/>
    <x v="3"/>
    <n v="3"/>
    <x v="60"/>
    <n v="435.14"/>
    <n v="0.1"/>
    <s v="C-10000"/>
  </r>
  <r>
    <s v="CA-2018-1061"/>
    <d v="2018-07-03T00:00:00"/>
    <x v="5"/>
    <s v="Office Supplies"/>
    <s v="Binders"/>
    <x v="3"/>
    <n v="9"/>
    <x v="61"/>
    <n v="-12.04"/>
    <n v="0.1"/>
    <s v="C-10001"/>
  </r>
  <r>
    <s v="CA-2018-1062"/>
    <d v="2018-07-06T00:00:00"/>
    <x v="5"/>
    <s v="Office Supplies"/>
    <s v="Binders"/>
    <x v="0"/>
    <n v="5"/>
    <x v="62"/>
    <n v="208"/>
    <n v="0.15"/>
    <s v="C-10002"/>
  </r>
  <r>
    <s v="CA-2018-1063"/>
    <d v="2018-07-09T00:00:00"/>
    <x v="6"/>
    <s v="Technology"/>
    <s v="Machines"/>
    <x v="0"/>
    <n v="8"/>
    <x v="63"/>
    <n v="39.94"/>
    <n v="0.2"/>
    <s v="C-10003"/>
  </r>
  <r>
    <s v="CA-2018-1064"/>
    <d v="2018-07-12T00:00:00"/>
    <x v="5"/>
    <s v="Technology"/>
    <s v="Monitors"/>
    <x v="2"/>
    <n v="1"/>
    <x v="64"/>
    <n v="248.78"/>
    <n v="0"/>
    <s v="C-10004"/>
  </r>
  <r>
    <s v="CA-2018-1065"/>
    <d v="2018-07-15T00:00:00"/>
    <x v="3"/>
    <s v="Furniture"/>
    <s v="Chairs"/>
    <x v="2"/>
    <n v="5"/>
    <x v="65"/>
    <n v="417.88"/>
    <n v="0.15"/>
    <s v="C-10005"/>
  </r>
  <r>
    <s v="CA-2018-1066"/>
    <d v="2018-07-18T00:00:00"/>
    <x v="5"/>
    <s v="Office Supplies"/>
    <s v="Paper"/>
    <x v="3"/>
    <n v="3"/>
    <x v="66"/>
    <n v="428.22"/>
    <n v="0"/>
    <s v="C-10006"/>
  </r>
  <r>
    <s v="CA-2018-1067"/>
    <d v="2018-07-21T00:00:00"/>
    <x v="2"/>
    <s v="Office Supplies"/>
    <s v="Paper"/>
    <x v="3"/>
    <n v="1"/>
    <x v="67"/>
    <n v="42.01"/>
    <n v="0.1"/>
    <s v="C-10007"/>
  </r>
  <r>
    <s v="CA-2018-1068"/>
    <d v="2018-07-24T00:00:00"/>
    <x v="2"/>
    <s v="Office Supplies"/>
    <s v="Paper"/>
    <x v="3"/>
    <n v="4"/>
    <x v="68"/>
    <n v="444.62"/>
    <n v="0.1"/>
    <s v="C-10008"/>
  </r>
  <r>
    <s v="CA-2018-1069"/>
    <d v="2018-07-27T00:00:00"/>
    <x v="0"/>
    <s v="Furniture"/>
    <s v="Tables"/>
    <x v="2"/>
    <n v="5"/>
    <x v="69"/>
    <n v="255.13"/>
    <n v="0.2"/>
    <s v="C-10009"/>
  </r>
  <r>
    <s v="CA-2018-1070"/>
    <d v="2018-07-30T00:00:00"/>
    <x v="2"/>
    <s v="Furniture"/>
    <s v="Bookcases"/>
    <x v="1"/>
    <n v="7"/>
    <x v="70"/>
    <n v="110.13"/>
    <n v="0.1"/>
    <s v="C-10010"/>
  </r>
  <r>
    <s v="CA-2018-1071"/>
    <d v="2018-08-02T00:00:00"/>
    <x v="0"/>
    <s v="Technology"/>
    <s v="Machines"/>
    <x v="1"/>
    <n v="1"/>
    <x v="71"/>
    <n v="324.91000000000003"/>
    <n v="0.1"/>
    <s v="C-10011"/>
  </r>
  <r>
    <s v="CA-2018-1072"/>
    <d v="2018-08-05T00:00:00"/>
    <x v="2"/>
    <s v="Furniture"/>
    <s v="Bookcases"/>
    <x v="2"/>
    <n v="3"/>
    <x v="72"/>
    <n v="189"/>
    <n v="0.15"/>
    <s v="C-10012"/>
  </r>
  <r>
    <s v="CA-2018-1073"/>
    <d v="2018-08-08T00:00:00"/>
    <x v="3"/>
    <s v="Office Supplies"/>
    <s v="Paper"/>
    <x v="2"/>
    <n v="2"/>
    <x v="73"/>
    <n v="126.79"/>
    <n v="0"/>
    <s v="C-10013"/>
  </r>
  <r>
    <s v="CA-2018-1074"/>
    <d v="2018-08-11T00:00:00"/>
    <x v="0"/>
    <s v="Office Supplies"/>
    <s v="Binders"/>
    <x v="2"/>
    <n v="9"/>
    <x v="74"/>
    <n v="323.05"/>
    <n v="0"/>
    <s v="C-10014"/>
  </r>
  <r>
    <s v="CA-2018-1075"/>
    <d v="2018-08-14T00:00:00"/>
    <x v="4"/>
    <s v="Furniture"/>
    <s v="Chairs"/>
    <x v="2"/>
    <n v="6"/>
    <x v="75"/>
    <n v="49.23"/>
    <n v="0.15"/>
    <s v="C-10015"/>
  </r>
  <r>
    <s v="CA-2018-1076"/>
    <d v="2018-08-17T00:00:00"/>
    <x v="1"/>
    <s v="Office Supplies"/>
    <s v="Paper"/>
    <x v="2"/>
    <n v="3"/>
    <x v="76"/>
    <n v="98.15"/>
    <n v="0.2"/>
    <s v="C-10016"/>
  </r>
  <r>
    <s v="CA-2018-1077"/>
    <d v="2018-08-20T00:00:00"/>
    <x v="6"/>
    <s v="Office Supplies"/>
    <s v="Art"/>
    <x v="2"/>
    <n v="8"/>
    <x v="77"/>
    <n v="160.66999999999999"/>
    <n v="0"/>
    <s v="C-10017"/>
  </r>
  <r>
    <s v="CA-2018-1078"/>
    <d v="2018-08-23T00:00:00"/>
    <x v="2"/>
    <s v="Furniture"/>
    <s v="Chairs"/>
    <x v="3"/>
    <n v="8"/>
    <x v="78"/>
    <n v="52.21"/>
    <n v="0.1"/>
    <s v="C-10018"/>
  </r>
  <r>
    <s v="CA-2018-1079"/>
    <d v="2018-08-26T00:00:00"/>
    <x v="5"/>
    <s v="Furniture"/>
    <s v="Bookcases"/>
    <x v="3"/>
    <n v="2"/>
    <x v="79"/>
    <n v="143.12"/>
    <n v="0"/>
    <s v="C-10019"/>
  </r>
  <r>
    <s v="CA-2018-1080"/>
    <d v="2018-08-29T00:00:00"/>
    <x v="2"/>
    <s v="Office Supplies"/>
    <s v="Binders"/>
    <x v="3"/>
    <n v="6"/>
    <x v="80"/>
    <n v="242.88"/>
    <n v="0.1"/>
    <s v="C-10000"/>
  </r>
  <r>
    <s v="CA-2018-1081"/>
    <d v="2018-09-01T00:00:00"/>
    <x v="5"/>
    <s v="Office Supplies"/>
    <s v="Binders"/>
    <x v="3"/>
    <n v="7"/>
    <x v="81"/>
    <n v="344.58"/>
    <n v="0.2"/>
    <s v="C-10001"/>
  </r>
  <r>
    <s v="CA-2018-1082"/>
    <d v="2018-09-04T00:00:00"/>
    <x v="1"/>
    <s v="Office Supplies"/>
    <s v="Art"/>
    <x v="2"/>
    <n v="2"/>
    <x v="82"/>
    <n v="360.32"/>
    <n v="0.15"/>
    <s v="C-10002"/>
  </r>
  <r>
    <s v="CA-2018-1083"/>
    <d v="2018-09-07T00:00:00"/>
    <x v="1"/>
    <s v="Technology"/>
    <s v="Machines"/>
    <x v="1"/>
    <n v="2"/>
    <x v="83"/>
    <n v="393.67"/>
    <n v="0"/>
    <s v="C-10003"/>
  </r>
  <r>
    <s v="CA-2018-1084"/>
    <d v="2018-09-10T00:00:00"/>
    <x v="1"/>
    <s v="Technology"/>
    <s v="Machines"/>
    <x v="0"/>
    <n v="1"/>
    <x v="84"/>
    <n v="346.53"/>
    <n v="0.15"/>
    <s v="C-10004"/>
  </r>
  <r>
    <s v="CA-2018-1085"/>
    <d v="2018-09-13T00:00:00"/>
    <x v="5"/>
    <s v="Technology"/>
    <s v="Monitors"/>
    <x v="2"/>
    <n v="8"/>
    <x v="85"/>
    <n v="308.62"/>
    <n v="0"/>
    <s v="C-10005"/>
  </r>
  <r>
    <s v="CA-2018-1086"/>
    <d v="2018-09-16T00:00:00"/>
    <x v="2"/>
    <s v="Furniture"/>
    <s v="Tables"/>
    <x v="0"/>
    <n v="1"/>
    <x v="86"/>
    <n v="42.5"/>
    <n v="0.1"/>
    <s v="C-10006"/>
  </r>
  <r>
    <s v="CA-2018-1087"/>
    <d v="2018-09-19T00:00:00"/>
    <x v="1"/>
    <s v="Technology"/>
    <s v="Machines"/>
    <x v="1"/>
    <n v="9"/>
    <x v="87"/>
    <n v="140.13"/>
    <n v="0.15"/>
    <s v="C-10007"/>
  </r>
  <r>
    <s v="CA-2018-1088"/>
    <d v="2018-09-22T00:00:00"/>
    <x v="3"/>
    <s v="Furniture"/>
    <s v="Bookcases"/>
    <x v="3"/>
    <n v="6"/>
    <x v="88"/>
    <n v="186.63"/>
    <n v="0"/>
    <s v="C-10008"/>
  </r>
  <r>
    <s v="CA-2018-1089"/>
    <d v="2018-09-25T00:00:00"/>
    <x v="0"/>
    <s v="Furniture"/>
    <s v="Tables"/>
    <x v="1"/>
    <n v="7"/>
    <x v="89"/>
    <n v="-50.27"/>
    <n v="0.1"/>
    <s v="C-10009"/>
  </r>
  <r>
    <s v="CA-2018-1090"/>
    <d v="2018-09-28T00:00:00"/>
    <x v="5"/>
    <s v="Technology"/>
    <s v="Computers"/>
    <x v="2"/>
    <n v="7"/>
    <x v="90"/>
    <n v="217.02"/>
    <n v="0.15"/>
    <s v="C-10010"/>
  </r>
  <r>
    <s v="CA-2018-1091"/>
    <d v="2018-10-01T00:00:00"/>
    <x v="5"/>
    <s v="Technology"/>
    <s v="Computers"/>
    <x v="3"/>
    <n v="3"/>
    <x v="91"/>
    <n v="161.80000000000001"/>
    <n v="0.15"/>
    <s v="C-10011"/>
  </r>
  <r>
    <s v="CA-2018-1092"/>
    <d v="2018-10-04T00:00:00"/>
    <x v="2"/>
    <s v="Technology"/>
    <s v="Monitors"/>
    <x v="2"/>
    <n v="2"/>
    <x v="92"/>
    <n v="381.27"/>
    <n v="0"/>
    <s v="C-10012"/>
  </r>
  <r>
    <s v="CA-2018-1093"/>
    <d v="2018-10-07T00:00:00"/>
    <x v="5"/>
    <s v="Office Supplies"/>
    <s v="Binders"/>
    <x v="3"/>
    <n v="9"/>
    <x v="93"/>
    <n v="486.74"/>
    <n v="0"/>
    <s v="C-10013"/>
  </r>
  <r>
    <s v="CA-2018-1094"/>
    <d v="2018-10-10T00:00:00"/>
    <x v="5"/>
    <s v="Technology"/>
    <s v="Monitors"/>
    <x v="0"/>
    <n v="8"/>
    <x v="94"/>
    <n v="233.6"/>
    <n v="0"/>
    <s v="C-10014"/>
  </r>
  <r>
    <s v="CA-2018-1095"/>
    <d v="2018-10-13T00:00:00"/>
    <x v="1"/>
    <s v="Office Supplies"/>
    <s v="Binders"/>
    <x v="0"/>
    <n v="7"/>
    <x v="95"/>
    <n v="93.61"/>
    <n v="0.1"/>
    <s v="C-10015"/>
  </r>
  <r>
    <s v="CA-2018-1096"/>
    <d v="2018-10-16T00:00:00"/>
    <x v="2"/>
    <s v="Furniture"/>
    <s v="Chairs"/>
    <x v="0"/>
    <n v="9"/>
    <x v="96"/>
    <n v="-73.959999999999994"/>
    <n v="0"/>
    <s v="C-10016"/>
  </r>
  <r>
    <s v="CA-2018-1097"/>
    <d v="2018-10-19T00:00:00"/>
    <x v="1"/>
    <s v="Office Supplies"/>
    <s v="Paper"/>
    <x v="1"/>
    <n v="4"/>
    <x v="97"/>
    <n v="454.79"/>
    <n v="0.15"/>
    <s v="C-10017"/>
  </r>
  <r>
    <s v="CA-2018-1098"/>
    <d v="2018-10-22T00:00:00"/>
    <x v="0"/>
    <s v="Technology"/>
    <s v="Machines"/>
    <x v="2"/>
    <n v="4"/>
    <x v="98"/>
    <n v="451.47"/>
    <n v="0.15"/>
    <s v="C-10018"/>
  </r>
  <r>
    <s v="CA-2018-1099"/>
    <d v="2018-10-25T00:00:00"/>
    <x v="0"/>
    <s v="Furniture"/>
    <s v="Chairs"/>
    <x v="1"/>
    <n v="1"/>
    <x v="99"/>
    <n v="51.79"/>
    <n v="0"/>
    <s v="C-10019"/>
  </r>
  <r>
    <m/>
    <m/>
    <x v="7"/>
    <m/>
    <m/>
    <x v="4"/>
    <m/>
    <x v="100"/>
    <m/>
    <m/>
    <m/>
  </r>
  <r>
    <m/>
    <m/>
    <x v="7"/>
    <m/>
    <m/>
    <x v="4"/>
    <m/>
    <x v="1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CA-2018-1000"/>
    <d v="2018-01-01T00:00:00"/>
    <x v="0"/>
    <x v="0"/>
    <x v="0"/>
    <x v="0"/>
    <n v="9"/>
    <n v="152.86000000000001"/>
    <n v="104.37"/>
    <x v="0"/>
    <x v="0"/>
    <n v="1375.7400000000002"/>
  </r>
  <r>
    <s v="CA-2018-1020"/>
    <d v="2018-03-02T00:00:00"/>
    <x v="1"/>
    <x v="1"/>
    <x v="1"/>
    <x v="0"/>
    <n v="9"/>
    <n v="1449.62"/>
    <n v="307.91000000000003"/>
    <x v="1"/>
    <x v="0"/>
    <n v="13046.579999999998"/>
  </r>
  <r>
    <s v="CA-2018-1001"/>
    <d v="2018-01-04T00:00:00"/>
    <x v="2"/>
    <x v="2"/>
    <x v="2"/>
    <x v="1"/>
    <n v="3"/>
    <n v="625.34"/>
    <n v="56.42"/>
    <x v="2"/>
    <x v="1"/>
    <n v="1876.02"/>
  </r>
  <r>
    <s v="CA-2018-1021"/>
    <d v="2018-03-05T00:00:00"/>
    <x v="1"/>
    <x v="2"/>
    <x v="2"/>
    <x v="2"/>
    <n v="2"/>
    <n v="713.03"/>
    <n v="343.95"/>
    <x v="2"/>
    <x v="1"/>
    <n v="1426.06"/>
  </r>
  <r>
    <s v="CA-2018-1002"/>
    <d v="2018-01-07T00:00:00"/>
    <x v="3"/>
    <x v="1"/>
    <x v="3"/>
    <x v="3"/>
    <n v="3"/>
    <n v="123.61"/>
    <n v="197.62"/>
    <x v="3"/>
    <x v="2"/>
    <n v="370.83"/>
  </r>
  <r>
    <s v="CA-2018-1003"/>
    <d v="2018-01-10T00:00:00"/>
    <x v="0"/>
    <x v="0"/>
    <x v="4"/>
    <x v="2"/>
    <n v="3"/>
    <n v="1335.59"/>
    <n v="315.73"/>
    <x v="1"/>
    <x v="3"/>
    <n v="4006.7699999999995"/>
  </r>
  <r>
    <s v="CA-2018-1004"/>
    <d v="2018-01-13T00:00:00"/>
    <x v="4"/>
    <x v="1"/>
    <x v="1"/>
    <x v="1"/>
    <n v="4"/>
    <n v="90.04"/>
    <n v="109"/>
    <x v="0"/>
    <x v="4"/>
    <n v="360.16"/>
  </r>
  <r>
    <s v="CA-2018-1005"/>
    <d v="2018-01-16T00:00:00"/>
    <x v="3"/>
    <x v="1"/>
    <x v="1"/>
    <x v="0"/>
    <n v="8"/>
    <n v="889.35"/>
    <n v="461.99"/>
    <x v="3"/>
    <x v="5"/>
    <n v="7114.8"/>
  </r>
  <r>
    <s v="CA-2018-1006"/>
    <d v="2018-01-19T00:00:00"/>
    <x v="3"/>
    <x v="0"/>
    <x v="0"/>
    <x v="0"/>
    <n v="6"/>
    <n v="685.79"/>
    <n v="-76.489999999999995"/>
    <x v="3"/>
    <x v="6"/>
    <n v="4114.74"/>
  </r>
  <r>
    <s v="CA-2018-1007"/>
    <d v="2018-01-22T00:00:00"/>
    <x v="0"/>
    <x v="2"/>
    <x v="5"/>
    <x v="3"/>
    <n v="8"/>
    <n v="1024.44"/>
    <n v="150.77000000000001"/>
    <x v="1"/>
    <x v="7"/>
    <n v="8195.52"/>
  </r>
  <r>
    <s v="CA-2018-1008"/>
    <d v="2018-01-25T00:00:00"/>
    <x v="5"/>
    <x v="1"/>
    <x v="3"/>
    <x v="0"/>
    <n v="1"/>
    <n v="525.82000000000005"/>
    <n v="480.55"/>
    <x v="0"/>
    <x v="8"/>
    <n v="525.82000000000005"/>
  </r>
  <r>
    <s v="CA-2018-1009"/>
    <d v="2018-01-28T00:00:00"/>
    <x v="4"/>
    <x v="0"/>
    <x v="4"/>
    <x v="2"/>
    <n v="8"/>
    <n v="274.81"/>
    <n v="228.78"/>
    <x v="0"/>
    <x v="9"/>
    <n v="2198.48"/>
  </r>
  <r>
    <s v="CA-2018-1010"/>
    <d v="2018-01-31T00:00:00"/>
    <x v="0"/>
    <x v="1"/>
    <x v="3"/>
    <x v="3"/>
    <n v="4"/>
    <n v="1473.67"/>
    <n v="154.08000000000001"/>
    <x v="3"/>
    <x v="10"/>
    <n v="5894.68"/>
  </r>
  <r>
    <s v="CA-2018-1011"/>
    <d v="2018-02-03T00:00:00"/>
    <x v="4"/>
    <x v="1"/>
    <x v="1"/>
    <x v="0"/>
    <n v="1"/>
    <n v="1266.45"/>
    <n v="241.11"/>
    <x v="3"/>
    <x v="11"/>
    <n v="1266.45"/>
  </r>
  <r>
    <s v="CA-2018-1012"/>
    <d v="2018-02-06T00:00:00"/>
    <x v="4"/>
    <x v="1"/>
    <x v="6"/>
    <x v="3"/>
    <n v="8"/>
    <n v="1297.5899999999999"/>
    <n v="245.55"/>
    <x v="1"/>
    <x v="12"/>
    <n v="10380.719999999999"/>
  </r>
  <r>
    <s v="CA-2018-1013"/>
    <d v="2018-02-09T00:00:00"/>
    <x v="3"/>
    <x v="1"/>
    <x v="1"/>
    <x v="0"/>
    <n v="4"/>
    <n v="412.86"/>
    <n v="338.99"/>
    <x v="1"/>
    <x v="13"/>
    <n v="1651.44"/>
  </r>
  <r>
    <s v="CA-2018-1014"/>
    <d v="2018-02-12T00:00:00"/>
    <x v="2"/>
    <x v="2"/>
    <x v="2"/>
    <x v="0"/>
    <n v="6"/>
    <n v="106.31"/>
    <n v="-23.39"/>
    <x v="0"/>
    <x v="14"/>
    <n v="637.86"/>
  </r>
  <r>
    <s v="CA-2018-1015"/>
    <d v="2018-02-15T00:00:00"/>
    <x v="4"/>
    <x v="1"/>
    <x v="3"/>
    <x v="0"/>
    <n v="8"/>
    <n v="489.73"/>
    <n v="50.01"/>
    <x v="2"/>
    <x v="15"/>
    <n v="3917.84"/>
  </r>
  <r>
    <s v="CA-2018-1016"/>
    <d v="2018-02-18T00:00:00"/>
    <x v="1"/>
    <x v="1"/>
    <x v="6"/>
    <x v="2"/>
    <n v="4"/>
    <n v="828.77"/>
    <n v="248.33"/>
    <x v="0"/>
    <x v="16"/>
    <n v="3315.08"/>
  </r>
  <r>
    <s v="CA-2018-1017"/>
    <d v="2018-02-21T00:00:00"/>
    <x v="3"/>
    <x v="1"/>
    <x v="3"/>
    <x v="2"/>
    <n v="3"/>
    <n v="523.64"/>
    <n v="420.27"/>
    <x v="3"/>
    <x v="17"/>
    <n v="1570.92"/>
  </r>
  <r>
    <s v="CA-2018-1018"/>
    <d v="2018-02-24T00:00:00"/>
    <x v="5"/>
    <x v="2"/>
    <x v="5"/>
    <x v="3"/>
    <n v="9"/>
    <n v="1250.4100000000001"/>
    <n v="237.12"/>
    <x v="0"/>
    <x v="18"/>
    <n v="11253.69"/>
  </r>
  <r>
    <s v="CA-2018-1019"/>
    <d v="2018-02-27T00:00:00"/>
    <x v="2"/>
    <x v="1"/>
    <x v="6"/>
    <x v="0"/>
    <n v="3"/>
    <n v="443.74"/>
    <n v="43.16"/>
    <x v="2"/>
    <x v="19"/>
    <n v="1331.22"/>
  </r>
  <r>
    <s v="CA-2018-1022"/>
    <d v="2018-03-08T00:00:00"/>
    <x v="5"/>
    <x v="2"/>
    <x v="7"/>
    <x v="0"/>
    <n v="2"/>
    <n v="1270.93"/>
    <n v="42.94"/>
    <x v="2"/>
    <x v="2"/>
    <n v="2541.86"/>
  </r>
  <r>
    <s v="CA-2018-1023"/>
    <d v="2018-03-11T00:00:00"/>
    <x v="2"/>
    <x v="2"/>
    <x v="2"/>
    <x v="2"/>
    <n v="2"/>
    <n v="331.85"/>
    <n v="126.64"/>
    <x v="2"/>
    <x v="3"/>
    <n v="663.7"/>
  </r>
  <r>
    <s v="CA-2018-1024"/>
    <d v="2018-03-14T00:00:00"/>
    <x v="3"/>
    <x v="1"/>
    <x v="6"/>
    <x v="0"/>
    <n v="6"/>
    <n v="646.46"/>
    <n v="220.6"/>
    <x v="1"/>
    <x v="4"/>
    <n v="3878.76"/>
  </r>
  <r>
    <s v="CA-2018-1025"/>
    <d v="2018-03-17T00:00:00"/>
    <x v="6"/>
    <x v="2"/>
    <x v="7"/>
    <x v="3"/>
    <n v="3"/>
    <n v="1064.29"/>
    <n v="197.94"/>
    <x v="2"/>
    <x v="5"/>
    <n v="3192.87"/>
  </r>
  <r>
    <s v="CA-2018-1026"/>
    <d v="2018-03-20T00:00:00"/>
    <x v="2"/>
    <x v="2"/>
    <x v="5"/>
    <x v="0"/>
    <n v="9"/>
    <n v="250.61"/>
    <n v="133.77000000000001"/>
    <x v="2"/>
    <x v="6"/>
    <n v="2255.4900000000002"/>
  </r>
  <r>
    <s v="CA-2018-1027"/>
    <d v="2018-03-23T00:00:00"/>
    <x v="5"/>
    <x v="1"/>
    <x v="6"/>
    <x v="0"/>
    <n v="4"/>
    <n v="242.48"/>
    <n v="78.58"/>
    <x v="2"/>
    <x v="7"/>
    <n v="969.92"/>
  </r>
  <r>
    <s v="CA-2018-1028"/>
    <d v="2018-03-26T00:00:00"/>
    <x v="1"/>
    <x v="2"/>
    <x v="5"/>
    <x v="1"/>
    <n v="1"/>
    <n v="1455.83"/>
    <n v="-40.01"/>
    <x v="3"/>
    <x v="8"/>
    <n v="1455.83"/>
  </r>
  <r>
    <s v="CA-2018-1029"/>
    <d v="2018-03-29T00:00:00"/>
    <x v="3"/>
    <x v="1"/>
    <x v="1"/>
    <x v="2"/>
    <n v="4"/>
    <n v="1086.1600000000001"/>
    <n v="-67.91"/>
    <x v="2"/>
    <x v="9"/>
    <n v="4344.6400000000003"/>
  </r>
  <r>
    <s v="CA-2018-1030"/>
    <d v="2018-04-01T00:00:00"/>
    <x v="2"/>
    <x v="0"/>
    <x v="0"/>
    <x v="0"/>
    <n v="1"/>
    <n v="109.55"/>
    <n v="475.12"/>
    <x v="1"/>
    <x v="10"/>
    <n v="109.55"/>
  </r>
  <r>
    <s v="CA-2018-1031"/>
    <d v="2018-04-04T00:00:00"/>
    <x v="6"/>
    <x v="2"/>
    <x v="2"/>
    <x v="0"/>
    <n v="5"/>
    <n v="628.29"/>
    <n v="408.29"/>
    <x v="2"/>
    <x v="11"/>
    <n v="3141.45"/>
  </r>
  <r>
    <s v="CA-2018-1032"/>
    <d v="2018-04-07T00:00:00"/>
    <x v="6"/>
    <x v="0"/>
    <x v="0"/>
    <x v="1"/>
    <n v="4"/>
    <n v="678.61"/>
    <n v="112.94"/>
    <x v="2"/>
    <x v="12"/>
    <n v="2714.44"/>
  </r>
  <r>
    <s v="CA-2018-1033"/>
    <d v="2018-04-10T00:00:00"/>
    <x v="4"/>
    <x v="1"/>
    <x v="3"/>
    <x v="1"/>
    <n v="8"/>
    <n v="1128.8599999999999"/>
    <n v="474.08"/>
    <x v="1"/>
    <x v="13"/>
    <n v="9030.8799999999992"/>
  </r>
  <r>
    <s v="CA-2018-1034"/>
    <d v="2018-04-13T00:00:00"/>
    <x v="4"/>
    <x v="2"/>
    <x v="2"/>
    <x v="2"/>
    <n v="8"/>
    <n v="413.75"/>
    <n v="306.06"/>
    <x v="2"/>
    <x v="14"/>
    <n v="3310"/>
  </r>
  <r>
    <s v="CA-2018-1035"/>
    <d v="2018-04-16T00:00:00"/>
    <x v="0"/>
    <x v="1"/>
    <x v="6"/>
    <x v="1"/>
    <n v="7"/>
    <n v="317.27999999999997"/>
    <n v="189.51"/>
    <x v="1"/>
    <x v="15"/>
    <n v="2220.96"/>
  </r>
  <r>
    <s v="CA-2018-1036"/>
    <d v="2018-04-19T00:00:00"/>
    <x v="5"/>
    <x v="0"/>
    <x v="4"/>
    <x v="3"/>
    <n v="3"/>
    <n v="167.27"/>
    <n v="195.82"/>
    <x v="2"/>
    <x v="16"/>
    <n v="501.81000000000006"/>
  </r>
  <r>
    <s v="CA-2018-1037"/>
    <d v="2018-04-22T00:00:00"/>
    <x v="2"/>
    <x v="1"/>
    <x v="6"/>
    <x v="1"/>
    <n v="1"/>
    <n v="671.06"/>
    <n v="-50.03"/>
    <x v="1"/>
    <x v="17"/>
    <n v="671.06"/>
  </r>
  <r>
    <s v="CA-2018-1038"/>
    <d v="2018-04-25T00:00:00"/>
    <x v="2"/>
    <x v="2"/>
    <x v="5"/>
    <x v="3"/>
    <n v="1"/>
    <n v="1048.32"/>
    <n v="-44.98"/>
    <x v="2"/>
    <x v="18"/>
    <n v="1048.32"/>
  </r>
  <r>
    <s v="CA-2018-1039"/>
    <d v="2018-04-28T00:00:00"/>
    <x v="0"/>
    <x v="2"/>
    <x v="2"/>
    <x v="2"/>
    <n v="3"/>
    <n v="134.38"/>
    <n v="261.45999999999998"/>
    <x v="2"/>
    <x v="19"/>
    <n v="403.14"/>
  </r>
  <r>
    <s v="CA-2018-1040"/>
    <d v="2018-05-01T00:00:00"/>
    <x v="1"/>
    <x v="0"/>
    <x v="0"/>
    <x v="2"/>
    <n v="6"/>
    <n v="1377.06"/>
    <n v="232.22"/>
    <x v="3"/>
    <x v="0"/>
    <n v="8262.36"/>
  </r>
  <r>
    <s v="CA-2018-1041"/>
    <d v="2018-05-04T00:00:00"/>
    <x v="1"/>
    <x v="1"/>
    <x v="1"/>
    <x v="2"/>
    <n v="7"/>
    <n v="691.41"/>
    <n v="27.64"/>
    <x v="3"/>
    <x v="1"/>
    <n v="4839.87"/>
  </r>
  <r>
    <s v="CA-2018-1042"/>
    <d v="2018-05-07T00:00:00"/>
    <x v="0"/>
    <x v="2"/>
    <x v="5"/>
    <x v="2"/>
    <n v="6"/>
    <n v="397.69"/>
    <n v="467.72"/>
    <x v="2"/>
    <x v="2"/>
    <n v="2386.14"/>
  </r>
  <r>
    <s v="CA-2018-1043"/>
    <d v="2018-05-10T00:00:00"/>
    <x v="1"/>
    <x v="0"/>
    <x v="4"/>
    <x v="2"/>
    <n v="6"/>
    <n v="186.12"/>
    <n v="368.78"/>
    <x v="2"/>
    <x v="3"/>
    <n v="1116.72"/>
  </r>
  <r>
    <s v="CA-2018-1044"/>
    <d v="2018-05-13T00:00:00"/>
    <x v="4"/>
    <x v="2"/>
    <x v="7"/>
    <x v="3"/>
    <n v="6"/>
    <n v="315.16000000000003"/>
    <n v="-31.92"/>
    <x v="0"/>
    <x v="4"/>
    <n v="1890.96"/>
  </r>
  <r>
    <s v="CA-2018-1045"/>
    <d v="2018-05-16T00:00:00"/>
    <x v="2"/>
    <x v="2"/>
    <x v="2"/>
    <x v="3"/>
    <n v="3"/>
    <n v="1405.19"/>
    <n v="458.56"/>
    <x v="1"/>
    <x v="5"/>
    <n v="4215.57"/>
  </r>
  <r>
    <s v="CA-2018-1046"/>
    <d v="2018-05-19T00:00:00"/>
    <x v="0"/>
    <x v="1"/>
    <x v="6"/>
    <x v="2"/>
    <n v="6"/>
    <n v="975.49"/>
    <n v="484.55"/>
    <x v="0"/>
    <x v="6"/>
    <n v="5852.9400000000005"/>
  </r>
  <r>
    <s v="CA-2018-1047"/>
    <d v="2018-05-22T00:00:00"/>
    <x v="2"/>
    <x v="2"/>
    <x v="7"/>
    <x v="1"/>
    <n v="8"/>
    <n v="799.21"/>
    <n v="497.56"/>
    <x v="3"/>
    <x v="7"/>
    <n v="6393.68"/>
  </r>
  <r>
    <s v="CA-2018-1048"/>
    <d v="2018-05-25T00:00:00"/>
    <x v="6"/>
    <x v="1"/>
    <x v="3"/>
    <x v="0"/>
    <n v="2"/>
    <n v="1002.81"/>
    <n v="-66.48"/>
    <x v="3"/>
    <x v="8"/>
    <n v="2005.62"/>
  </r>
  <r>
    <s v="CA-2018-1049"/>
    <d v="2018-05-28T00:00:00"/>
    <x v="4"/>
    <x v="2"/>
    <x v="5"/>
    <x v="2"/>
    <n v="5"/>
    <n v="681.73"/>
    <n v="342.22"/>
    <x v="3"/>
    <x v="9"/>
    <n v="3408.65"/>
  </r>
  <r>
    <s v="CA-2018-1050"/>
    <d v="2018-05-31T00:00:00"/>
    <x v="3"/>
    <x v="0"/>
    <x v="8"/>
    <x v="1"/>
    <n v="1"/>
    <n v="1108.56"/>
    <n v="227.55"/>
    <x v="3"/>
    <x v="10"/>
    <n v="1108.56"/>
  </r>
  <r>
    <s v="CA-2018-1051"/>
    <d v="2018-06-03T00:00:00"/>
    <x v="4"/>
    <x v="2"/>
    <x v="5"/>
    <x v="0"/>
    <n v="1"/>
    <n v="119.19"/>
    <n v="323.5"/>
    <x v="2"/>
    <x v="11"/>
    <n v="119.19"/>
  </r>
  <r>
    <s v="CA-2018-1052"/>
    <d v="2018-06-06T00:00:00"/>
    <x v="0"/>
    <x v="1"/>
    <x v="1"/>
    <x v="2"/>
    <n v="5"/>
    <n v="870.75"/>
    <n v="481.19"/>
    <x v="3"/>
    <x v="12"/>
    <n v="4353.75"/>
  </r>
  <r>
    <s v="CA-2018-1053"/>
    <d v="2018-06-09T00:00:00"/>
    <x v="3"/>
    <x v="1"/>
    <x v="3"/>
    <x v="2"/>
    <n v="3"/>
    <n v="280.04000000000002"/>
    <n v="312.82"/>
    <x v="2"/>
    <x v="13"/>
    <n v="840.12000000000012"/>
  </r>
  <r>
    <s v="CA-2018-1054"/>
    <d v="2018-06-12T00:00:00"/>
    <x v="6"/>
    <x v="0"/>
    <x v="4"/>
    <x v="3"/>
    <n v="4"/>
    <n v="224.24"/>
    <n v="402.18"/>
    <x v="2"/>
    <x v="14"/>
    <n v="896.96"/>
  </r>
  <r>
    <s v="CA-2018-1055"/>
    <d v="2018-06-15T00:00:00"/>
    <x v="0"/>
    <x v="2"/>
    <x v="2"/>
    <x v="0"/>
    <n v="3"/>
    <n v="545.73"/>
    <n v="420.12"/>
    <x v="3"/>
    <x v="15"/>
    <n v="1637.19"/>
  </r>
  <r>
    <s v="CA-2018-1056"/>
    <d v="2018-06-18T00:00:00"/>
    <x v="5"/>
    <x v="2"/>
    <x v="7"/>
    <x v="0"/>
    <n v="1"/>
    <n v="183.11"/>
    <n v="403.09"/>
    <x v="3"/>
    <x v="16"/>
    <n v="183.11"/>
  </r>
  <r>
    <s v="CA-2018-1057"/>
    <d v="2018-06-21T00:00:00"/>
    <x v="2"/>
    <x v="0"/>
    <x v="4"/>
    <x v="1"/>
    <n v="1"/>
    <n v="186.53"/>
    <n v="155.65"/>
    <x v="1"/>
    <x v="17"/>
    <n v="186.53"/>
  </r>
  <r>
    <s v="CA-2018-1058"/>
    <d v="2018-06-24T00:00:00"/>
    <x v="6"/>
    <x v="2"/>
    <x v="7"/>
    <x v="3"/>
    <n v="5"/>
    <n v="501.55"/>
    <n v="33.549999999999997"/>
    <x v="0"/>
    <x v="18"/>
    <n v="2507.75"/>
  </r>
  <r>
    <s v="CA-2018-1059"/>
    <d v="2018-06-27T00:00:00"/>
    <x v="2"/>
    <x v="2"/>
    <x v="5"/>
    <x v="3"/>
    <n v="6"/>
    <n v="1470.29"/>
    <n v="137.99"/>
    <x v="3"/>
    <x v="19"/>
    <n v="8821.74"/>
  </r>
  <r>
    <s v="CA-2018-1060"/>
    <d v="2018-06-30T00:00:00"/>
    <x v="1"/>
    <x v="1"/>
    <x v="3"/>
    <x v="3"/>
    <n v="3"/>
    <n v="304.23"/>
    <n v="435.14"/>
    <x v="1"/>
    <x v="0"/>
    <n v="912.69"/>
  </r>
  <r>
    <s v="CA-2018-1061"/>
    <d v="2018-07-03T00:00:00"/>
    <x v="5"/>
    <x v="2"/>
    <x v="2"/>
    <x v="3"/>
    <n v="9"/>
    <n v="74.88"/>
    <n v="-12.04"/>
    <x v="1"/>
    <x v="1"/>
    <n v="673.92"/>
  </r>
  <r>
    <s v="CA-2018-1062"/>
    <d v="2018-07-06T00:00:00"/>
    <x v="5"/>
    <x v="2"/>
    <x v="2"/>
    <x v="0"/>
    <n v="5"/>
    <n v="1156.8800000000001"/>
    <n v="208"/>
    <x v="0"/>
    <x v="2"/>
    <n v="5784.4000000000005"/>
  </r>
  <r>
    <s v="CA-2018-1063"/>
    <d v="2018-07-09T00:00:00"/>
    <x v="6"/>
    <x v="0"/>
    <x v="8"/>
    <x v="0"/>
    <n v="8"/>
    <n v="1220.02"/>
    <n v="39.94"/>
    <x v="2"/>
    <x v="3"/>
    <n v="9760.16"/>
  </r>
  <r>
    <s v="CA-2018-1064"/>
    <d v="2018-07-12T00:00:00"/>
    <x v="5"/>
    <x v="0"/>
    <x v="4"/>
    <x v="2"/>
    <n v="1"/>
    <n v="552.14"/>
    <n v="248.78"/>
    <x v="3"/>
    <x v="4"/>
    <n v="552.14"/>
  </r>
  <r>
    <s v="CA-2018-1065"/>
    <d v="2018-07-15T00:00:00"/>
    <x v="3"/>
    <x v="1"/>
    <x v="1"/>
    <x v="2"/>
    <n v="5"/>
    <n v="723.78"/>
    <n v="417.88"/>
    <x v="0"/>
    <x v="5"/>
    <n v="3618.8999999999996"/>
  </r>
  <r>
    <s v="CA-2018-1066"/>
    <d v="2018-07-18T00:00:00"/>
    <x v="5"/>
    <x v="2"/>
    <x v="5"/>
    <x v="3"/>
    <n v="3"/>
    <n v="992.17"/>
    <n v="428.22"/>
    <x v="3"/>
    <x v="6"/>
    <n v="2976.5099999999998"/>
  </r>
  <r>
    <s v="CA-2018-1067"/>
    <d v="2018-07-21T00:00:00"/>
    <x v="2"/>
    <x v="2"/>
    <x v="5"/>
    <x v="3"/>
    <n v="1"/>
    <n v="119.69"/>
    <n v="42.01"/>
    <x v="1"/>
    <x v="7"/>
    <n v="119.69"/>
  </r>
  <r>
    <s v="CA-2018-1068"/>
    <d v="2018-07-24T00:00:00"/>
    <x v="2"/>
    <x v="2"/>
    <x v="5"/>
    <x v="3"/>
    <n v="4"/>
    <n v="1426.26"/>
    <n v="444.62"/>
    <x v="1"/>
    <x v="8"/>
    <n v="5705.04"/>
  </r>
  <r>
    <s v="CA-2018-1069"/>
    <d v="2018-07-27T00:00:00"/>
    <x v="0"/>
    <x v="1"/>
    <x v="6"/>
    <x v="2"/>
    <n v="5"/>
    <n v="1335.69"/>
    <n v="255.13"/>
    <x v="2"/>
    <x v="9"/>
    <n v="6678.4500000000007"/>
  </r>
  <r>
    <s v="CA-2018-1070"/>
    <d v="2018-07-30T00:00:00"/>
    <x v="2"/>
    <x v="1"/>
    <x v="3"/>
    <x v="1"/>
    <n v="7"/>
    <n v="428.3"/>
    <n v="110.13"/>
    <x v="1"/>
    <x v="10"/>
    <n v="2998.1"/>
  </r>
  <r>
    <s v="CA-2018-1071"/>
    <d v="2018-08-02T00:00:00"/>
    <x v="0"/>
    <x v="0"/>
    <x v="8"/>
    <x v="1"/>
    <n v="1"/>
    <n v="72.19"/>
    <n v="324.91000000000003"/>
    <x v="1"/>
    <x v="11"/>
    <n v="72.19"/>
  </r>
  <r>
    <s v="CA-2018-1072"/>
    <d v="2018-08-05T00:00:00"/>
    <x v="2"/>
    <x v="1"/>
    <x v="3"/>
    <x v="2"/>
    <n v="3"/>
    <n v="1403.48"/>
    <n v="189"/>
    <x v="0"/>
    <x v="12"/>
    <n v="4210.4400000000005"/>
  </r>
  <r>
    <s v="CA-2018-1073"/>
    <d v="2018-08-08T00:00:00"/>
    <x v="3"/>
    <x v="2"/>
    <x v="5"/>
    <x v="2"/>
    <n v="2"/>
    <n v="776.51"/>
    <n v="126.79"/>
    <x v="3"/>
    <x v="13"/>
    <n v="1553.02"/>
  </r>
  <r>
    <s v="CA-2018-1074"/>
    <d v="2018-08-11T00:00:00"/>
    <x v="0"/>
    <x v="2"/>
    <x v="2"/>
    <x v="2"/>
    <n v="9"/>
    <n v="832.1"/>
    <n v="323.05"/>
    <x v="3"/>
    <x v="14"/>
    <n v="7488.9000000000005"/>
  </r>
  <r>
    <s v="CA-2018-1075"/>
    <d v="2018-08-14T00:00:00"/>
    <x v="4"/>
    <x v="1"/>
    <x v="1"/>
    <x v="2"/>
    <n v="6"/>
    <n v="1041.75"/>
    <n v="49.23"/>
    <x v="0"/>
    <x v="15"/>
    <n v="6250.5"/>
  </r>
  <r>
    <s v="CA-2018-1076"/>
    <d v="2018-08-17T00:00:00"/>
    <x v="1"/>
    <x v="2"/>
    <x v="5"/>
    <x v="2"/>
    <n v="3"/>
    <n v="942.98"/>
    <n v="98.15"/>
    <x v="2"/>
    <x v="16"/>
    <n v="2828.94"/>
  </r>
  <r>
    <s v="CA-2018-1077"/>
    <d v="2018-08-20T00:00:00"/>
    <x v="6"/>
    <x v="2"/>
    <x v="7"/>
    <x v="2"/>
    <n v="8"/>
    <n v="1418.64"/>
    <n v="160.66999999999999"/>
    <x v="3"/>
    <x v="17"/>
    <n v="11349.12"/>
  </r>
  <r>
    <s v="CA-2018-1078"/>
    <d v="2018-08-23T00:00:00"/>
    <x v="2"/>
    <x v="1"/>
    <x v="1"/>
    <x v="3"/>
    <n v="8"/>
    <n v="1419.16"/>
    <n v="52.21"/>
    <x v="1"/>
    <x v="18"/>
    <n v="11353.28"/>
  </r>
  <r>
    <s v="CA-2018-1079"/>
    <d v="2018-08-26T00:00:00"/>
    <x v="5"/>
    <x v="1"/>
    <x v="3"/>
    <x v="3"/>
    <n v="2"/>
    <n v="1307.44"/>
    <n v="143.12"/>
    <x v="3"/>
    <x v="19"/>
    <n v="2614.88"/>
  </r>
  <r>
    <s v="CA-2018-1080"/>
    <d v="2018-08-29T00:00:00"/>
    <x v="2"/>
    <x v="2"/>
    <x v="2"/>
    <x v="3"/>
    <n v="6"/>
    <n v="972.79"/>
    <n v="242.88"/>
    <x v="1"/>
    <x v="0"/>
    <n v="5836.74"/>
  </r>
  <r>
    <s v="CA-2018-1081"/>
    <d v="2018-09-01T00:00:00"/>
    <x v="5"/>
    <x v="2"/>
    <x v="2"/>
    <x v="3"/>
    <n v="7"/>
    <n v="1211.3800000000001"/>
    <n v="344.58"/>
    <x v="2"/>
    <x v="1"/>
    <n v="8479.66"/>
  </r>
  <r>
    <s v="CA-2018-1082"/>
    <d v="2018-09-04T00:00:00"/>
    <x v="1"/>
    <x v="2"/>
    <x v="7"/>
    <x v="2"/>
    <n v="2"/>
    <n v="1031.8900000000001"/>
    <n v="360.32"/>
    <x v="0"/>
    <x v="2"/>
    <n v="2063.7800000000002"/>
  </r>
  <r>
    <s v="CA-2018-1083"/>
    <d v="2018-09-07T00:00:00"/>
    <x v="1"/>
    <x v="0"/>
    <x v="8"/>
    <x v="1"/>
    <n v="2"/>
    <n v="881.38"/>
    <n v="393.67"/>
    <x v="3"/>
    <x v="3"/>
    <n v="1762.76"/>
  </r>
  <r>
    <s v="CA-2018-1084"/>
    <d v="2018-09-10T00:00:00"/>
    <x v="1"/>
    <x v="0"/>
    <x v="8"/>
    <x v="0"/>
    <n v="1"/>
    <n v="236.33"/>
    <n v="346.53"/>
    <x v="0"/>
    <x v="4"/>
    <n v="236.33"/>
  </r>
  <r>
    <s v="CA-2018-1085"/>
    <d v="2018-09-13T00:00:00"/>
    <x v="5"/>
    <x v="0"/>
    <x v="4"/>
    <x v="2"/>
    <n v="8"/>
    <n v="1226.25"/>
    <n v="308.62"/>
    <x v="3"/>
    <x v="5"/>
    <n v="9810"/>
  </r>
  <r>
    <s v="CA-2018-1086"/>
    <d v="2018-09-16T00:00:00"/>
    <x v="2"/>
    <x v="1"/>
    <x v="6"/>
    <x v="0"/>
    <n v="1"/>
    <n v="1239.93"/>
    <n v="42.5"/>
    <x v="1"/>
    <x v="6"/>
    <n v="1239.93"/>
  </r>
  <r>
    <s v="CA-2018-1087"/>
    <d v="2018-09-19T00:00:00"/>
    <x v="1"/>
    <x v="0"/>
    <x v="8"/>
    <x v="1"/>
    <n v="9"/>
    <n v="957.61"/>
    <n v="140.13"/>
    <x v="0"/>
    <x v="7"/>
    <n v="8618.49"/>
  </r>
  <r>
    <s v="CA-2018-1088"/>
    <d v="2018-09-22T00:00:00"/>
    <x v="3"/>
    <x v="1"/>
    <x v="3"/>
    <x v="3"/>
    <n v="6"/>
    <n v="1239.6199999999999"/>
    <n v="186.63"/>
    <x v="3"/>
    <x v="8"/>
    <n v="7437.7199999999993"/>
  </r>
  <r>
    <s v="CA-2018-1089"/>
    <d v="2018-09-25T00:00:00"/>
    <x v="0"/>
    <x v="1"/>
    <x v="6"/>
    <x v="1"/>
    <n v="7"/>
    <n v="994.65"/>
    <n v="-50.27"/>
    <x v="1"/>
    <x v="9"/>
    <n v="6962.55"/>
  </r>
  <r>
    <s v="CA-2018-1090"/>
    <d v="2018-09-28T00:00:00"/>
    <x v="5"/>
    <x v="0"/>
    <x v="0"/>
    <x v="2"/>
    <n v="7"/>
    <n v="349.69"/>
    <n v="217.02"/>
    <x v="0"/>
    <x v="10"/>
    <n v="2447.83"/>
  </r>
  <r>
    <s v="CA-2018-1091"/>
    <d v="2018-10-01T00:00:00"/>
    <x v="5"/>
    <x v="0"/>
    <x v="0"/>
    <x v="3"/>
    <n v="3"/>
    <n v="447.24"/>
    <n v="161.80000000000001"/>
    <x v="0"/>
    <x v="11"/>
    <n v="1341.72"/>
  </r>
  <r>
    <s v="CA-2018-1092"/>
    <d v="2018-10-04T00:00:00"/>
    <x v="2"/>
    <x v="0"/>
    <x v="4"/>
    <x v="2"/>
    <n v="2"/>
    <n v="361.15"/>
    <n v="381.27"/>
    <x v="3"/>
    <x v="12"/>
    <n v="722.3"/>
  </r>
  <r>
    <s v="CA-2018-1093"/>
    <d v="2018-10-07T00:00:00"/>
    <x v="5"/>
    <x v="2"/>
    <x v="2"/>
    <x v="3"/>
    <n v="9"/>
    <n v="597.03"/>
    <n v="486.74"/>
    <x v="3"/>
    <x v="13"/>
    <n v="5373.2699999999995"/>
  </r>
  <r>
    <s v="CA-2018-1094"/>
    <d v="2018-10-10T00:00:00"/>
    <x v="5"/>
    <x v="0"/>
    <x v="4"/>
    <x v="0"/>
    <n v="8"/>
    <n v="106.5"/>
    <n v="233.6"/>
    <x v="3"/>
    <x v="14"/>
    <n v="852"/>
  </r>
  <r>
    <s v="CA-2018-1095"/>
    <d v="2018-10-13T00:00:00"/>
    <x v="1"/>
    <x v="2"/>
    <x v="2"/>
    <x v="0"/>
    <n v="7"/>
    <n v="946.47"/>
    <n v="93.61"/>
    <x v="1"/>
    <x v="15"/>
    <n v="6625.29"/>
  </r>
  <r>
    <s v="CA-2018-1096"/>
    <d v="2018-10-16T00:00:00"/>
    <x v="2"/>
    <x v="1"/>
    <x v="1"/>
    <x v="0"/>
    <n v="9"/>
    <n v="538"/>
    <n v="-73.959999999999994"/>
    <x v="3"/>
    <x v="16"/>
    <n v="4842"/>
  </r>
  <r>
    <s v="CA-2018-1097"/>
    <d v="2018-10-19T00:00:00"/>
    <x v="1"/>
    <x v="2"/>
    <x v="5"/>
    <x v="1"/>
    <n v="4"/>
    <n v="1000.8"/>
    <n v="454.79"/>
    <x v="0"/>
    <x v="17"/>
    <n v="4003.2"/>
  </r>
  <r>
    <s v="CA-2018-1098"/>
    <d v="2018-10-22T00:00:00"/>
    <x v="0"/>
    <x v="0"/>
    <x v="8"/>
    <x v="2"/>
    <n v="4"/>
    <n v="608.83000000000004"/>
    <n v="451.47"/>
    <x v="0"/>
    <x v="18"/>
    <n v="2435.3200000000002"/>
  </r>
  <r>
    <s v="CA-2018-1099"/>
    <d v="2018-10-25T00:00:00"/>
    <x v="0"/>
    <x v="1"/>
    <x v="1"/>
    <x v="1"/>
    <n v="1"/>
    <n v="1038.3399999999999"/>
    <n v="51.79"/>
    <x v="3"/>
    <x v="19"/>
    <n v="1038.3399999999999"/>
  </r>
  <r>
    <m/>
    <m/>
    <x v="7"/>
    <x v="3"/>
    <x v="9"/>
    <x v="4"/>
    <m/>
    <m/>
    <m/>
    <x v="4"/>
    <x v="20"/>
    <n v="0"/>
  </r>
  <r>
    <m/>
    <m/>
    <x v="7"/>
    <x v="3"/>
    <x v="9"/>
    <x v="4"/>
    <m/>
    <m/>
    <m/>
    <x v="4"/>
    <x v="2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CA-2018-1000"/>
    <x v="0"/>
    <x v="0"/>
    <s v="Technology"/>
    <s v="Computers"/>
    <x v="0"/>
    <n v="9"/>
    <n v="152.86000000000001"/>
    <n v="104.37"/>
    <n v="0.15"/>
    <s v="C-10000"/>
    <n v="1375.7400000000002"/>
  </r>
  <r>
    <s v="CA-2018-1020"/>
    <x v="1"/>
    <x v="1"/>
    <s v="Furniture"/>
    <s v="Chairs"/>
    <x v="0"/>
    <n v="9"/>
    <n v="1449.62"/>
    <n v="307.91000000000003"/>
    <n v="0.1"/>
    <s v="C-10000"/>
    <n v="13046.579999999998"/>
  </r>
  <r>
    <s v="CA-2018-1001"/>
    <x v="2"/>
    <x v="2"/>
    <s v="Office Supplies"/>
    <s v="Binders"/>
    <x v="1"/>
    <n v="3"/>
    <n v="625.34"/>
    <n v="56.42"/>
    <n v="0.2"/>
    <s v="C-10001"/>
    <n v="1876.02"/>
  </r>
  <r>
    <s v="CA-2018-1021"/>
    <x v="3"/>
    <x v="1"/>
    <s v="Office Supplies"/>
    <s v="Binders"/>
    <x v="2"/>
    <n v="2"/>
    <n v="713.03"/>
    <n v="343.95"/>
    <n v="0.2"/>
    <s v="C-10001"/>
    <n v="1426.06"/>
  </r>
  <r>
    <s v="CA-2018-1002"/>
    <x v="4"/>
    <x v="3"/>
    <s v="Furniture"/>
    <s v="Bookcases"/>
    <x v="3"/>
    <n v="3"/>
    <n v="123.61"/>
    <n v="197.62"/>
    <n v="0"/>
    <s v="C-10002"/>
    <n v="370.83"/>
  </r>
  <r>
    <s v="CA-2018-1003"/>
    <x v="5"/>
    <x v="0"/>
    <s v="Technology"/>
    <s v="Monitors"/>
    <x v="2"/>
    <n v="3"/>
    <n v="1335.59"/>
    <n v="315.73"/>
    <n v="0.1"/>
    <s v="C-10003"/>
    <n v="4006.7699999999995"/>
  </r>
  <r>
    <s v="CA-2018-1004"/>
    <x v="6"/>
    <x v="4"/>
    <s v="Furniture"/>
    <s v="Chairs"/>
    <x v="1"/>
    <n v="4"/>
    <n v="90.04"/>
    <n v="109"/>
    <n v="0.15"/>
    <s v="C-10004"/>
    <n v="360.16"/>
  </r>
  <r>
    <s v="CA-2018-1005"/>
    <x v="7"/>
    <x v="3"/>
    <s v="Furniture"/>
    <s v="Chairs"/>
    <x v="0"/>
    <n v="8"/>
    <n v="889.35"/>
    <n v="461.99"/>
    <n v="0"/>
    <s v="C-10005"/>
    <n v="7114.8"/>
  </r>
  <r>
    <s v="CA-2018-1006"/>
    <x v="8"/>
    <x v="3"/>
    <s v="Technology"/>
    <s v="Computers"/>
    <x v="0"/>
    <n v="6"/>
    <n v="685.79"/>
    <n v="-76.489999999999995"/>
    <n v="0"/>
    <s v="C-10006"/>
    <n v="4114.74"/>
  </r>
  <r>
    <s v="CA-2018-1007"/>
    <x v="9"/>
    <x v="0"/>
    <s v="Office Supplies"/>
    <s v="Paper"/>
    <x v="3"/>
    <n v="8"/>
    <n v="1024.44"/>
    <n v="150.77000000000001"/>
    <n v="0.1"/>
    <s v="C-10007"/>
    <n v="8195.52"/>
  </r>
  <r>
    <s v="CA-2018-1008"/>
    <x v="10"/>
    <x v="5"/>
    <s v="Furniture"/>
    <s v="Bookcases"/>
    <x v="0"/>
    <n v="1"/>
    <n v="525.82000000000005"/>
    <n v="480.55"/>
    <n v="0.15"/>
    <s v="C-10008"/>
    <n v="525.82000000000005"/>
  </r>
  <r>
    <s v="CA-2018-1009"/>
    <x v="11"/>
    <x v="4"/>
    <s v="Technology"/>
    <s v="Monitors"/>
    <x v="2"/>
    <n v="8"/>
    <n v="274.81"/>
    <n v="228.78"/>
    <n v="0.15"/>
    <s v="C-10009"/>
    <n v="2198.48"/>
  </r>
  <r>
    <s v="CA-2018-1010"/>
    <x v="12"/>
    <x v="0"/>
    <s v="Furniture"/>
    <s v="Bookcases"/>
    <x v="3"/>
    <n v="4"/>
    <n v="1473.67"/>
    <n v="154.08000000000001"/>
    <n v="0"/>
    <s v="C-10010"/>
    <n v="5894.68"/>
  </r>
  <r>
    <s v="CA-2018-1011"/>
    <x v="13"/>
    <x v="4"/>
    <s v="Furniture"/>
    <s v="Chairs"/>
    <x v="0"/>
    <n v="1"/>
    <n v="1266.45"/>
    <n v="241.11"/>
    <n v="0"/>
    <s v="C-10011"/>
    <n v="1266.45"/>
  </r>
  <r>
    <s v="CA-2018-1012"/>
    <x v="14"/>
    <x v="4"/>
    <s v="Furniture"/>
    <s v="Tables"/>
    <x v="3"/>
    <n v="8"/>
    <n v="1297.5899999999999"/>
    <n v="245.55"/>
    <n v="0.1"/>
    <s v="C-10012"/>
    <n v="10380.719999999999"/>
  </r>
  <r>
    <s v="CA-2018-1013"/>
    <x v="15"/>
    <x v="3"/>
    <s v="Furniture"/>
    <s v="Chairs"/>
    <x v="0"/>
    <n v="4"/>
    <n v="412.86"/>
    <n v="338.99"/>
    <n v="0.1"/>
    <s v="C-10013"/>
    <n v="1651.44"/>
  </r>
  <r>
    <s v="CA-2018-1014"/>
    <x v="16"/>
    <x v="2"/>
    <s v="Office Supplies"/>
    <s v="Binders"/>
    <x v="0"/>
    <n v="6"/>
    <n v="106.31"/>
    <n v="-23.39"/>
    <n v="0.15"/>
    <s v="C-10014"/>
    <n v="637.86"/>
  </r>
  <r>
    <s v="CA-2018-1015"/>
    <x v="17"/>
    <x v="4"/>
    <s v="Furniture"/>
    <s v="Bookcases"/>
    <x v="0"/>
    <n v="8"/>
    <n v="489.73"/>
    <n v="50.01"/>
    <n v="0.2"/>
    <s v="C-10015"/>
    <n v="3917.84"/>
  </r>
  <r>
    <s v="CA-2018-1016"/>
    <x v="18"/>
    <x v="1"/>
    <s v="Furniture"/>
    <s v="Tables"/>
    <x v="2"/>
    <n v="4"/>
    <n v="828.77"/>
    <n v="248.33"/>
    <n v="0.15"/>
    <s v="C-10016"/>
    <n v="3315.08"/>
  </r>
  <r>
    <s v="CA-2018-1017"/>
    <x v="19"/>
    <x v="3"/>
    <s v="Furniture"/>
    <s v="Bookcases"/>
    <x v="2"/>
    <n v="3"/>
    <n v="523.64"/>
    <n v="420.27"/>
    <n v="0"/>
    <s v="C-10017"/>
    <n v="1570.92"/>
  </r>
  <r>
    <s v="CA-2018-1018"/>
    <x v="20"/>
    <x v="5"/>
    <s v="Office Supplies"/>
    <s v="Paper"/>
    <x v="3"/>
    <n v="9"/>
    <n v="1250.4100000000001"/>
    <n v="237.12"/>
    <n v="0.15"/>
    <s v="C-10018"/>
    <n v="11253.69"/>
  </r>
  <r>
    <s v="CA-2018-1019"/>
    <x v="21"/>
    <x v="2"/>
    <s v="Furniture"/>
    <s v="Tables"/>
    <x v="0"/>
    <n v="3"/>
    <n v="443.74"/>
    <n v="43.16"/>
    <n v="0.2"/>
    <s v="C-10019"/>
    <n v="1331.22"/>
  </r>
  <r>
    <s v="CA-2018-1022"/>
    <x v="22"/>
    <x v="5"/>
    <s v="Office Supplies"/>
    <s v="Art"/>
    <x v="0"/>
    <n v="2"/>
    <n v="1270.93"/>
    <n v="42.94"/>
    <n v="0.2"/>
    <s v="C-10002"/>
    <n v="2541.86"/>
  </r>
  <r>
    <s v="CA-2018-1023"/>
    <x v="23"/>
    <x v="2"/>
    <s v="Office Supplies"/>
    <s v="Binders"/>
    <x v="2"/>
    <n v="2"/>
    <n v="331.85"/>
    <n v="126.64"/>
    <n v="0.2"/>
    <s v="C-10003"/>
    <n v="663.7"/>
  </r>
  <r>
    <s v="CA-2018-1024"/>
    <x v="24"/>
    <x v="3"/>
    <s v="Furniture"/>
    <s v="Tables"/>
    <x v="0"/>
    <n v="6"/>
    <n v="646.46"/>
    <n v="220.6"/>
    <n v="0.1"/>
    <s v="C-10004"/>
    <n v="3878.76"/>
  </r>
  <r>
    <s v="CA-2018-1025"/>
    <x v="25"/>
    <x v="6"/>
    <s v="Office Supplies"/>
    <s v="Art"/>
    <x v="3"/>
    <n v="3"/>
    <n v="1064.29"/>
    <n v="197.94"/>
    <n v="0.2"/>
    <s v="C-10005"/>
    <n v="3192.87"/>
  </r>
  <r>
    <s v="CA-2018-1026"/>
    <x v="26"/>
    <x v="2"/>
    <s v="Office Supplies"/>
    <s v="Paper"/>
    <x v="0"/>
    <n v="9"/>
    <n v="250.61"/>
    <n v="133.77000000000001"/>
    <n v="0.2"/>
    <s v="C-10006"/>
    <n v="2255.4900000000002"/>
  </r>
  <r>
    <s v="CA-2018-1027"/>
    <x v="27"/>
    <x v="5"/>
    <s v="Furniture"/>
    <s v="Tables"/>
    <x v="0"/>
    <n v="4"/>
    <n v="242.48"/>
    <n v="78.58"/>
    <n v="0.2"/>
    <s v="C-10007"/>
    <n v="969.92"/>
  </r>
  <r>
    <s v="CA-2018-1028"/>
    <x v="28"/>
    <x v="1"/>
    <s v="Office Supplies"/>
    <s v="Paper"/>
    <x v="1"/>
    <n v="1"/>
    <n v="1455.83"/>
    <n v="-40.01"/>
    <n v="0"/>
    <s v="C-10008"/>
    <n v="1455.83"/>
  </r>
  <r>
    <s v="CA-2018-1029"/>
    <x v="29"/>
    <x v="3"/>
    <s v="Furniture"/>
    <s v="Chairs"/>
    <x v="2"/>
    <n v="4"/>
    <n v="1086.1600000000001"/>
    <n v="-67.91"/>
    <n v="0.2"/>
    <s v="C-10009"/>
    <n v="4344.6400000000003"/>
  </r>
  <r>
    <s v="CA-2018-1030"/>
    <x v="30"/>
    <x v="2"/>
    <s v="Technology"/>
    <s v="Computers"/>
    <x v="0"/>
    <n v="1"/>
    <n v="109.55"/>
    <n v="475.12"/>
    <n v="0.1"/>
    <s v="C-10010"/>
    <n v="109.55"/>
  </r>
  <r>
    <s v="CA-2018-1031"/>
    <x v="31"/>
    <x v="6"/>
    <s v="Office Supplies"/>
    <s v="Binders"/>
    <x v="0"/>
    <n v="5"/>
    <n v="628.29"/>
    <n v="408.29"/>
    <n v="0.2"/>
    <s v="C-10011"/>
    <n v="3141.45"/>
  </r>
  <r>
    <s v="CA-2018-1032"/>
    <x v="32"/>
    <x v="6"/>
    <s v="Technology"/>
    <s v="Computers"/>
    <x v="1"/>
    <n v="4"/>
    <n v="678.61"/>
    <n v="112.94"/>
    <n v="0.2"/>
    <s v="C-10012"/>
    <n v="2714.44"/>
  </r>
  <r>
    <s v="CA-2018-1033"/>
    <x v="33"/>
    <x v="4"/>
    <s v="Furniture"/>
    <s v="Bookcases"/>
    <x v="1"/>
    <n v="8"/>
    <n v="1128.8599999999999"/>
    <n v="474.08"/>
    <n v="0.1"/>
    <s v="C-10013"/>
    <n v="9030.8799999999992"/>
  </r>
  <r>
    <s v="CA-2018-1034"/>
    <x v="34"/>
    <x v="4"/>
    <s v="Office Supplies"/>
    <s v="Binders"/>
    <x v="2"/>
    <n v="8"/>
    <n v="413.75"/>
    <n v="306.06"/>
    <n v="0.2"/>
    <s v="C-10014"/>
    <n v="3310"/>
  </r>
  <r>
    <s v="CA-2018-1035"/>
    <x v="35"/>
    <x v="0"/>
    <s v="Furniture"/>
    <s v="Tables"/>
    <x v="1"/>
    <n v="7"/>
    <n v="317.27999999999997"/>
    <n v="189.51"/>
    <n v="0.1"/>
    <s v="C-10015"/>
    <n v="2220.96"/>
  </r>
  <r>
    <s v="CA-2018-1036"/>
    <x v="36"/>
    <x v="5"/>
    <s v="Technology"/>
    <s v="Monitors"/>
    <x v="3"/>
    <n v="3"/>
    <n v="167.27"/>
    <n v="195.82"/>
    <n v="0.2"/>
    <s v="C-10016"/>
    <n v="501.81000000000006"/>
  </r>
  <r>
    <s v="CA-2018-1037"/>
    <x v="37"/>
    <x v="2"/>
    <s v="Furniture"/>
    <s v="Tables"/>
    <x v="1"/>
    <n v="1"/>
    <n v="671.06"/>
    <n v="-50.03"/>
    <n v="0.1"/>
    <s v="C-10017"/>
    <n v="671.06"/>
  </r>
  <r>
    <s v="CA-2018-1038"/>
    <x v="38"/>
    <x v="2"/>
    <s v="Office Supplies"/>
    <s v="Paper"/>
    <x v="3"/>
    <n v="1"/>
    <n v="1048.32"/>
    <n v="-44.98"/>
    <n v="0.2"/>
    <s v="C-10018"/>
    <n v="1048.32"/>
  </r>
  <r>
    <s v="CA-2018-1039"/>
    <x v="39"/>
    <x v="0"/>
    <s v="Office Supplies"/>
    <s v="Binders"/>
    <x v="2"/>
    <n v="3"/>
    <n v="134.38"/>
    <n v="261.45999999999998"/>
    <n v="0.2"/>
    <s v="C-10019"/>
    <n v="403.14"/>
  </r>
  <r>
    <s v="CA-2018-1040"/>
    <x v="40"/>
    <x v="1"/>
    <s v="Technology"/>
    <s v="Computers"/>
    <x v="2"/>
    <n v="6"/>
    <n v="1377.06"/>
    <n v="232.22"/>
    <n v="0"/>
    <s v="C-10000"/>
    <n v="8262.36"/>
  </r>
  <r>
    <s v="CA-2018-1041"/>
    <x v="41"/>
    <x v="1"/>
    <s v="Furniture"/>
    <s v="Chairs"/>
    <x v="2"/>
    <n v="7"/>
    <n v="691.41"/>
    <n v="27.64"/>
    <n v="0"/>
    <s v="C-10001"/>
    <n v="4839.87"/>
  </r>
  <r>
    <s v="CA-2018-1042"/>
    <x v="42"/>
    <x v="0"/>
    <s v="Office Supplies"/>
    <s v="Paper"/>
    <x v="2"/>
    <n v="6"/>
    <n v="397.69"/>
    <n v="467.72"/>
    <n v="0.2"/>
    <s v="C-10002"/>
    <n v="2386.14"/>
  </r>
  <r>
    <s v="CA-2018-1043"/>
    <x v="43"/>
    <x v="1"/>
    <s v="Technology"/>
    <s v="Monitors"/>
    <x v="2"/>
    <n v="6"/>
    <n v="186.12"/>
    <n v="368.78"/>
    <n v="0.2"/>
    <s v="C-10003"/>
    <n v="1116.72"/>
  </r>
  <r>
    <s v="CA-2018-1044"/>
    <x v="44"/>
    <x v="4"/>
    <s v="Office Supplies"/>
    <s v="Art"/>
    <x v="3"/>
    <n v="6"/>
    <n v="315.16000000000003"/>
    <n v="-31.92"/>
    <n v="0.15"/>
    <s v="C-10004"/>
    <n v="1890.96"/>
  </r>
  <r>
    <s v="CA-2018-1045"/>
    <x v="45"/>
    <x v="2"/>
    <s v="Office Supplies"/>
    <s v="Binders"/>
    <x v="3"/>
    <n v="3"/>
    <n v="1405.19"/>
    <n v="458.56"/>
    <n v="0.1"/>
    <s v="C-10005"/>
    <n v="4215.57"/>
  </r>
  <r>
    <s v="CA-2018-1046"/>
    <x v="46"/>
    <x v="0"/>
    <s v="Furniture"/>
    <s v="Tables"/>
    <x v="2"/>
    <n v="6"/>
    <n v="975.49"/>
    <n v="484.55"/>
    <n v="0.15"/>
    <s v="C-10006"/>
    <n v="5852.9400000000005"/>
  </r>
  <r>
    <s v="CA-2018-1047"/>
    <x v="47"/>
    <x v="2"/>
    <s v="Office Supplies"/>
    <s v="Art"/>
    <x v="1"/>
    <n v="8"/>
    <n v="799.21"/>
    <n v="497.56"/>
    <n v="0"/>
    <s v="C-10007"/>
    <n v="6393.68"/>
  </r>
  <r>
    <s v="CA-2018-1048"/>
    <x v="48"/>
    <x v="6"/>
    <s v="Furniture"/>
    <s v="Bookcases"/>
    <x v="0"/>
    <n v="2"/>
    <n v="1002.81"/>
    <n v="-66.48"/>
    <n v="0"/>
    <s v="C-10008"/>
    <n v="2005.62"/>
  </r>
  <r>
    <s v="CA-2018-1049"/>
    <x v="49"/>
    <x v="4"/>
    <s v="Office Supplies"/>
    <s v="Paper"/>
    <x v="2"/>
    <n v="5"/>
    <n v="681.73"/>
    <n v="342.22"/>
    <n v="0"/>
    <s v="C-10009"/>
    <n v="3408.65"/>
  </r>
  <r>
    <s v="CA-2018-1050"/>
    <x v="50"/>
    <x v="3"/>
    <s v="Technology"/>
    <s v="Machines"/>
    <x v="1"/>
    <n v="1"/>
    <n v="1108.56"/>
    <n v="227.55"/>
    <n v="0"/>
    <s v="C-10010"/>
    <n v="1108.56"/>
  </r>
  <r>
    <s v="CA-2018-1051"/>
    <x v="51"/>
    <x v="4"/>
    <s v="Office Supplies"/>
    <s v="Paper"/>
    <x v="0"/>
    <n v="1"/>
    <n v="119.19"/>
    <n v="323.5"/>
    <n v="0.2"/>
    <s v="C-10011"/>
    <n v="119.19"/>
  </r>
  <r>
    <s v="CA-2018-1052"/>
    <x v="52"/>
    <x v="0"/>
    <s v="Furniture"/>
    <s v="Chairs"/>
    <x v="2"/>
    <n v="5"/>
    <n v="870.75"/>
    <n v="481.19"/>
    <n v="0"/>
    <s v="C-10012"/>
    <n v="4353.75"/>
  </r>
  <r>
    <s v="CA-2018-1053"/>
    <x v="53"/>
    <x v="3"/>
    <s v="Furniture"/>
    <s v="Bookcases"/>
    <x v="2"/>
    <n v="3"/>
    <n v="280.04000000000002"/>
    <n v="312.82"/>
    <n v="0.2"/>
    <s v="C-10013"/>
    <n v="840.12000000000012"/>
  </r>
  <r>
    <s v="CA-2018-1054"/>
    <x v="54"/>
    <x v="6"/>
    <s v="Technology"/>
    <s v="Monitors"/>
    <x v="3"/>
    <n v="4"/>
    <n v="224.24"/>
    <n v="402.18"/>
    <n v="0.2"/>
    <s v="C-10014"/>
    <n v="896.96"/>
  </r>
  <r>
    <s v="CA-2018-1055"/>
    <x v="55"/>
    <x v="0"/>
    <s v="Office Supplies"/>
    <s v="Binders"/>
    <x v="0"/>
    <n v="3"/>
    <n v="545.73"/>
    <n v="420.12"/>
    <n v="0"/>
    <s v="C-10015"/>
    <n v="1637.19"/>
  </r>
  <r>
    <s v="CA-2018-1056"/>
    <x v="56"/>
    <x v="5"/>
    <s v="Office Supplies"/>
    <s v="Art"/>
    <x v="0"/>
    <n v="1"/>
    <n v="183.11"/>
    <n v="403.09"/>
    <n v="0"/>
    <s v="C-10016"/>
    <n v="183.11"/>
  </r>
  <r>
    <s v="CA-2018-1057"/>
    <x v="57"/>
    <x v="2"/>
    <s v="Technology"/>
    <s v="Monitors"/>
    <x v="1"/>
    <n v="1"/>
    <n v="186.53"/>
    <n v="155.65"/>
    <n v="0.1"/>
    <s v="C-10017"/>
    <n v="186.53"/>
  </r>
  <r>
    <s v="CA-2018-1058"/>
    <x v="58"/>
    <x v="6"/>
    <s v="Office Supplies"/>
    <s v="Art"/>
    <x v="3"/>
    <n v="5"/>
    <n v="501.55"/>
    <n v="33.549999999999997"/>
    <n v="0.15"/>
    <s v="C-10018"/>
    <n v="2507.75"/>
  </r>
  <r>
    <s v="CA-2018-1059"/>
    <x v="59"/>
    <x v="2"/>
    <s v="Office Supplies"/>
    <s v="Paper"/>
    <x v="3"/>
    <n v="6"/>
    <n v="1470.29"/>
    <n v="137.99"/>
    <n v="0"/>
    <s v="C-10019"/>
    <n v="8821.74"/>
  </r>
  <r>
    <s v="CA-2018-1060"/>
    <x v="60"/>
    <x v="1"/>
    <s v="Furniture"/>
    <s v="Bookcases"/>
    <x v="3"/>
    <n v="3"/>
    <n v="304.23"/>
    <n v="435.14"/>
    <n v="0.1"/>
    <s v="C-10000"/>
    <n v="912.69"/>
  </r>
  <r>
    <s v="CA-2018-1061"/>
    <x v="61"/>
    <x v="5"/>
    <s v="Office Supplies"/>
    <s v="Binders"/>
    <x v="3"/>
    <n v="9"/>
    <n v="74.88"/>
    <n v="-12.04"/>
    <n v="0.1"/>
    <s v="C-10001"/>
    <n v="673.92"/>
  </r>
  <r>
    <s v="CA-2018-1062"/>
    <x v="62"/>
    <x v="5"/>
    <s v="Office Supplies"/>
    <s v="Binders"/>
    <x v="0"/>
    <n v="5"/>
    <n v="1156.8800000000001"/>
    <n v="208"/>
    <n v="0.15"/>
    <s v="C-10002"/>
    <n v="5784.4000000000005"/>
  </r>
  <r>
    <s v="CA-2018-1063"/>
    <x v="63"/>
    <x v="6"/>
    <s v="Technology"/>
    <s v="Machines"/>
    <x v="0"/>
    <n v="8"/>
    <n v="1220.02"/>
    <n v="39.94"/>
    <n v="0.2"/>
    <s v="C-10003"/>
    <n v="9760.16"/>
  </r>
  <r>
    <s v="CA-2018-1064"/>
    <x v="64"/>
    <x v="5"/>
    <s v="Technology"/>
    <s v="Monitors"/>
    <x v="2"/>
    <n v="1"/>
    <n v="552.14"/>
    <n v="248.78"/>
    <n v="0"/>
    <s v="C-10004"/>
    <n v="552.14"/>
  </r>
  <r>
    <s v="CA-2018-1065"/>
    <x v="65"/>
    <x v="3"/>
    <s v="Furniture"/>
    <s v="Chairs"/>
    <x v="2"/>
    <n v="5"/>
    <n v="723.78"/>
    <n v="417.88"/>
    <n v="0.15"/>
    <s v="C-10005"/>
    <n v="3618.8999999999996"/>
  </r>
  <r>
    <s v="CA-2018-1066"/>
    <x v="66"/>
    <x v="5"/>
    <s v="Office Supplies"/>
    <s v="Paper"/>
    <x v="3"/>
    <n v="3"/>
    <n v="992.17"/>
    <n v="428.22"/>
    <n v="0"/>
    <s v="C-10006"/>
    <n v="2976.5099999999998"/>
  </r>
  <r>
    <s v="CA-2018-1067"/>
    <x v="67"/>
    <x v="2"/>
    <s v="Office Supplies"/>
    <s v="Paper"/>
    <x v="3"/>
    <n v="1"/>
    <n v="119.69"/>
    <n v="42.01"/>
    <n v="0.1"/>
    <s v="C-10007"/>
    <n v="119.69"/>
  </r>
  <r>
    <s v="CA-2018-1068"/>
    <x v="68"/>
    <x v="2"/>
    <s v="Office Supplies"/>
    <s v="Paper"/>
    <x v="3"/>
    <n v="4"/>
    <n v="1426.26"/>
    <n v="444.62"/>
    <n v="0.1"/>
    <s v="C-10008"/>
    <n v="5705.04"/>
  </r>
  <r>
    <s v="CA-2018-1069"/>
    <x v="69"/>
    <x v="0"/>
    <s v="Furniture"/>
    <s v="Tables"/>
    <x v="2"/>
    <n v="5"/>
    <n v="1335.69"/>
    <n v="255.13"/>
    <n v="0.2"/>
    <s v="C-10009"/>
    <n v="6678.4500000000007"/>
  </r>
  <r>
    <s v="CA-2018-1070"/>
    <x v="70"/>
    <x v="2"/>
    <s v="Furniture"/>
    <s v="Bookcases"/>
    <x v="1"/>
    <n v="7"/>
    <n v="428.3"/>
    <n v="110.13"/>
    <n v="0.1"/>
    <s v="C-10010"/>
    <n v="2998.1"/>
  </r>
  <r>
    <s v="CA-2018-1071"/>
    <x v="71"/>
    <x v="0"/>
    <s v="Technology"/>
    <s v="Machines"/>
    <x v="1"/>
    <n v="1"/>
    <n v="72.19"/>
    <n v="324.91000000000003"/>
    <n v="0.1"/>
    <s v="C-10011"/>
    <n v="72.19"/>
  </r>
  <r>
    <s v="CA-2018-1072"/>
    <x v="72"/>
    <x v="2"/>
    <s v="Furniture"/>
    <s v="Bookcases"/>
    <x v="2"/>
    <n v="3"/>
    <n v="1403.48"/>
    <n v="189"/>
    <n v="0.15"/>
    <s v="C-10012"/>
    <n v="4210.4400000000005"/>
  </r>
  <r>
    <s v="CA-2018-1073"/>
    <x v="73"/>
    <x v="3"/>
    <s v="Office Supplies"/>
    <s v="Paper"/>
    <x v="2"/>
    <n v="2"/>
    <n v="776.51"/>
    <n v="126.79"/>
    <n v="0"/>
    <s v="C-10013"/>
    <n v="1553.02"/>
  </r>
  <r>
    <s v="CA-2018-1074"/>
    <x v="74"/>
    <x v="0"/>
    <s v="Office Supplies"/>
    <s v="Binders"/>
    <x v="2"/>
    <n v="9"/>
    <n v="832.1"/>
    <n v="323.05"/>
    <n v="0"/>
    <s v="C-10014"/>
    <n v="7488.9000000000005"/>
  </r>
  <r>
    <s v="CA-2018-1075"/>
    <x v="75"/>
    <x v="4"/>
    <s v="Furniture"/>
    <s v="Chairs"/>
    <x v="2"/>
    <n v="6"/>
    <n v="1041.75"/>
    <n v="49.23"/>
    <n v="0.15"/>
    <s v="C-10015"/>
    <n v="6250.5"/>
  </r>
  <r>
    <s v="CA-2018-1076"/>
    <x v="76"/>
    <x v="1"/>
    <s v="Office Supplies"/>
    <s v="Paper"/>
    <x v="2"/>
    <n v="3"/>
    <n v="942.98"/>
    <n v="98.15"/>
    <n v="0.2"/>
    <s v="C-10016"/>
    <n v="2828.94"/>
  </r>
  <r>
    <s v="CA-2018-1077"/>
    <x v="77"/>
    <x v="6"/>
    <s v="Office Supplies"/>
    <s v="Art"/>
    <x v="2"/>
    <n v="8"/>
    <n v="1418.64"/>
    <n v="160.66999999999999"/>
    <n v="0"/>
    <s v="C-10017"/>
    <n v="11349.12"/>
  </r>
  <r>
    <s v="CA-2018-1078"/>
    <x v="78"/>
    <x v="2"/>
    <s v="Furniture"/>
    <s v="Chairs"/>
    <x v="3"/>
    <n v="8"/>
    <n v="1419.16"/>
    <n v="52.21"/>
    <n v="0.1"/>
    <s v="C-10018"/>
    <n v="11353.28"/>
  </r>
  <r>
    <s v="CA-2018-1079"/>
    <x v="79"/>
    <x v="5"/>
    <s v="Furniture"/>
    <s v="Bookcases"/>
    <x v="3"/>
    <n v="2"/>
    <n v="1307.44"/>
    <n v="143.12"/>
    <n v="0"/>
    <s v="C-10019"/>
    <n v="2614.88"/>
  </r>
  <r>
    <s v="CA-2018-1080"/>
    <x v="80"/>
    <x v="2"/>
    <s v="Office Supplies"/>
    <s v="Binders"/>
    <x v="3"/>
    <n v="6"/>
    <n v="972.79"/>
    <n v="242.88"/>
    <n v="0.1"/>
    <s v="C-10000"/>
    <n v="5836.74"/>
  </r>
  <r>
    <s v="CA-2018-1081"/>
    <x v="81"/>
    <x v="5"/>
    <s v="Office Supplies"/>
    <s v="Binders"/>
    <x v="3"/>
    <n v="7"/>
    <n v="1211.3800000000001"/>
    <n v="344.58"/>
    <n v="0.2"/>
    <s v="C-10001"/>
    <n v="8479.66"/>
  </r>
  <r>
    <s v="CA-2018-1082"/>
    <x v="82"/>
    <x v="1"/>
    <s v="Office Supplies"/>
    <s v="Art"/>
    <x v="2"/>
    <n v="2"/>
    <n v="1031.8900000000001"/>
    <n v="360.32"/>
    <n v="0.15"/>
    <s v="C-10002"/>
    <n v="2063.7800000000002"/>
  </r>
  <r>
    <s v="CA-2018-1083"/>
    <x v="83"/>
    <x v="1"/>
    <s v="Technology"/>
    <s v="Machines"/>
    <x v="1"/>
    <n v="2"/>
    <n v="881.38"/>
    <n v="393.67"/>
    <n v="0"/>
    <s v="C-10003"/>
    <n v="1762.76"/>
  </r>
  <r>
    <s v="CA-2018-1084"/>
    <x v="84"/>
    <x v="1"/>
    <s v="Technology"/>
    <s v="Machines"/>
    <x v="0"/>
    <n v="1"/>
    <n v="236.33"/>
    <n v="346.53"/>
    <n v="0.15"/>
    <s v="C-10004"/>
    <n v="236.33"/>
  </r>
  <r>
    <s v="CA-2018-1085"/>
    <x v="85"/>
    <x v="5"/>
    <s v="Technology"/>
    <s v="Monitors"/>
    <x v="2"/>
    <n v="8"/>
    <n v="1226.25"/>
    <n v="308.62"/>
    <n v="0"/>
    <s v="C-10005"/>
    <n v="9810"/>
  </r>
  <r>
    <s v="CA-2018-1086"/>
    <x v="86"/>
    <x v="2"/>
    <s v="Furniture"/>
    <s v="Tables"/>
    <x v="0"/>
    <n v="1"/>
    <n v="1239.93"/>
    <n v="42.5"/>
    <n v="0.1"/>
    <s v="C-10006"/>
    <n v="1239.93"/>
  </r>
  <r>
    <s v="CA-2018-1087"/>
    <x v="87"/>
    <x v="1"/>
    <s v="Technology"/>
    <s v="Machines"/>
    <x v="1"/>
    <n v="9"/>
    <n v="957.61"/>
    <n v="140.13"/>
    <n v="0.15"/>
    <s v="C-10007"/>
    <n v="8618.49"/>
  </r>
  <r>
    <s v="CA-2018-1088"/>
    <x v="88"/>
    <x v="3"/>
    <s v="Furniture"/>
    <s v="Bookcases"/>
    <x v="3"/>
    <n v="6"/>
    <n v="1239.6199999999999"/>
    <n v="186.63"/>
    <n v="0"/>
    <s v="C-10008"/>
    <n v="7437.7199999999993"/>
  </r>
  <r>
    <s v="CA-2018-1089"/>
    <x v="89"/>
    <x v="0"/>
    <s v="Furniture"/>
    <s v="Tables"/>
    <x v="1"/>
    <n v="7"/>
    <n v="994.65"/>
    <n v="-50.27"/>
    <n v="0.1"/>
    <s v="C-10009"/>
    <n v="6962.55"/>
  </r>
  <r>
    <s v="CA-2018-1090"/>
    <x v="90"/>
    <x v="5"/>
    <s v="Technology"/>
    <s v="Computers"/>
    <x v="2"/>
    <n v="7"/>
    <n v="349.69"/>
    <n v="217.02"/>
    <n v="0.15"/>
    <s v="C-10010"/>
    <n v="2447.83"/>
  </r>
  <r>
    <s v="CA-2018-1091"/>
    <x v="91"/>
    <x v="5"/>
    <s v="Technology"/>
    <s v="Computers"/>
    <x v="3"/>
    <n v="3"/>
    <n v="447.24"/>
    <n v="161.80000000000001"/>
    <n v="0.15"/>
    <s v="C-10011"/>
    <n v="1341.72"/>
  </r>
  <r>
    <s v="CA-2018-1092"/>
    <x v="92"/>
    <x v="2"/>
    <s v="Technology"/>
    <s v="Monitors"/>
    <x v="2"/>
    <n v="2"/>
    <n v="361.15"/>
    <n v="381.27"/>
    <n v="0"/>
    <s v="C-10012"/>
    <n v="722.3"/>
  </r>
  <r>
    <s v="CA-2018-1093"/>
    <x v="93"/>
    <x v="5"/>
    <s v="Office Supplies"/>
    <s v="Binders"/>
    <x v="3"/>
    <n v="9"/>
    <n v="597.03"/>
    <n v="486.74"/>
    <n v="0"/>
    <s v="C-10013"/>
    <n v="5373.2699999999995"/>
  </r>
  <r>
    <s v="CA-2018-1094"/>
    <x v="94"/>
    <x v="5"/>
    <s v="Technology"/>
    <s v="Monitors"/>
    <x v="0"/>
    <n v="8"/>
    <n v="106.5"/>
    <n v="233.6"/>
    <n v="0"/>
    <s v="C-10014"/>
    <n v="852"/>
  </r>
  <r>
    <s v="CA-2018-1095"/>
    <x v="95"/>
    <x v="1"/>
    <s v="Office Supplies"/>
    <s v="Binders"/>
    <x v="0"/>
    <n v="7"/>
    <n v="946.47"/>
    <n v="93.61"/>
    <n v="0.1"/>
    <s v="C-10015"/>
    <n v="6625.29"/>
  </r>
  <r>
    <s v="CA-2018-1096"/>
    <x v="96"/>
    <x v="2"/>
    <s v="Furniture"/>
    <s v="Chairs"/>
    <x v="0"/>
    <n v="9"/>
    <n v="538"/>
    <n v="-73.959999999999994"/>
    <n v="0"/>
    <s v="C-10016"/>
    <n v="4842"/>
  </r>
  <r>
    <s v="CA-2018-1097"/>
    <x v="97"/>
    <x v="1"/>
    <s v="Office Supplies"/>
    <s v="Paper"/>
    <x v="1"/>
    <n v="4"/>
    <n v="1000.8"/>
    <n v="454.79"/>
    <n v="0.15"/>
    <s v="C-10017"/>
    <n v="4003.2"/>
  </r>
  <r>
    <s v="CA-2018-1098"/>
    <x v="98"/>
    <x v="0"/>
    <s v="Technology"/>
    <s v="Machines"/>
    <x v="2"/>
    <n v="4"/>
    <n v="608.83000000000004"/>
    <n v="451.47"/>
    <n v="0.15"/>
    <s v="C-10018"/>
    <n v="2435.3200000000002"/>
  </r>
  <r>
    <s v="CA-2018-1099"/>
    <x v="99"/>
    <x v="0"/>
    <s v="Furniture"/>
    <s v="Chairs"/>
    <x v="1"/>
    <n v="1"/>
    <n v="1038.3399999999999"/>
    <n v="51.79"/>
    <n v="0"/>
    <s v="C-10019"/>
    <n v="1038.3399999999999"/>
  </r>
  <r>
    <m/>
    <x v="100"/>
    <x v="7"/>
    <m/>
    <m/>
    <x v="4"/>
    <m/>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F04ED-C0B4-496D-936A-DB7897FABD86}"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B12" firstHeaderRow="1" firstDataRow="1" firstDataCol="1"/>
  <pivotFields count="11">
    <pivotField showAll="0"/>
    <pivotField showAll="0"/>
    <pivotField axis="axisRow" showAll="0" sortType="descending">
      <items count="9">
        <item x="7"/>
        <item x="0"/>
        <item x="2"/>
        <item x="3"/>
        <item x="6"/>
        <item x="4"/>
        <item x="5"/>
        <item x="1"/>
        <item t="default"/>
      </items>
    </pivotField>
    <pivotField showAll="0"/>
    <pivotField showAll="0"/>
    <pivotField showAll="0">
      <items count="6">
        <item x="3"/>
        <item x="2"/>
        <item x="1"/>
        <item x="0"/>
        <item x="4"/>
        <item t="default"/>
      </items>
    </pivotField>
    <pivotField showAll="0"/>
    <pivotField dataField="1" showAll="0">
      <items count="102">
        <item x="71"/>
        <item x="61"/>
        <item x="6"/>
        <item x="16"/>
        <item x="94"/>
        <item x="30"/>
        <item x="51"/>
        <item x="67"/>
        <item x="4"/>
        <item x="39"/>
        <item x="0"/>
        <item x="36"/>
        <item x="56"/>
        <item x="43"/>
        <item x="57"/>
        <item x="54"/>
        <item x="84"/>
        <item x="27"/>
        <item x="26"/>
        <item x="11"/>
        <item x="53"/>
        <item x="60"/>
        <item x="44"/>
        <item x="35"/>
        <item x="23"/>
        <item x="90"/>
        <item x="92"/>
        <item x="42"/>
        <item x="15"/>
        <item x="34"/>
        <item x="70"/>
        <item x="21"/>
        <item x="91"/>
        <item x="17"/>
        <item x="58"/>
        <item x="19"/>
        <item x="10"/>
        <item x="96"/>
        <item x="55"/>
        <item x="64"/>
        <item x="93"/>
        <item x="98"/>
        <item x="2"/>
        <item x="31"/>
        <item x="24"/>
        <item x="37"/>
        <item x="32"/>
        <item x="49"/>
        <item x="8"/>
        <item x="41"/>
        <item x="3"/>
        <item x="65"/>
        <item x="73"/>
        <item x="47"/>
        <item x="18"/>
        <item x="74"/>
        <item x="52"/>
        <item x="83"/>
        <item x="7"/>
        <item x="76"/>
        <item x="95"/>
        <item x="87"/>
        <item x="80"/>
        <item x="46"/>
        <item x="66"/>
        <item x="89"/>
        <item x="97"/>
        <item x="48"/>
        <item x="9"/>
        <item x="82"/>
        <item x="99"/>
        <item x="75"/>
        <item x="38"/>
        <item x="25"/>
        <item x="29"/>
        <item x="50"/>
        <item x="33"/>
        <item x="62"/>
        <item x="81"/>
        <item x="63"/>
        <item x="85"/>
        <item x="88"/>
        <item x="86"/>
        <item x="20"/>
        <item x="13"/>
        <item x="22"/>
        <item x="14"/>
        <item x="79"/>
        <item x="5"/>
        <item x="69"/>
        <item x="40"/>
        <item x="72"/>
        <item x="45"/>
        <item x="77"/>
        <item x="78"/>
        <item x="68"/>
        <item x="1"/>
        <item x="28"/>
        <item x="59"/>
        <item x="12"/>
        <item x="100"/>
        <item t="default"/>
      </items>
    </pivotField>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B9D70-99E5-4073-ADE2-20D21C6E135F}" name="PivotTable8"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3">
    <pivotField dataField="1" showAll="0"/>
    <pivotField axis="axisRow" allDrilled="1" showAll="0" dataSourceSort="1" defaultAttributeDrillState="1">
      <items count="6">
        <item x="0"/>
        <item x="1"/>
        <item x="2"/>
        <item x="3"/>
        <item x="4"/>
        <item t="default"/>
      </items>
    </pivotField>
    <pivotField name="Segment" axis="axisPage" allDrilled="1" showAll="0" dataSourceSort="1" defaultAttributeDrillState="1">
      <items count="1">
        <item t="default"/>
      </items>
    </pivotField>
  </pivotFields>
  <rowFields count="1">
    <field x="1"/>
  </rowFields>
  <rowItems count="6">
    <i>
      <x/>
    </i>
    <i>
      <x v="1"/>
    </i>
    <i>
      <x v="2"/>
    </i>
    <i>
      <x v="3"/>
    </i>
    <i>
      <x v="4"/>
    </i>
    <i t="grand">
      <x/>
    </i>
  </rowItems>
  <colItems count="1">
    <i/>
  </colItems>
  <pageFields count="1">
    <pageField fld="2" hier="2" name="[Customers].[Column3].[All]" cap="All"/>
  </pageFields>
  <dataFields count="1">
    <dataField name="Sum of Total Sale" fld="0"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BFA481-311F-41E5-928D-D8CB46F7BBD0}" name="PivotTable2" cacheId="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12">
    <pivotField showAll="0"/>
    <pivotField showAll="0"/>
    <pivotField showAll="0">
      <items count="9">
        <item x="1"/>
        <item x="5"/>
        <item x="4"/>
        <item x="6"/>
        <item x="3"/>
        <item x="2"/>
        <item x="0"/>
        <item x="7"/>
        <item t="default"/>
      </items>
    </pivotField>
    <pivotField showAll="0">
      <items count="5">
        <item x="1"/>
        <item x="2"/>
        <item x="0"/>
        <item x="3"/>
        <item t="default"/>
      </items>
    </pivotField>
    <pivotField showAll="0"/>
    <pivotField axis="axisRow" showAll="0" sortType="ascending">
      <items count="6">
        <item x="3"/>
        <item x="2"/>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5"/>
  </rowFields>
  <rowItems count="6">
    <i>
      <x v="4"/>
    </i>
    <i>
      <x v="2"/>
    </i>
    <i>
      <x v="3"/>
    </i>
    <i>
      <x/>
    </i>
    <i>
      <x v="1"/>
    </i>
    <i t="grand">
      <x/>
    </i>
  </rowItems>
  <colItems count="1">
    <i/>
  </colItems>
  <dataFields count="1">
    <dataField name="Sum of Total Sale" fld="11" baseField="0" baseItem="0" numFmtId="165"/>
  </dataFields>
  <formats count="2">
    <format dxfId="9">
      <pivotArea dataOnly="0" labelOnly="1" outline="0" axis="axisValues" fieldPosition="0"/>
    </format>
    <format dxfId="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055BC-2A7B-4B14-8A5D-B754A661FC9C}" name="PivotTable5" cacheId="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2">
    <pivotField showAll="0"/>
    <pivotField showAll="0"/>
    <pivotField showAll="0">
      <items count="9">
        <item x="1"/>
        <item x="5"/>
        <item x="4"/>
        <item x="6"/>
        <item x="3"/>
        <item x="2"/>
        <item x="0"/>
        <item x="7"/>
        <item t="default"/>
      </items>
    </pivotField>
    <pivotField axis="axisRow" showAll="0">
      <items count="5">
        <item x="1"/>
        <item x="2"/>
        <item x="0"/>
        <item x="3"/>
        <item t="default"/>
      </items>
    </pivotField>
    <pivotField showAll="0"/>
    <pivotField showAll="0">
      <items count="6">
        <item x="3"/>
        <item x="2"/>
        <item x="1"/>
        <item x="0"/>
        <item x="4"/>
        <item t="default"/>
      </items>
    </pivotField>
    <pivotField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FF6595-6572-41EA-9795-A1FFC0881E24}" name="PivotTable6" cacheId="1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25" firstHeaderRow="0" firstDataRow="1" firstDataCol="1"/>
  <pivotFields count="12">
    <pivotField showAll="0"/>
    <pivotField showAll="0"/>
    <pivotField showAll="0">
      <items count="9">
        <item x="1"/>
        <item x="5"/>
        <item x="4"/>
        <item x="6"/>
        <item x="3"/>
        <item x="2"/>
        <item x="0"/>
        <item x="7"/>
        <item t="default"/>
      </items>
    </pivotField>
    <pivotField showAll="0">
      <items count="5">
        <item x="1"/>
        <item x="2"/>
        <item x="0"/>
        <item x="3"/>
        <item t="default"/>
      </items>
    </pivotField>
    <pivotField showAll="0">
      <items count="11">
        <item x="7"/>
        <item x="2"/>
        <item x="3"/>
        <item x="1"/>
        <item x="0"/>
        <item x="8"/>
        <item x="4"/>
        <item x="5"/>
        <item x="6"/>
        <item x="9"/>
        <item t="default"/>
      </items>
    </pivotField>
    <pivotField showAll="0">
      <items count="6">
        <item x="3"/>
        <item x="2"/>
        <item x="1"/>
        <item x="0"/>
        <item x="4"/>
        <item t="default"/>
      </items>
    </pivotField>
    <pivotField showAll="0"/>
    <pivotField showAll="0"/>
    <pivotField dataField="1" showAll="0"/>
    <pivotField dataField="1" showAll="0">
      <items count="6">
        <item x="3"/>
        <item x="1"/>
        <item x="0"/>
        <item x="2"/>
        <item x="4"/>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s>
  <rowFields count="1">
    <field x="1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Profit" fld="8" baseField="0" baseItem="0"/>
    <dataField name="Sum of Discount" fld="9" showDataAs="percentOfTotal" baseField="0" baseItem="0" numFmtId="1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573AA9-6674-459B-A9C6-714E7F311AAC}" name="PivotTable11" cacheId="8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15" firstHeaderRow="1" firstDataRow="1" firstDataCol="1"/>
  <pivotFields count="14">
    <pivotField showAll="0"/>
    <pivotField axis="axisRow" showAll="0">
      <items count="102">
        <item x="0"/>
        <item x="2"/>
        <item x="4"/>
        <item x="5"/>
        <item x="6"/>
        <item x="7"/>
        <item x="8"/>
        <item x="9"/>
        <item x="10"/>
        <item x="11"/>
        <item x="12"/>
        <item x="13"/>
        <item x="14"/>
        <item x="15"/>
        <item x="16"/>
        <item x="17"/>
        <item x="18"/>
        <item x="19"/>
        <item x="20"/>
        <item x="21"/>
        <item x="1"/>
        <item x="3"/>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dataField="1" showAll="0">
      <items count="9">
        <item x="1"/>
        <item x="5"/>
        <item x="4"/>
        <item x="6"/>
        <item x="3"/>
        <item x="2"/>
        <item x="0"/>
        <item x="7"/>
        <item t="default"/>
      </items>
    </pivotField>
    <pivotField showAll="0"/>
    <pivotField showAll="0"/>
    <pivotField showAll="0">
      <items count="6">
        <item x="3"/>
        <item x="2"/>
        <item x="1"/>
        <item x="0"/>
        <item x="4"/>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3"/>
    <field x="12"/>
    <field x="1"/>
  </rowFields>
  <rowItems count="12">
    <i>
      <x/>
    </i>
    <i>
      <x v="1"/>
    </i>
    <i>
      <x v="2"/>
    </i>
    <i>
      <x v="3"/>
    </i>
    <i>
      <x v="4"/>
    </i>
    <i>
      <x v="5"/>
    </i>
    <i>
      <x v="6"/>
    </i>
    <i>
      <x v="7"/>
    </i>
    <i>
      <x v="8"/>
    </i>
    <i>
      <x v="9"/>
    </i>
    <i>
      <x v="10"/>
    </i>
    <i t="grand">
      <x/>
    </i>
  </rowItems>
  <colItems count="1">
    <i/>
  </colItems>
  <dataFields count="1">
    <dataField name="Count of Product" fld="2" subtotal="count" baseField="0" baseItem="0"/>
  </dataFields>
  <chartFormats count="2">
    <chartFormat chart="8"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90A30A-B850-41B3-8FF3-D6C602CF1A5B}" name="PivotTable10"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8" firstHeaderRow="0" firstDataRow="1" firstDataCol="1"/>
  <pivotFields count="3">
    <pivotField dataField="1" showAll="0"/>
    <pivotField axis="axisRow" allDrilled="1" showAll="0" dataSourceSort="1" defaultSubtotal="0" defaultAttributeDrillState="1">
      <items count="4">
        <item x="0"/>
        <item x="1"/>
        <item x="2"/>
        <item x="3"/>
      </items>
    </pivotField>
    <pivotField dataField="1" showAll="0"/>
  </pivotFields>
  <rowFields count="1">
    <field x="1"/>
  </rowFields>
  <rowItems count="5">
    <i>
      <x/>
    </i>
    <i>
      <x v="1"/>
    </i>
    <i>
      <x v="2"/>
    </i>
    <i>
      <x v="3"/>
    </i>
    <i t="grand">
      <x/>
    </i>
  </rowItems>
  <colFields count="1">
    <field x="-2"/>
  </colFields>
  <colItems count="2">
    <i>
      <x/>
    </i>
    <i i="1">
      <x v="1"/>
    </i>
  </colItems>
  <dataFields count="2">
    <dataField name="Count of Customer ID" fld="0" subtotal="count" baseField="0" baseItem="0"/>
    <dataField name="Sum of Profit" fld="2"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series="1">
      <pivotArea type="data" outline="0" fieldPosition="0">
        <references count="1">
          <reference field="4294967294" count="1" selected="0">
            <x v="1"/>
          </reference>
        </references>
      </pivotArea>
    </chartFormat>
    <chartFormat chart="4" format="8">
      <pivotArea type="data" outline="0" fieldPosition="0">
        <references count="2">
          <reference field="4294967294" count="1" selected="0">
            <x v="1"/>
          </reference>
          <reference field="1" count="1" selected="0">
            <x v="0"/>
          </reference>
        </references>
      </pivotArea>
    </chartFormat>
    <chartFormat chart="4" format="9">
      <pivotArea type="data" outline="0" fieldPosition="0">
        <references count="2">
          <reference field="4294967294" count="1" selected="0">
            <x v="1"/>
          </reference>
          <reference field="1" count="1" selected="0">
            <x v="1"/>
          </reference>
        </references>
      </pivotArea>
    </chartFormat>
    <chartFormat chart="4" format="10">
      <pivotArea type="data" outline="0" fieldPosition="0">
        <references count="2">
          <reference field="4294967294" count="1" selected="0">
            <x v="1"/>
          </reference>
          <reference field="1" count="1" selected="0">
            <x v="2"/>
          </reference>
        </references>
      </pivotArea>
    </chartFormat>
    <chartFormat chart="4" format="11">
      <pivotArea type="data" outline="0" fieldPosition="0">
        <references count="2">
          <reference field="4294967294" count="1" selected="0">
            <x v="1"/>
          </reference>
          <reference field="1"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series="1">
      <pivotArea type="data" outline="0" fieldPosition="0">
        <references count="1">
          <reference field="4294967294" count="1" selected="0">
            <x v="1"/>
          </reference>
        </references>
      </pivotArea>
    </chartFormat>
    <chartFormat chart="7" format="18">
      <pivotArea type="data" outline="0" fieldPosition="0">
        <references count="2">
          <reference field="4294967294" count="1" selected="0">
            <x v="1"/>
          </reference>
          <reference field="1" count="1" selected="0">
            <x v="0"/>
          </reference>
        </references>
      </pivotArea>
    </chartFormat>
    <chartFormat chart="7" format="19">
      <pivotArea type="data" outline="0" fieldPosition="0">
        <references count="2">
          <reference field="4294967294" count="1" selected="0">
            <x v="1"/>
          </reference>
          <reference field="1" count="1" selected="0">
            <x v="1"/>
          </reference>
        </references>
      </pivotArea>
    </chartFormat>
    <chartFormat chart="7" format="20">
      <pivotArea type="data" outline="0" fieldPosition="0">
        <references count="2">
          <reference field="4294967294" count="1" selected="0">
            <x v="1"/>
          </reference>
          <reference field="1" count="1" selected="0">
            <x v="2"/>
          </reference>
        </references>
      </pivotArea>
    </chartFormat>
    <chartFormat chart="7" format="21">
      <pivotArea type="data" outline="0" fieldPosition="0">
        <references count="2">
          <reference field="4294967294" count="1" selected="0">
            <x v="1"/>
          </reference>
          <reference field="1"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EE231CC-2619-48A8-BC65-13089AF40010}" autoFormatId="16" applyNumberFormats="0" applyBorderFormats="0" applyFontFormats="0" applyPatternFormats="0" applyAlignmentFormats="0" applyWidthHeightFormats="0">
  <queryTableRefresh nextId="15" unboundColumnsRight="2">
    <queryTableFields count="13">
      <queryTableField id="1" name="Order ID" tableColumnId="1"/>
      <queryTableField id="2" name="Order Date" tableColumnId="2"/>
      <queryTableField id="3" name="Product" tableColumnId="3"/>
      <queryTableField id="4" name="Category" tableColumnId="4"/>
      <queryTableField id="5" name="Sub-Category" tableColumnId="5"/>
      <queryTableField id="6" name="Region" tableColumnId="6"/>
      <queryTableField id="7" name="Quantity" tableColumnId="7"/>
      <queryTableField id="8" name="Sales" tableColumnId="8"/>
      <queryTableField id="9" name="Profit" tableColumnId="9"/>
      <queryTableField id="10" name="Discount" tableColumnId="10"/>
      <queryTableField id="11" name="Customer ID" tableColumnId="11"/>
      <queryTableField id="12" dataBound="0" tableColumnId="12"/>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28EDD1-59FD-46FD-A5FF-4DA2615C4E09}" sourceName="Product">
  <pivotTables>
    <pivotTable tabId="4" name="PivotTable1"/>
  </pivotTables>
  <data>
    <tabular pivotCacheId="900720982">
      <items count="8">
        <i x="1" s="1"/>
        <i x="5" s="1"/>
        <i x="4" s="1"/>
        <i x="6" s="1"/>
        <i x="3" s="1"/>
        <i x="2"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E25716-EB27-46C6-9C9E-4FF850C1C97D}" sourceName="Category">
  <pivotTables>
    <pivotTable tabId="6" name="PivotTable5"/>
    <pivotTable tabId="7" name="PivotTable6"/>
    <pivotTable tabId="5" name="PivotTable2"/>
  </pivotTables>
  <data>
    <tabular pivotCacheId="1238321815">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237399F-5DFB-49EF-9FC4-35BA31B2D8CC}" sourceName="Region">
  <pivotTables>
    <pivotTable tabId="5" name="PivotTable2"/>
    <pivotTable tabId="6" name="PivotTable5"/>
    <pivotTable tabId="7" name="PivotTable6"/>
  </pivotTables>
  <data>
    <tabular pivotCacheId="1238321815">
      <items count="5">
        <i x="3" s="1"/>
        <i x="2" s="1"/>
        <i x="1"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36F52D3-A40C-4173-8FA7-C5D00F6C6428}" sourceName="Months (Order Date)">
  <pivotTables>
    <pivotTable tabId="11" name="PivotTable11"/>
  </pivotTables>
  <data>
    <tabular pivotCacheId="1384512132">
      <items count="14">
        <i x="1" s="1"/>
        <i x="2" s="1"/>
        <i x="3" s="1"/>
        <i x="4" s="1"/>
        <i x="5" s="1"/>
        <i x="6" s="1"/>
        <i x="7" s="1"/>
        <i x="8" s="1"/>
        <i x="9" s="1"/>
        <i x="10" s="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9E8ADA1-CCB6-4E9A-8C51-ED2B006DEF1C}" cache="Slicer_Product" caption="Product"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AAF6D1F-8D3A-4C07-BAC9-4CB570B35FEE}" cache="Slicer_Product" caption="Product" columnCount="2" style="SlicerStyleDark1" rowHeight="234950"/>
  <slicer name="Category" xr10:uid="{2FFE4A3C-D4A0-4EEC-8316-A87B7097A0B3}" cache="Slicer_Category" caption="Category" columnCount="2" style="SlicerStyleDark1" rowHeight="234950"/>
  <slicer name="Region 1" xr10:uid="{7F5A2A06-B431-4F7B-90AD-8AD9E0885CE3}" cache="Slicer_Region1" caption="Region" columnCount="2" style="SlicerStyleDark1" rowHeight="234950"/>
  <slicer name="Months (Order Date)" xr10:uid="{8F4FE652-5981-4407-A4A1-6FA3C7592ABF}" cache="Slicer_Months__Order_Date" caption="Months (Order Date)" columnCount="2"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3F28CB-3067-476D-A6F5-6DEFD2FA2BBC}" name="Table2" displayName="Table2" ref="A2:B7" totalsRowShown="0">
  <autoFilter ref="A2:B7" xr:uid="{AC3F28CB-3067-476D-A6F5-6DEFD2FA2BBC}"/>
  <tableColumns count="2">
    <tableColumn id="1" xr3:uid="{07AC2525-996E-463D-A6A4-29D9EF52B1FB}" name="Column1"/>
    <tableColumn id="2" xr3:uid="{9050B3C3-2434-4C30-9944-47E118BD74F4}" name="Column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4D342-3165-4A3D-B838-DAD0D4C6D73E}" name="Orders__2" displayName="Orders__2" ref="A1:M102" tableType="queryTable" totalsRowShown="0">
  <autoFilter ref="A1:M102" xr:uid="{8864D342-3165-4A3D-B838-DAD0D4C6D73E}"/>
  <tableColumns count="13">
    <tableColumn id="1" xr3:uid="{D2E7A43F-FBF3-41E9-B6C9-FB51504AC10E}" uniqueName="1" name="Order ID" queryTableFieldId="1" dataDxfId="7"/>
    <tableColumn id="2" xr3:uid="{DA4174DA-7755-4C87-867C-49DE5A2A2079}" uniqueName="2" name="Order Date" queryTableFieldId="2" dataDxfId="6"/>
    <tableColumn id="3" xr3:uid="{057A18C2-CEC0-4FAF-A445-868E886D94C4}" uniqueName="3" name="Product" queryTableFieldId="3" dataDxfId="5"/>
    <tableColumn id="4" xr3:uid="{F6C68DBA-113C-42DE-B234-191EDD095E0D}" uniqueName="4" name="Category" queryTableFieldId="4" dataDxfId="4"/>
    <tableColumn id="5" xr3:uid="{2F01AE8B-5007-463B-B1E5-EA9810B82B68}" uniqueName="5" name="Sub-Category" queryTableFieldId="5" dataDxfId="3"/>
    <tableColumn id="6" xr3:uid="{2ECE5E2A-D292-4407-B615-5E1229EF3154}" uniqueName="6" name="Region" queryTableFieldId="6" dataDxfId="2"/>
    <tableColumn id="7" xr3:uid="{ABBCB166-CCC6-4606-B75A-642E6F1DFD5D}" uniqueName="7" name="Quantity" queryTableFieldId="7"/>
    <tableColumn id="8" xr3:uid="{E68F51AE-93FC-4015-AE55-712EDE67AA65}" uniqueName="8" name="Sales" queryTableFieldId="8"/>
    <tableColumn id="9" xr3:uid="{094AFB86-596D-4F83-B2BA-1502777C50D5}" uniqueName="9" name="Profit" queryTableFieldId="9"/>
    <tableColumn id="10" xr3:uid="{D1A452DF-C482-48B1-9A26-E6CC0EED7948}" uniqueName="10" name="Discount" queryTableFieldId="10"/>
    <tableColumn id="11" xr3:uid="{18251870-C6E4-4A8F-A31F-39FF18E9A11F}" uniqueName="11" name="Customer ID" queryTableFieldId="11" dataDxfId="1"/>
    <tableColumn id="12" xr3:uid="{CD9F0B89-5ED5-4938-9B03-B9B6A4C92DEF}" uniqueName="12" name="Total Sale" queryTableFieldId="12" dataDxfId="0">
      <calculatedColumnFormula>Orders__2[[#This Row],[Sales]]*Orders__2[[#This Row],[Quantity]]</calculatedColumnFormula>
    </tableColumn>
    <tableColumn id="14" xr3:uid="{3155C73A-3E4C-4B40-987A-7AD38C3BCC93}" uniqueName="14" name="target" queryTableFieldId="14"/>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9A5D-C7E3-4421-BDA6-B3EA8F158E2A}">
  <dimension ref="A3:B12"/>
  <sheetViews>
    <sheetView workbookViewId="0">
      <selection activeCell="P10" sqref="P10"/>
    </sheetView>
  </sheetViews>
  <sheetFormatPr defaultRowHeight="14.4"/>
  <cols>
    <col min="1" max="1" width="12.5546875" bestFit="1" customWidth="1"/>
    <col min="2" max="2" width="11.6640625" bestFit="1" customWidth="1"/>
  </cols>
  <sheetData>
    <row r="3" spans="1:2">
      <c r="A3" s="4" t="s">
        <v>281</v>
      </c>
      <c r="B3" t="s">
        <v>279</v>
      </c>
    </row>
    <row r="4" spans="1:2">
      <c r="A4" s="5" t="s">
        <v>282</v>
      </c>
      <c r="B4" s="2"/>
    </row>
    <row r="5" spans="1:2">
      <c r="A5" s="5" t="s">
        <v>211</v>
      </c>
      <c r="B5" s="2">
        <v>12109.68</v>
      </c>
    </row>
    <row r="6" spans="1:2">
      <c r="A6" s="5" t="s">
        <v>212</v>
      </c>
      <c r="B6" s="2">
        <v>15356.759999999997</v>
      </c>
    </row>
    <row r="7" spans="1:2">
      <c r="A7" s="5" t="s">
        <v>213</v>
      </c>
      <c r="B7" s="2">
        <v>8496.380000000001</v>
      </c>
    </row>
    <row r="8" spans="1:2">
      <c r="A8" s="5" t="s">
        <v>217</v>
      </c>
      <c r="B8" s="2">
        <v>6738.45</v>
      </c>
    </row>
    <row r="9" spans="1:2">
      <c r="A9" s="5" t="s">
        <v>214</v>
      </c>
      <c r="B9" s="2">
        <v>7119.06</v>
      </c>
    </row>
    <row r="10" spans="1:2">
      <c r="A10" s="5" t="s">
        <v>215</v>
      </c>
      <c r="B10" s="2">
        <v>11661.62</v>
      </c>
    </row>
    <row r="11" spans="1:2">
      <c r="A11" s="5" t="s">
        <v>216</v>
      </c>
      <c r="B11" s="2">
        <v>13003.529999999997</v>
      </c>
    </row>
    <row r="12" spans="1:2">
      <c r="A12" s="5" t="s">
        <v>283</v>
      </c>
      <c r="B12" s="2">
        <v>74485.479999999981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workbookViewId="0">
      <selection sqref="A1:XFD1048576"/>
    </sheetView>
  </sheetViews>
  <sheetFormatPr defaultRowHeight="14.4"/>
  <cols>
    <col min="1" max="1" width="12.5546875" bestFit="1" customWidth="1"/>
    <col min="2" max="2" width="10.33203125" bestFit="1" customWidth="1"/>
    <col min="3" max="3" width="10.6640625" bestFit="1" customWidth="1"/>
    <col min="4" max="4" width="13.109375" bestFit="1" customWidth="1"/>
    <col min="5" max="5" width="12.44140625" bestFit="1" customWidth="1"/>
    <col min="6" max="6" width="6.88671875" bestFit="1" customWidth="1"/>
    <col min="7" max="7" width="8.33203125" bestFit="1" customWidth="1"/>
    <col min="8" max="8" width="8" bestFit="1" customWidth="1"/>
    <col min="9" max="9" width="7" bestFit="1" customWidth="1"/>
    <col min="10" max="10" width="8.33203125" bestFit="1" customWidth="1"/>
    <col min="11" max="11" width="11.332031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t="s">
        <v>11</v>
      </c>
      <c r="B2" t="s">
        <v>111</v>
      </c>
      <c r="C2" t="s">
        <v>211</v>
      </c>
      <c r="D2" t="s">
        <v>218</v>
      </c>
      <c r="E2" t="s">
        <v>221</v>
      </c>
      <c r="F2" t="s">
        <v>230</v>
      </c>
      <c r="G2">
        <v>9</v>
      </c>
      <c r="H2">
        <v>152.86000000000001</v>
      </c>
      <c r="I2">
        <v>104.37</v>
      </c>
      <c r="J2">
        <v>0.15</v>
      </c>
      <c r="K2" t="s">
        <v>234</v>
      </c>
    </row>
    <row r="3" spans="1:11">
      <c r="A3" t="s">
        <v>12</v>
      </c>
      <c r="B3" t="s">
        <v>112</v>
      </c>
      <c r="C3" t="s">
        <v>212</v>
      </c>
      <c r="D3" t="s">
        <v>219</v>
      </c>
      <c r="E3" t="s">
        <v>222</v>
      </c>
      <c r="F3" t="s">
        <v>231</v>
      </c>
      <c r="G3">
        <v>3</v>
      </c>
      <c r="H3">
        <v>625.34</v>
      </c>
      <c r="I3">
        <v>56.42</v>
      </c>
      <c r="J3">
        <v>0.2</v>
      </c>
      <c r="K3" t="s">
        <v>235</v>
      </c>
    </row>
    <row r="4" spans="1:11">
      <c r="A4" t="s">
        <v>13</v>
      </c>
      <c r="B4" t="s">
        <v>113</v>
      </c>
      <c r="C4" t="s">
        <v>213</v>
      </c>
      <c r="D4" t="s">
        <v>220</v>
      </c>
      <c r="E4" t="s">
        <v>223</v>
      </c>
      <c r="F4" t="s">
        <v>232</v>
      </c>
      <c r="G4">
        <v>3</v>
      </c>
      <c r="H4">
        <v>123.61</v>
      </c>
      <c r="I4">
        <v>197.62</v>
      </c>
      <c r="J4">
        <v>0</v>
      </c>
      <c r="K4" t="s">
        <v>236</v>
      </c>
    </row>
    <row r="5" spans="1:11">
      <c r="A5" t="s">
        <v>14</v>
      </c>
      <c r="B5" t="s">
        <v>114</v>
      </c>
      <c r="C5" t="s">
        <v>211</v>
      </c>
      <c r="D5" t="s">
        <v>218</v>
      </c>
      <c r="E5" t="s">
        <v>224</v>
      </c>
      <c r="F5" t="s">
        <v>233</v>
      </c>
      <c r="G5">
        <v>3</v>
      </c>
      <c r="H5">
        <v>1335.59</v>
      </c>
      <c r="I5">
        <v>315.73</v>
      </c>
      <c r="J5">
        <v>0.1</v>
      </c>
      <c r="K5" t="s">
        <v>237</v>
      </c>
    </row>
    <row r="6" spans="1:11">
      <c r="A6" t="s">
        <v>15</v>
      </c>
      <c r="B6" t="s">
        <v>115</v>
      </c>
      <c r="C6" t="s">
        <v>214</v>
      </c>
      <c r="D6" t="s">
        <v>220</v>
      </c>
      <c r="E6" t="s">
        <v>225</v>
      </c>
      <c r="F6" t="s">
        <v>231</v>
      </c>
      <c r="G6">
        <v>4</v>
      </c>
      <c r="H6">
        <v>90.04</v>
      </c>
      <c r="I6">
        <v>109</v>
      </c>
      <c r="J6">
        <v>0.15</v>
      </c>
      <c r="K6" t="s">
        <v>238</v>
      </c>
    </row>
    <row r="7" spans="1:11">
      <c r="A7" t="s">
        <v>16</v>
      </c>
      <c r="B7" t="s">
        <v>116</v>
      </c>
      <c r="C7" t="s">
        <v>213</v>
      </c>
      <c r="D7" t="s">
        <v>220</v>
      </c>
      <c r="E7" t="s">
        <v>225</v>
      </c>
      <c r="F7" t="s">
        <v>230</v>
      </c>
      <c r="G7">
        <v>8</v>
      </c>
      <c r="H7">
        <v>889.35</v>
      </c>
      <c r="I7">
        <v>461.99</v>
      </c>
      <c r="J7">
        <v>0</v>
      </c>
      <c r="K7" t="s">
        <v>239</v>
      </c>
    </row>
    <row r="8" spans="1:11">
      <c r="A8" t="s">
        <v>17</v>
      </c>
      <c r="B8" t="s">
        <v>117</v>
      </c>
      <c r="C8" t="s">
        <v>213</v>
      </c>
      <c r="D8" t="s">
        <v>218</v>
      </c>
      <c r="E8" t="s">
        <v>221</v>
      </c>
      <c r="F8" t="s">
        <v>230</v>
      </c>
      <c r="G8">
        <v>6</v>
      </c>
      <c r="H8">
        <v>685.79</v>
      </c>
      <c r="I8">
        <v>-76.489999999999995</v>
      </c>
      <c r="J8">
        <v>0</v>
      </c>
      <c r="K8" t="s">
        <v>240</v>
      </c>
    </row>
    <row r="9" spans="1:11">
      <c r="A9" t="s">
        <v>18</v>
      </c>
      <c r="B9" t="s">
        <v>118</v>
      </c>
      <c r="C9" t="s">
        <v>211</v>
      </c>
      <c r="D9" t="s">
        <v>219</v>
      </c>
      <c r="E9" t="s">
        <v>226</v>
      </c>
      <c r="F9" t="s">
        <v>232</v>
      </c>
      <c r="G9">
        <v>8</v>
      </c>
      <c r="H9">
        <v>1024.44</v>
      </c>
      <c r="I9">
        <v>150.77000000000001</v>
      </c>
      <c r="J9">
        <v>0.1</v>
      </c>
      <c r="K9" t="s">
        <v>241</v>
      </c>
    </row>
    <row r="10" spans="1:11">
      <c r="A10" t="s">
        <v>19</v>
      </c>
      <c r="B10" t="s">
        <v>119</v>
      </c>
      <c r="C10" t="s">
        <v>215</v>
      </c>
      <c r="D10" t="s">
        <v>220</v>
      </c>
      <c r="E10" t="s">
        <v>223</v>
      </c>
      <c r="F10" t="s">
        <v>230</v>
      </c>
      <c r="G10">
        <v>1</v>
      </c>
      <c r="H10">
        <v>525.82000000000005</v>
      </c>
      <c r="I10">
        <v>480.55</v>
      </c>
      <c r="J10">
        <v>0.15</v>
      </c>
      <c r="K10" t="s">
        <v>242</v>
      </c>
    </row>
    <row r="11" spans="1:11">
      <c r="A11" t="s">
        <v>20</v>
      </c>
      <c r="B11" t="s">
        <v>120</v>
      </c>
      <c r="C11" t="s">
        <v>214</v>
      </c>
      <c r="D11" t="s">
        <v>218</v>
      </c>
      <c r="E11" t="s">
        <v>224</v>
      </c>
      <c r="F11" t="s">
        <v>233</v>
      </c>
      <c r="G11">
        <v>8</v>
      </c>
      <c r="H11">
        <v>274.81</v>
      </c>
      <c r="I11">
        <v>228.78</v>
      </c>
      <c r="J11">
        <v>0.15</v>
      </c>
      <c r="K11" t="s">
        <v>243</v>
      </c>
    </row>
    <row r="12" spans="1:11">
      <c r="A12" t="s">
        <v>21</v>
      </c>
      <c r="B12" t="s">
        <v>121</v>
      </c>
      <c r="C12" t="s">
        <v>211</v>
      </c>
      <c r="D12" t="s">
        <v>220</v>
      </c>
      <c r="E12" t="s">
        <v>223</v>
      </c>
      <c r="F12" t="s">
        <v>232</v>
      </c>
      <c r="G12">
        <v>4</v>
      </c>
      <c r="H12">
        <v>1473.67</v>
      </c>
      <c r="I12">
        <v>154.08000000000001</v>
      </c>
      <c r="J12">
        <v>0</v>
      </c>
      <c r="K12" t="s">
        <v>244</v>
      </c>
    </row>
    <row r="13" spans="1:11">
      <c r="A13" t="s">
        <v>22</v>
      </c>
      <c r="B13" t="s">
        <v>122</v>
      </c>
      <c r="C13" t="s">
        <v>214</v>
      </c>
      <c r="D13" t="s">
        <v>220</v>
      </c>
      <c r="E13" t="s">
        <v>225</v>
      </c>
      <c r="F13" t="s">
        <v>230</v>
      </c>
      <c r="G13">
        <v>1</v>
      </c>
      <c r="H13">
        <v>1266.45</v>
      </c>
      <c r="I13">
        <v>241.11</v>
      </c>
      <c r="J13">
        <v>0</v>
      </c>
      <c r="K13" t="s">
        <v>245</v>
      </c>
    </row>
    <row r="14" spans="1:11">
      <c r="A14" t="s">
        <v>23</v>
      </c>
      <c r="B14" t="s">
        <v>123</v>
      </c>
      <c r="C14" t="s">
        <v>214</v>
      </c>
      <c r="D14" t="s">
        <v>220</v>
      </c>
      <c r="E14" t="s">
        <v>227</v>
      </c>
      <c r="F14" t="s">
        <v>232</v>
      </c>
      <c r="G14">
        <v>8</v>
      </c>
      <c r="H14">
        <v>1297.5899999999999</v>
      </c>
      <c r="I14">
        <v>245.55</v>
      </c>
      <c r="J14">
        <v>0.1</v>
      </c>
      <c r="K14" t="s">
        <v>246</v>
      </c>
    </row>
    <row r="15" spans="1:11">
      <c r="A15" t="s">
        <v>24</v>
      </c>
      <c r="B15" t="s">
        <v>124</v>
      </c>
      <c r="C15" t="s">
        <v>213</v>
      </c>
      <c r="D15" t="s">
        <v>220</v>
      </c>
      <c r="E15" t="s">
        <v>225</v>
      </c>
      <c r="F15" t="s">
        <v>230</v>
      </c>
      <c r="G15">
        <v>4</v>
      </c>
      <c r="H15">
        <v>412.86</v>
      </c>
      <c r="I15">
        <v>338.99</v>
      </c>
      <c r="J15">
        <v>0.1</v>
      </c>
      <c r="K15" t="s">
        <v>247</v>
      </c>
    </row>
    <row r="16" spans="1:11">
      <c r="A16" t="s">
        <v>25</v>
      </c>
      <c r="B16" t="s">
        <v>125</v>
      </c>
      <c r="C16" t="s">
        <v>212</v>
      </c>
      <c r="D16" t="s">
        <v>219</v>
      </c>
      <c r="E16" t="s">
        <v>222</v>
      </c>
      <c r="F16" t="s">
        <v>230</v>
      </c>
      <c r="G16">
        <v>6</v>
      </c>
      <c r="H16">
        <v>106.31</v>
      </c>
      <c r="I16">
        <v>-23.39</v>
      </c>
      <c r="J16">
        <v>0.15</v>
      </c>
      <c r="K16" t="s">
        <v>248</v>
      </c>
    </row>
    <row r="17" spans="1:11">
      <c r="A17" t="s">
        <v>26</v>
      </c>
      <c r="B17" t="s">
        <v>126</v>
      </c>
      <c r="C17" t="s">
        <v>214</v>
      </c>
      <c r="D17" t="s">
        <v>220</v>
      </c>
      <c r="E17" t="s">
        <v>223</v>
      </c>
      <c r="F17" t="s">
        <v>230</v>
      </c>
      <c r="G17">
        <v>8</v>
      </c>
      <c r="H17">
        <v>489.73</v>
      </c>
      <c r="I17">
        <v>50.01</v>
      </c>
      <c r="J17">
        <v>0.2</v>
      </c>
      <c r="K17" t="s">
        <v>249</v>
      </c>
    </row>
    <row r="18" spans="1:11">
      <c r="A18" t="s">
        <v>27</v>
      </c>
      <c r="B18" t="s">
        <v>127</v>
      </c>
      <c r="C18" t="s">
        <v>216</v>
      </c>
      <c r="D18" t="s">
        <v>220</v>
      </c>
      <c r="E18" t="s">
        <v>227</v>
      </c>
      <c r="F18" t="s">
        <v>233</v>
      </c>
      <c r="G18">
        <v>4</v>
      </c>
      <c r="H18">
        <v>828.77</v>
      </c>
      <c r="I18">
        <v>248.33</v>
      </c>
      <c r="J18">
        <v>0.15</v>
      </c>
      <c r="K18" t="s">
        <v>250</v>
      </c>
    </row>
    <row r="19" spans="1:11">
      <c r="A19" t="s">
        <v>28</v>
      </c>
      <c r="B19" t="s">
        <v>128</v>
      </c>
      <c r="C19" t="s">
        <v>213</v>
      </c>
      <c r="D19" t="s">
        <v>220</v>
      </c>
      <c r="E19" t="s">
        <v>223</v>
      </c>
      <c r="F19" t="s">
        <v>233</v>
      </c>
      <c r="G19">
        <v>3</v>
      </c>
      <c r="H19">
        <v>523.64</v>
      </c>
      <c r="I19">
        <v>420.27</v>
      </c>
      <c r="J19">
        <v>0</v>
      </c>
      <c r="K19" t="s">
        <v>251</v>
      </c>
    </row>
    <row r="20" spans="1:11">
      <c r="A20" t="s">
        <v>29</v>
      </c>
      <c r="B20" t="s">
        <v>129</v>
      </c>
      <c r="C20" t="s">
        <v>215</v>
      </c>
      <c r="D20" t="s">
        <v>219</v>
      </c>
      <c r="E20" t="s">
        <v>226</v>
      </c>
      <c r="F20" t="s">
        <v>232</v>
      </c>
      <c r="G20">
        <v>9</v>
      </c>
      <c r="H20">
        <v>1250.4100000000001</v>
      </c>
      <c r="I20">
        <v>237.12</v>
      </c>
      <c r="J20">
        <v>0.15</v>
      </c>
      <c r="K20" t="s">
        <v>252</v>
      </c>
    </row>
    <row r="21" spans="1:11">
      <c r="A21" t="s">
        <v>30</v>
      </c>
      <c r="B21" t="s">
        <v>130</v>
      </c>
      <c r="C21" t="s">
        <v>212</v>
      </c>
      <c r="D21" t="s">
        <v>220</v>
      </c>
      <c r="E21" t="s">
        <v>227</v>
      </c>
      <c r="F21" t="s">
        <v>230</v>
      </c>
      <c r="G21">
        <v>3</v>
      </c>
      <c r="H21">
        <v>443.74</v>
      </c>
      <c r="I21">
        <v>43.16</v>
      </c>
      <c r="J21">
        <v>0.2</v>
      </c>
      <c r="K21" t="s">
        <v>253</v>
      </c>
    </row>
    <row r="22" spans="1:11">
      <c r="A22" t="s">
        <v>31</v>
      </c>
      <c r="B22" t="s">
        <v>131</v>
      </c>
      <c r="C22" t="s">
        <v>216</v>
      </c>
      <c r="D22" t="s">
        <v>220</v>
      </c>
      <c r="E22" t="s">
        <v>225</v>
      </c>
      <c r="F22" t="s">
        <v>230</v>
      </c>
      <c r="G22">
        <v>9</v>
      </c>
      <c r="H22">
        <v>1449.62</v>
      </c>
      <c r="I22">
        <v>307.91000000000003</v>
      </c>
      <c r="J22">
        <v>0.1</v>
      </c>
      <c r="K22" t="s">
        <v>234</v>
      </c>
    </row>
    <row r="23" spans="1:11">
      <c r="A23" t="s">
        <v>32</v>
      </c>
      <c r="B23" t="s">
        <v>132</v>
      </c>
      <c r="C23" t="s">
        <v>216</v>
      </c>
      <c r="D23" t="s">
        <v>219</v>
      </c>
      <c r="E23" t="s">
        <v>222</v>
      </c>
      <c r="F23" t="s">
        <v>233</v>
      </c>
      <c r="G23">
        <v>2</v>
      </c>
      <c r="H23">
        <v>713.03</v>
      </c>
      <c r="I23">
        <v>343.95</v>
      </c>
      <c r="J23">
        <v>0.2</v>
      </c>
      <c r="K23" t="s">
        <v>235</v>
      </c>
    </row>
    <row r="24" spans="1:11">
      <c r="A24" t="s">
        <v>33</v>
      </c>
      <c r="B24" t="s">
        <v>133</v>
      </c>
      <c r="C24" t="s">
        <v>215</v>
      </c>
      <c r="D24" t="s">
        <v>219</v>
      </c>
      <c r="E24" t="s">
        <v>228</v>
      </c>
      <c r="F24" t="s">
        <v>230</v>
      </c>
      <c r="G24">
        <v>2</v>
      </c>
      <c r="H24">
        <v>1270.93</v>
      </c>
      <c r="I24">
        <v>42.94</v>
      </c>
      <c r="J24">
        <v>0.2</v>
      </c>
      <c r="K24" t="s">
        <v>236</v>
      </c>
    </row>
    <row r="25" spans="1:11">
      <c r="A25" t="s">
        <v>34</v>
      </c>
      <c r="B25" t="s">
        <v>134</v>
      </c>
      <c r="C25" t="s">
        <v>212</v>
      </c>
      <c r="D25" t="s">
        <v>219</v>
      </c>
      <c r="E25" t="s">
        <v>222</v>
      </c>
      <c r="F25" t="s">
        <v>233</v>
      </c>
      <c r="G25">
        <v>2</v>
      </c>
      <c r="H25">
        <v>331.85</v>
      </c>
      <c r="I25">
        <v>126.64</v>
      </c>
      <c r="J25">
        <v>0.2</v>
      </c>
      <c r="K25" t="s">
        <v>237</v>
      </c>
    </row>
    <row r="26" spans="1:11">
      <c r="A26" t="s">
        <v>35</v>
      </c>
      <c r="B26" t="s">
        <v>135</v>
      </c>
      <c r="C26" t="s">
        <v>213</v>
      </c>
      <c r="D26" t="s">
        <v>220</v>
      </c>
      <c r="E26" t="s">
        <v>227</v>
      </c>
      <c r="F26" t="s">
        <v>230</v>
      </c>
      <c r="G26">
        <v>6</v>
      </c>
      <c r="H26">
        <v>646.46</v>
      </c>
      <c r="I26">
        <v>220.6</v>
      </c>
      <c r="J26">
        <v>0.1</v>
      </c>
      <c r="K26" t="s">
        <v>238</v>
      </c>
    </row>
    <row r="27" spans="1:11">
      <c r="A27" t="s">
        <v>36</v>
      </c>
      <c r="B27" t="s">
        <v>136</v>
      </c>
      <c r="C27" t="s">
        <v>217</v>
      </c>
      <c r="D27" t="s">
        <v>219</v>
      </c>
      <c r="E27" t="s">
        <v>228</v>
      </c>
      <c r="F27" t="s">
        <v>232</v>
      </c>
      <c r="G27">
        <v>3</v>
      </c>
      <c r="H27">
        <v>1064.29</v>
      </c>
      <c r="I27">
        <v>197.94</v>
      </c>
      <c r="J27">
        <v>0.2</v>
      </c>
      <c r="K27" t="s">
        <v>239</v>
      </c>
    </row>
    <row r="28" spans="1:11">
      <c r="A28" t="s">
        <v>37</v>
      </c>
      <c r="B28" t="s">
        <v>137</v>
      </c>
      <c r="C28" t="s">
        <v>212</v>
      </c>
      <c r="D28" t="s">
        <v>219</v>
      </c>
      <c r="E28" t="s">
        <v>226</v>
      </c>
      <c r="F28" t="s">
        <v>230</v>
      </c>
      <c r="G28">
        <v>9</v>
      </c>
      <c r="H28">
        <v>250.61</v>
      </c>
      <c r="I28">
        <v>133.77000000000001</v>
      </c>
      <c r="J28">
        <v>0.2</v>
      </c>
      <c r="K28" t="s">
        <v>240</v>
      </c>
    </row>
    <row r="29" spans="1:11">
      <c r="A29" t="s">
        <v>38</v>
      </c>
      <c r="B29" t="s">
        <v>138</v>
      </c>
      <c r="C29" t="s">
        <v>215</v>
      </c>
      <c r="D29" t="s">
        <v>220</v>
      </c>
      <c r="E29" t="s">
        <v>227</v>
      </c>
      <c r="F29" t="s">
        <v>230</v>
      </c>
      <c r="G29">
        <v>4</v>
      </c>
      <c r="H29">
        <v>242.48</v>
      </c>
      <c r="I29">
        <v>78.58</v>
      </c>
      <c r="J29">
        <v>0.2</v>
      </c>
      <c r="K29" t="s">
        <v>241</v>
      </c>
    </row>
    <row r="30" spans="1:11">
      <c r="A30" t="s">
        <v>39</v>
      </c>
      <c r="B30" t="s">
        <v>139</v>
      </c>
      <c r="C30" t="s">
        <v>216</v>
      </c>
      <c r="D30" t="s">
        <v>219</v>
      </c>
      <c r="E30" t="s">
        <v>226</v>
      </c>
      <c r="F30" t="s">
        <v>231</v>
      </c>
      <c r="G30">
        <v>1</v>
      </c>
      <c r="H30">
        <v>1455.83</v>
      </c>
      <c r="I30">
        <v>-40.01</v>
      </c>
      <c r="J30">
        <v>0</v>
      </c>
      <c r="K30" t="s">
        <v>242</v>
      </c>
    </row>
    <row r="31" spans="1:11">
      <c r="A31" t="s">
        <v>40</v>
      </c>
      <c r="B31" t="s">
        <v>140</v>
      </c>
      <c r="C31" t="s">
        <v>213</v>
      </c>
      <c r="D31" t="s">
        <v>220</v>
      </c>
      <c r="E31" t="s">
        <v>225</v>
      </c>
      <c r="F31" t="s">
        <v>233</v>
      </c>
      <c r="G31">
        <v>4</v>
      </c>
      <c r="H31">
        <v>1086.1600000000001</v>
      </c>
      <c r="I31">
        <v>-67.91</v>
      </c>
      <c r="J31">
        <v>0.2</v>
      </c>
      <c r="K31" t="s">
        <v>243</v>
      </c>
    </row>
    <row r="32" spans="1:11">
      <c r="A32" t="s">
        <v>41</v>
      </c>
      <c r="B32" t="s">
        <v>141</v>
      </c>
      <c r="C32" t="s">
        <v>212</v>
      </c>
      <c r="D32" t="s">
        <v>218</v>
      </c>
      <c r="E32" t="s">
        <v>221</v>
      </c>
      <c r="F32" t="s">
        <v>230</v>
      </c>
      <c r="G32">
        <v>1</v>
      </c>
      <c r="H32">
        <v>109.55</v>
      </c>
      <c r="I32">
        <v>475.12</v>
      </c>
      <c r="J32">
        <v>0.1</v>
      </c>
      <c r="K32" t="s">
        <v>244</v>
      </c>
    </row>
    <row r="33" spans="1:11">
      <c r="A33" t="s">
        <v>42</v>
      </c>
      <c r="B33" t="s">
        <v>142</v>
      </c>
      <c r="C33" t="s">
        <v>217</v>
      </c>
      <c r="D33" t="s">
        <v>219</v>
      </c>
      <c r="E33" t="s">
        <v>222</v>
      </c>
      <c r="F33" t="s">
        <v>230</v>
      </c>
      <c r="G33">
        <v>5</v>
      </c>
      <c r="H33">
        <v>628.29</v>
      </c>
      <c r="I33">
        <v>408.29</v>
      </c>
      <c r="J33">
        <v>0.2</v>
      </c>
      <c r="K33" t="s">
        <v>245</v>
      </c>
    </row>
    <row r="34" spans="1:11">
      <c r="A34" t="s">
        <v>43</v>
      </c>
      <c r="B34" t="s">
        <v>143</v>
      </c>
      <c r="C34" t="s">
        <v>217</v>
      </c>
      <c r="D34" t="s">
        <v>218</v>
      </c>
      <c r="E34" t="s">
        <v>221</v>
      </c>
      <c r="F34" t="s">
        <v>231</v>
      </c>
      <c r="G34">
        <v>4</v>
      </c>
      <c r="H34">
        <v>678.61</v>
      </c>
      <c r="I34">
        <v>112.94</v>
      </c>
      <c r="J34">
        <v>0.2</v>
      </c>
      <c r="K34" t="s">
        <v>246</v>
      </c>
    </row>
    <row r="35" spans="1:11">
      <c r="A35" t="s">
        <v>44</v>
      </c>
      <c r="B35" t="s">
        <v>144</v>
      </c>
      <c r="C35" t="s">
        <v>214</v>
      </c>
      <c r="D35" t="s">
        <v>220</v>
      </c>
      <c r="E35" t="s">
        <v>223</v>
      </c>
      <c r="F35" t="s">
        <v>231</v>
      </c>
      <c r="G35">
        <v>8</v>
      </c>
      <c r="H35">
        <v>1128.8599999999999</v>
      </c>
      <c r="I35">
        <v>474.08</v>
      </c>
      <c r="J35">
        <v>0.1</v>
      </c>
      <c r="K35" t="s">
        <v>247</v>
      </c>
    </row>
    <row r="36" spans="1:11">
      <c r="A36" t="s">
        <v>45</v>
      </c>
      <c r="B36" t="s">
        <v>145</v>
      </c>
      <c r="C36" t="s">
        <v>214</v>
      </c>
      <c r="D36" t="s">
        <v>219</v>
      </c>
      <c r="E36" t="s">
        <v>222</v>
      </c>
      <c r="F36" t="s">
        <v>233</v>
      </c>
      <c r="G36">
        <v>8</v>
      </c>
      <c r="H36">
        <v>413.75</v>
      </c>
      <c r="I36">
        <v>306.06</v>
      </c>
      <c r="J36">
        <v>0.2</v>
      </c>
      <c r="K36" t="s">
        <v>248</v>
      </c>
    </row>
    <row r="37" spans="1:11">
      <c r="A37" t="s">
        <v>46</v>
      </c>
      <c r="B37" t="s">
        <v>146</v>
      </c>
      <c r="C37" t="s">
        <v>211</v>
      </c>
      <c r="D37" t="s">
        <v>220</v>
      </c>
      <c r="E37" t="s">
        <v>227</v>
      </c>
      <c r="F37" t="s">
        <v>231</v>
      </c>
      <c r="G37">
        <v>7</v>
      </c>
      <c r="H37">
        <v>317.27999999999997</v>
      </c>
      <c r="I37">
        <v>189.51</v>
      </c>
      <c r="J37">
        <v>0.1</v>
      </c>
      <c r="K37" t="s">
        <v>249</v>
      </c>
    </row>
    <row r="38" spans="1:11">
      <c r="A38" t="s">
        <v>47</v>
      </c>
      <c r="B38" t="s">
        <v>147</v>
      </c>
      <c r="C38" t="s">
        <v>215</v>
      </c>
      <c r="D38" t="s">
        <v>218</v>
      </c>
      <c r="E38" t="s">
        <v>224</v>
      </c>
      <c r="F38" t="s">
        <v>232</v>
      </c>
      <c r="G38">
        <v>3</v>
      </c>
      <c r="H38">
        <v>167.27</v>
      </c>
      <c r="I38">
        <v>195.82</v>
      </c>
      <c r="J38">
        <v>0.2</v>
      </c>
      <c r="K38" t="s">
        <v>250</v>
      </c>
    </row>
    <row r="39" spans="1:11">
      <c r="A39" t="s">
        <v>48</v>
      </c>
      <c r="B39" t="s">
        <v>148</v>
      </c>
      <c r="C39" t="s">
        <v>212</v>
      </c>
      <c r="D39" t="s">
        <v>220</v>
      </c>
      <c r="E39" t="s">
        <v>227</v>
      </c>
      <c r="F39" t="s">
        <v>231</v>
      </c>
      <c r="G39">
        <v>1</v>
      </c>
      <c r="H39">
        <v>671.06</v>
      </c>
      <c r="I39">
        <v>-50.03</v>
      </c>
      <c r="J39">
        <v>0.1</v>
      </c>
      <c r="K39" t="s">
        <v>251</v>
      </c>
    </row>
    <row r="40" spans="1:11">
      <c r="A40" t="s">
        <v>49</v>
      </c>
      <c r="B40" t="s">
        <v>149</v>
      </c>
      <c r="C40" t="s">
        <v>212</v>
      </c>
      <c r="D40" t="s">
        <v>219</v>
      </c>
      <c r="E40" t="s">
        <v>226</v>
      </c>
      <c r="F40" t="s">
        <v>232</v>
      </c>
      <c r="G40">
        <v>1</v>
      </c>
      <c r="H40">
        <v>1048.32</v>
      </c>
      <c r="I40">
        <v>-44.98</v>
      </c>
      <c r="J40">
        <v>0.2</v>
      </c>
      <c r="K40" t="s">
        <v>252</v>
      </c>
    </row>
    <row r="41" spans="1:11">
      <c r="A41" t="s">
        <v>50</v>
      </c>
      <c r="B41" t="s">
        <v>150</v>
      </c>
      <c r="C41" t="s">
        <v>211</v>
      </c>
      <c r="D41" t="s">
        <v>219</v>
      </c>
      <c r="E41" t="s">
        <v>222</v>
      </c>
      <c r="F41" t="s">
        <v>233</v>
      </c>
      <c r="G41">
        <v>3</v>
      </c>
      <c r="H41">
        <v>134.38</v>
      </c>
      <c r="I41">
        <v>261.45999999999998</v>
      </c>
      <c r="J41">
        <v>0.2</v>
      </c>
      <c r="K41" t="s">
        <v>253</v>
      </c>
    </row>
    <row r="42" spans="1:11">
      <c r="A42" t="s">
        <v>51</v>
      </c>
      <c r="B42" t="s">
        <v>151</v>
      </c>
      <c r="C42" t="s">
        <v>216</v>
      </c>
      <c r="D42" t="s">
        <v>218</v>
      </c>
      <c r="E42" t="s">
        <v>221</v>
      </c>
      <c r="F42" t="s">
        <v>233</v>
      </c>
      <c r="G42">
        <v>6</v>
      </c>
      <c r="H42">
        <v>1377.06</v>
      </c>
      <c r="I42">
        <v>232.22</v>
      </c>
      <c r="J42">
        <v>0</v>
      </c>
      <c r="K42" t="s">
        <v>234</v>
      </c>
    </row>
    <row r="43" spans="1:11">
      <c r="A43" t="s">
        <v>52</v>
      </c>
      <c r="B43" t="s">
        <v>152</v>
      </c>
      <c r="C43" t="s">
        <v>216</v>
      </c>
      <c r="D43" t="s">
        <v>220</v>
      </c>
      <c r="E43" t="s">
        <v>225</v>
      </c>
      <c r="F43" t="s">
        <v>233</v>
      </c>
      <c r="G43">
        <v>7</v>
      </c>
      <c r="H43">
        <v>691.41</v>
      </c>
      <c r="I43">
        <v>27.64</v>
      </c>
      <c r="J43">
        <v>0</v>
      </c>
      <c r="K43" t="s">
        <v>235</v>
      </c>
    </row>
    <row r="44" spans="1:11">
      <c r="A44" t="s">
        <v>53</v>
      </c>
      <c r="B44" t="s">
        <v>153</v>
      </c>
      <c r="C44" t="s">
        <v>211</v>
      </c>
      <c r="D44" t="s">
        <v>219</v>
      </c>
      <c r="E44" t="s">
        <v>226</v>
      </c>
      <c r="F44" t="s">
        <v>233</v>
      </c>
      <c r="G44">
        <v>6</v>
      </c>
      <c r="H44">
        <v>397.69</v>
      </c>
      <c r="I44">
        <v>467.72</v>
      </c>
      <c r="J44">
        <v>0.2</v>
      </c>
      <c r="K44" t="s">
        <v>236</v>
      </c>
    </row>
    <row r="45" spans="1:11">
      <c r="A45" t="s">
        <v>54</v>
      </c>
      <c r="B45" t="s">
        <v>154</v>
      </c>
      <c r="C45" t="s">
        <v>216</v>
      </c>
      <c r="D45" t="s">
        <v>218</v>
      </c>
      <c r="E45" t="s">
        <v>224</v>
      </c>
      <c r="F45" t="s">
        <v>233</v>
      </c>
      <c r="G45">
        <v>6</v>
      </c>
      <c r="H45">
        <v>186.12</v>
      </c>
      <c r="I45">
        <v>368.78</v>
      </c>
      <c r="J45">
        <v>0.2</v>
      </c>
      <c r="K45" t="s">
        <v>237</v>
      </c>
    </row>
    <row r="46" spans="1:11">
      <c r="A46" t="s">
        <v>55</v>
      </c>
      <c r="B46" t="s">
        <v>155</v>
      </c>
      <c r="C46" t="s">
        <v>214</v>
      </c>
      <c r="D46" t="s">
        <v>219</v>
      </c>
      <c r="E46" t="s">
        <v>228</v>
      </c>
      <c r="F46" t="s">
        <v>232</v>
      </c>
      <c r="G46">
        <v>6</v>
      </c>
      <c r="H46">
        <v>315.16000000000003</v>
      </c>
      <c r="I46">
        <v>-31.92</v>
      </c>
      <c r="J46">
        <v>0.15</v>
      </c>
      <c r="K46" t="s">
        <v>238</v>
      </c>
    </row>
    <row r="47" spans="1:11">
      <c r="A47" t="s">
        <v>56</v>
      </c>
      <c r="B47" t="s">
        <v>156</v>
      </c>
      <c r="C47" t="s">
        <v>212</v>
      </c>
      <c r="D47" t="s">
        <v>219</v>
      </c>
      <c r="E47" t="s">
        <v>222</v>
      </c>
      <c r="F47" t="s">
        <v>232</v>
      </c>
      <c r="G47">
        <v>3</v>
      </c>
      <c r="H47">
        <v>1405.19</v>
      </c>
      <c r="I47">
        <v>458.56</v>
      </c>
      <c r="J47">
        <v>0.1</v>
      </c>
      <c r="K47" t="s">
        <v>239</v>
      </c>
    </row>
    <row r="48" spans="1:11">
      <c r="A48" t="s">
        <v>57</v>
      </c>
      <c r="B48" t="s">
        <v>157</v>
      </c>
      <c r="C48" t="s">
        <v>211</v>
      </c>
      <c r="D48" t="s">
        <v>220</v>
      </c>
      <c r="E48" t="s">
        <v>227</v>
      </c>
      <c r="F48" t="s">
        <v>233</v>
      </c>
      <c r="G48">
        <v>6</v>
      </c>
      <c r="H48">
        <v>975.49</v>
      </c>
      <c r="I48">
        <v>484.55</v>
      </c>
      <c r="J48">
        <v>0.15</v>
      </c>
      <c r="K48" t="s">
        <v>240</v>
      </c>
    </row>
    <row r="49" spans="1:11">
      <c r="A49" t="s">
        <v>58</v>
      </c>
      <c r="B49" t="s">
        <v>158</v>
      </c>
      <c r="C49" t="s">
        <v>212</v>
      </c>
      <c r="D49" t="s">
        <v>219</v>
      </c>
      <c r="E49" t="s">
        <v>228</v>
      </c>
      <c r="F49" t="s">
        <v>231</v>
      </c>
      <c r="G49">
        <v>8</v>
      </c>
      <c r="H49">
        <v>799.21</v>
      </c>
      <c r="I49">
        <v>497.56</v>
      </c>
      <c r="J49">
        <v>0</v>
      </c>
      <c r="K49" t="s">
        <v>241</v>
      </c>
    </row>
    <row r="50" spans="1:11">
      <c r="A50" t="s">
        <v>59</v>
      </c>
      <c r="B50" t="s">
        <v>159</v>
      </c>
      <c r="C50" t="s">
        <v>217</v>
      </c>
      <c r="D50" t="s">
        <v>220</v>
      </c>
      <c r="E50" t="s">
        <v>223</v>
      </c>
      <c r="F50" t="s">
        <v>230</v>
      </c>
      <c r="G50">
        <v>2</v>
      </c>
      <c r="H50">
        <v>1002.81</v>
      </c>
      <c r="I50">
        <v>-66.48</v>
      </c>
      <c r="J50">
        <v>0</v>
      </c>
      <c r="K50" t="s">
        <v>242</v>
      </c>
    </row>
    <row r="51" spans="1:11">
      <c r="A51" t="s">
        <v>60</v>
      </c>
      <c r="B51" t="s">
        <v>160</v>
      </c>
      <c r="C51" t="s">
        <v>214</v>
      </c>
      <c r="D51" t="s">
        <v>219</v>
      </c>
      <c r="E51" t="s">
        <v>226</v>
      </c>
      <c r="F51" t="s">
        <v>233</v>
      </c>
      <c r="G51">
        <v>5</v>
      </c>
      <c r="H51">
        <v>681.73</v>
      </c>
      <c r="I51">
        <v>342.22</v>
      </c>
      <c r="J51">
        <v>0</v>
      </c>
      <c r="K51" t="s">
        <v>243</v>
      </c>
    </row>
    <row r="52" spans="1:11">
      <c r="A52" t="s">
        <v>61</v>
      </c>
      <c r="B52" t="s">
        <v>161</v>
      </c>
      <c r="C52" t="s">
        <v>213</v>
      </c>
      <c r="D52" t="s">
        <v>218</v>
      </c>
      <c r="E52" t="s">
        <v>229</v>
      </c>
      <c r="F52" t="s">
        <v>231</v>
      </c>
      <c r="G52">
        <v>1</v>
      </c>
      <c r="H52">
        <v>1108.56</v>
      </c>
      <c r="I52">
        <v>227.55</v>
      </c>
      <c r="J52">
        <v>0</v>
      </c>
      <c r="K52" t="s">
        <v>244</v>
      </c>
    </row>
    <row r="53" spans="1:11">
      <c r="A53" t="s">
        <v>62</v>
      </c>
      <c r="B53" t="s">
        <v>162</v>
      </c>
      <c r="C53" t="s">
        <v>214</v>
      </c>
      <c r="D53" t="s">
        <v>219</v>
      </c>
      <c r="E53" t="s">
        <v>226</v>
      </c>
      <c r="F53" t="s">
        <v>230</v>
      </c>
      <c r="G53">
        <v>1</v>
      </c>
      <c r="H53">
        <v>119.19</v>
      </c>
      <c r="I53">
        <v>323.5</v>
      </c>
      <c r="J53">
        <v>0.2</v>
      </c>
      <c r="K53" t="s">
        <v>245</v>
      </c>
    </row>
    <row r="54" spans="1:11">
      <c r="A54" t="s">
        <v>63</v>
      </c>
      <c r="B54" t="s">
        <v>163</v>
      </c>
      <c r="C54" t="s">
        <v>211</v>
      </c>
      <c r="D54" t="s">
        <v>220</v>
      </c>
      <c r="E54" t="s">
        <v>225</v>
      </c>
      <c r="F54" t="s">
        <v>233</v>
      </c>
      <c r="G54">
        <v>5</v>
      </c>
      <c r="H54">
        <v>870.75</v>
      </c>
      <c r="I54">
        <v>481.19</v>
      </c>
      <c r="J54">
        <v>0</v>
      </c>
      <c r="K54" t="s">
        <v>246</v>
      </c>
    </row>
    <row r="55" spans="1:11">
      <c r="A55" t="s">
        <v>64</v>
      </c>
      <c r="B55" t="s">
        <v>164</v>
      </c>
      <c r="C55" t="s">
        <v>213</v>
      </c>
      <c r="D55" t="s">
        <v>220</v>
      </c>
      <c r="E55" t="s">
        <v>223</v>
      </c>
      <c r="F55" t="s">
        <v>233</v>
      </c>
      <c r="G55">
        <v>3</v>
      </c>
      <c r="H55">
        <v>280.04000000000002</v>
      </c>
      <c r="I55">
        <v>312.82</v>
      </c>
      <c r="J55">
        <v>0.2</v>
      </c>
      <c r="K55" t="s">
        <v>247</v>
      </c>
    </row>
    <row r="56" spans="1:11">
      <c r="A56" t="s">
        <v>65</v>
      </c>
      <c r="B56" t="s">
        <v>165</v>
      </c>
      <c r="C56" t="s">
        <v>217</v>
      </c>
      <c r="D56" t="s">
        <v>218</v>
      </c>
      <c r="E56" t="s">
        <v>224</v>
      </c>
      <c r="F56" t="s">
        <v>232</v>
      </c>
      <c r="G56">
        <v>4</v>
      </c>
      <c r="H56">
        <v>224.24</v>
      </c>
      <c r="I56">
        <v>402.18</v>
      </c>
      <c r="J56">
        <v>0.2</v>
      </c>
      <c r="K56" t="s">
        <v>248</v>
      </c>
    </row>
    <row r="57" spans="1:11">
      <c r="A57" t="s">
        <v>66</v>
      </c>
      <c r="B57" t="s">
        <v>166</v>
      </c>
      <c r="C57" t="s">
        <v>211</v>
      </c>
      <c r="D57" t="s">
        <v>219</v>
      </c>
      <c r="E57" t="s">
        <v>222</v>
      </c>
      <c r="F57" t="s">
        <v>230</v>
      </c>
      <c r="G57">
        <v>3</v>
      </c>
      <c r="H57">
        <v>545.73</v>
      </c>
      <c r="I57">
        <v>420.12</v>
      </c>
      <c r="J57">
        <v>0</v>
      </c>
      <c r="K57" t="s">
        <v>249</v>
      </c>
    </row>
    <row r="58" spans="1:11">
      <c r="A58" t="s">
        <v>67</v>
      </c>
      <c r="B58" t="s">
        <v>167</v>
      </c>
      <c r="C58" t="s">
        <v>215</v>
      </c>
      <c r="D58" t="s">
        <v>219</v>
      </c>
      <c r="E58" t="s">
        <v>228</v>
      </c>
      <c r="F58" t="s">
        <v>230</v>
      </c>
      <c r="G58">
        <v>1</v>
      </c>
      <c r="H58">
        <v>183.11</v>
      </c>
      <c r="I58">
        <v>403.09</v>
      </c>
      <c r="J58">
        <v>0</v>
      </c>
      <c r="K58" t="s">
        <v>250</v>
      </c>
    </row>
    <row r="59" spans="1:11">
      <c r="A59" t="s">
        <v>68</v>
      </c>
      <c r="B59" t="s">
        <v>168</v>
      </c>
      <c r="C59" t="s">
        <v>212</v>
      </c>
      <c r="D59" t="s">
        <v>218</v>
      </c>
      <c r="E59" t="s">
        <v>224</v>
      </c>
      <c r="F59" t="s">
        <v>231</v>
      </c>
      <c r="G59">
        <v>1</v>
      </c>
      <c r="H59">
        <v>186.53</v>
      </c>
      <c r="I59">
        <v>155.65</v>
      </c>
      <c r="J59">
        <v>0.1</v>
      </c>
      <c r="K59" t="s">
        <v>251</v>
      </c>
    </row>
    <row r="60" spans="1:11">
      <c r="A60" t="s">
        <v>69</v>
      </c>
      <c r="B60" t="s">
        <v>169</v>
      </c>
      <c r="C60" t="s">
        <v>217</v>
      </c>
      <c r="D60" t="s">
        <v>219</v>
      </c>
      <c r="E60" t="s">
        <v>228</v>
      </c>
      <c r="F60" t="s">
        <v>232</v>
      </c>
      <c r="G60">
        <v>5</v>
      </c>
      <c r="H60">
        <v>501.55</v>
      </c>
      <c r="I60">
        <v>33.549999999999997</v>
      </c>
      <c r="J60">
        <v>0.15</v>
      </c>
      <c r="K60" t="s">
        <v>252</v>
      </c>
    </row>
    <row r="61" spans="1:11">
      <c r="A61" t="s">
        <v>70</v>
      </c>
      <c r="B61" t="s">
        <v>170</v>
      </c>
      <c r="C61" t="s">
        <v>212</v>
      </c>
      <c r="D61" t="s">
        <v>219</v>
      </c>
      <c r="E61" t="s">
        <v>226</v>
      </c>
      <c r="F61" t="s">
        <v>232</v>
      </c>
      <c r="G61">
        <v>6</v>
      </c>
      <c r="H61">
        <v>1470.29</v>
      </c>
      <c r="I61">
        <v>137.99</v>
      </c>
      <c r="J61">
        <v>0</v>
      </c>
      <c r="K61" t="s">
        <v>253</v>
      </c>
    </row>
    <row r="62" spans="1:11">
      <c r="A62" t="s">
        <v>71</v>
      </c>
      <c r="B62" t="s">
        <v>171</v>
      </c>
      <c r="C62" t="s">
        <v>216</v>
      </c>
      <c r="D62" t="s">
        <v>220</v>
      </c>
      <c r="E62" t="s">
        <v>223</v>
      </c>
      <c r="F62" t="s">
        <v>232</v>
      </c>
      <c r="G62">
        <v>3</v>
      </c>
      <c r="H62">
        <v>304.23</v>
      </c>
      <c r="I62">
        <v>435.14</v>
      </c>
      <c r="J62">
        <v>0.1</v>
      </c>
      <c r="K62" t="s">
        <v>234</v>
      </c>
    </row>
    <row r="63" spans="1:11">
      <c r="A63" t="s">
        <v>72</v>
      </c>
      <c r="B63" t="s">
        <v>172</v>
      </c>
      <c r="C63" t="s">
        <v>215</v>
      </c>
      <c r="D63" t="s">
        <v>219</v>
      </c>
      <c r="E63" t="s">
        <v>222</v>
      </c>
      <c r="F63" t="s">
        <v>232</v>
      </c>
      <c r="G63">
        <v>9</v>
      </c>
      <c r="H63">
        <v>74.88</v>
      </c>
      <c r="I63">
        <v>-12.04</v>
      </c>
      <c r="J63">
        <v>0.1</v>
      </c>
      <c r="K63" t="s">
        <v>235</v>
      </c>
    </row>
    <row r="64" spans="1:11">
      <c r="A64" t="s">
        <v>73</v>
      </c>
      <c r="B64" t="s">
        <v>173</v>
      </c>
      <c r="C64" t="s">
        <v>215</v>
      </c>
      <c r="D64" t="s">
        <v>219</v>
      </c>
      <c r="E64" t="s">
        <v>222</v>
      </c>
      <c r="F64" t="s">
        <v>230</v>
      </c>
      <c r="G64">
        <v>5</v>
      </c>
      <c r="H64">
        <v>1156.8800000000001</v>
      </c>
      <c r="I64">
        <v>208</v>
      </c>
      <c r="J64">
        <v>0.15</v>
      </c>
      <c r="K64" t="s">
        <v>236</v>
      </c>
    </row>
    <row r="65" spans="1:11">
      <c r="A65" t="s">
        <v>74</v>
      </c>
      <c r="B65" t="s">
        <v>174</v>
      </c>
      <c r="C65" t="s">
        <v>217</v>
      </c>
      <c r="D65" t="s">
        <v>218</v>
      </c>
      <c r="E65" t="s">
        <v>229</v>
      </c>
      <c r="F65" t="s">
        <v>230</v>
      </c>
      <c r="G65">
        <v>8</v>
      </c>
      <c r="H65">
        <v>1220.02</v>
      </c>
      <c r="I65">
        <v>39.94</v>
      </c>
      <c r="J65">
        <v>0.2</v>
      </c>
      <c r="K65" t="s">
        <v>237</v>
      </c>
    </row>
    <row r="66" spans="1:11">
      <c r="A66" t="s">
        <v>75</v>
      </c>
      <c r="B66" t="s">
        <v>175</v>
      </c>
      <c r="C66" t="s">
        <v>215</v>
      </c>
      <c r="D66" t="s">
        <v>218</v>
      </c>
      <c r="E66" t="s">
        <v>224</v>
      </c>
      <c r="F66" t="s">
        <v>233</v>
      </c>
      <c r="G66">
        <v>1</v>
      </c>
      <c r="H66">
        <v>552.14</v>
      </c>
      <c r="I66">
        <v>248.78</v>
      </c>
      <c r="J66">
        <v>0</v>
      </c>
      <c r="K66" t="s">
        <v>238</v>
      </c>
    </row>
    <row r="67" spans="1:11">
      <c r="A67" t="s">
        <v>76</v>
      </c>
      <c r="B67" t="s">
        <v>176</v>
      </c>
      <c r="C67" t="s">
        <v>213</v>
      </c>
      <c r="D67" t="s">
        <v>220</v>
      </c>
      <c r="E67" t="s">
        <v>225</v>
      </c>
      <c r="F67" t="s">
        <v>233</v>
      </c>
      <c r="G67">
        <v>5</v>
      </c>
      <c r="H67">
        <v>723.78</v>
      </c>
      <c r="I67">
        <v>417.88</v>
      </c>
      <c r="J67">
        <v>0.15</v>
      </c>
      <c r="K67" t="s">
        <v>239</v>
      </c>
    </row>
    <row r="68" spans="1:11">
      <c r="A68" t="s">
        <v>77</v>
      </c>
      <c r="B68" t="s">
        <v>177</v>
      </c>
      <c r="C68" t="s">
        <v>215</v>
      </c>
      <c r="D68" t="s">
        <v>219</v>
      </c>
      <c r="E68" t="s">
        <v>226</v>
      </c>
      <c r="F68" t="s">
        <v>232</v>
      </c>
      <c r="G68">
        <v>3</v>
      </c>
      <c r="H68">
        <v>992.17</v>
      </c>
      <c r="I68">
        <v>428.22</v>
      </c>
      <c r="J68">
        <v>0</v>
      </c>
      <c r="K68" t="s">
        <v>240</v>
      </c>
    </row>
    <row r="69" spans="1:11">
      <c r="A69" t="s">
        <v>78</v>
      </c>
      <c r="B69" t="s">
        <v>178</v>
      </c>
      <c r="C69" t="s">
        <v>212</v>
      </c>
      <c r="D69" t="s">
        <v>219</v>
      </c>
      <c r="E69" t="s">
        <v>226</v>
      </c>
      <c r="F69" t="s">
        <v>232</v>
      </c>
      <c r="G69">
        <v>1</v>
      </c>
      <c r="H69">
        <v>119.69</v>
      </c>
      <c r="I69">
        <v>42.01</v>
      </c>
      <c r="J69">
        <v>0.1</v>
      </c>
      <c r="K69" t="s">
        <v>241</v>
      </c>
    </row>
    <row r="70" spans="1:11">
      <c r="A70" t="s">
        <v>79</v>
      </c>
      <c r="B70" t="s">
        <v>179</v>
      </c>
      <c r="C70" t="s">
        <v>212</v>
      </c>
      <c r="D70" t="s">
        <v>219</v>
      </c>
      <c r="E70" t="s">
        <v>226</v>
      </c>
      <c r="F70" t="s">
        <v>232</v>
      </c>
      <c r="G70">
        <v>4</v>
      </c>
      <c r="H70">
        <v>1426.26</v>
      </c>
      <c r="I70">
        <v>444.62</v>
      </c>
      <c r="J70">
        <v>0.1</v>
      </c>
      <c r="K70" t="s">
        <v>242</v>
      </c>
    </row>
    <row r="71" spans="1:11">
      <c r="A71" t="s">
        <v>80</v>
      </c>
      <c r="B71" t="s">
        <v>180</v>
      </c>
      <c r="C71" t="s">
        <v>211</v>
      </c>
      <c r="D71" t="s">
        <v>220</v>
      </c>
      <c r="E71" t="s">
        <v>227</v>
      </c>
      <c r="F71" t="s">
        <v>233</v>
      </c>
      <c r="G71">
        <v>5</v>
      </c>
      <c r="H71">
        <v>1335.69</v>
      </c>
      <c r="I71">
        <v>255.13</v>
      </c>
      <c r="J71">
        <v>0.2</v>
      </c>
      <c r="K71" t="s">
        <v>243</v>
      </c>
    </row>
    <row r="72" spans="1:11">
      <c r="A72" t="s">
        <v>81</v>
      </c>
      <c r="B72" t="s">
        <v>181</v>
      </c>
      <c r="C72" t="s">
        <v>212</v>
      </c>
      <c r="D72" t="s">
        <v>220</v>
      </c>
      <c r="E72" t="s">
        <v>223</v>
      </c>
      <c r="F72" t="s">
        <v>231</v>
      </c>
      <c r="G72">
        <v>7</v>
      </c>
      <c r="H72">
        <v>428.3</v>
      </c>
      <c r="I72">
        <v>110.13</v>
      </c>
      <c r="J72">
        <v>0.1</v>
      </c>
      <c r="K72" t="s">
        <v>244</v>
      </c>
    </row>
    <row r="73" spans="1:11">
      <c r="A73" t="s">
        <v>82</v>
      </c>
      <c r="B73" t="s">
        <v>182</v>
      </c>
      <c r="C73" t="s">
        <v>211</v>
      </c>
      <c r="D73" t="s">
        <v>218</v>
      </c>
      <c r="E73" t="s">
        <v>229</v>
      </c>
      <c r="F73" t="s">
        <v>231</v>
      </c>
      <c r="G73">
        <v>1</v>
      </c>
      <c r="H73">
        <v>72.19</v>
      </c>
      <c r="I73">
        <v>324.91000000000003</v>
      </c>
      <c r="J73">
        <v>0.1</v>
      </c>
      <c r="K73" t="s">
        <v>245</v>
      </c>
    </row>
    <row r="74" spans="1:11">
      <c r="A74" t="s">
        <v>83</v>
      </c>
      <c r="B74" t="s">
        <v>183</v>
      </c>
      <c r="C74" t="s">
        <v>212</v>
      </c>
      <c r="D74" t="s">
        <v>220</v>
      </c>
      <c r="E74" t="s">
        <v>223</v>
      </c>
      <c r="F74" t="s">
        <v>233</v>
      </c>
      <c r="G74">
        <v>3</v>
      </c>
      <c r="H74">
        <v>1403.48</v>
      </c>
      <c r="I74">
        <v>189</v>
      </c>
      <c r="J74">
        <v>0.15</v>
      </c>
      <c r="K74" t="s">
        <v>246</v>
      </c>
    </row>
    <row r="75" spans="1:11">
      <c r="A75" t="s">
        <v>84</v>
      </c>
      <c r="B75" t="s">
        <v>184</v>
      </c>
      <c r="C75" t="s">
        <v>213</v>
      </c>
      <c r="D75" t="s">
        <v>219</v>
      </c>
      <c r="E75" t="s">
        <v>226</v>
      </c>
      <c r="F75" t="s">
        <v>233</v>
      </c>
      <c r="G75">
        <v>2</v>
      </c>
      <c r="H75">
        <v>776.51</v>
      </c>
      <c r="I75">
        <v>126.79</v>
      </c>
      <c r="J75">
        <v>0</v>
      </c>
      <c r="K75" t="s">
        <v>247</v>
      </c>
    </row>
    <row r="76" spans="1:11">
      <c r="A76" t="s">
        <v>85</v>
      </c>
      <c r="B76" t="s">
        <v>185</v>
      </c>
      <c r="C76" t="s">
        <v>211</v>
      </c>
      <c r="D76" t="s">
        <v>219</v>
      </c>
      <c r="E76" t="s">
        <v>222</v>
      </c>
      <c r="F76" t="s">
        <v>233</v>
      </c>
      <c r="G76">
        <v>9</v>
      </c>
      <c r="H76">
        <v>832.1</v>
      </c>
      <c r="I76">
        <v>323.05</v>
      </c>
      <c r="J76">
        <v>0</v>
      </c>
      <c r="K76" t="s">
        <v>248</v>
      </c>
    </row>
    <row r="77" spans="1:11">
      <c r="A77" t="s">
        <v>86</v>
      </c>
      <c r="B77" t="s">
        <v>186</v>
      </c>
      <c r="C77" t="s">
        <v>214</v>
      </c>
      <c r="D77" t="s">
        <v>220</v>
      </c>
      <c r="E77" t="s">
        <v>225</v>
      </c>
      <c r="F77" t="s">
        <v>233</v>
      </c>
      <c r="G77">
        <v>6</v>
      </c>
      <c r="H77">
        <v>1041.75</v>
      </c>
      <c r="I77">
        <v>49.23</v>
      </c>
      <c r="J77">
        <v>0.15</v>
      </c>
      <c r="K77" t="s">
        <v>249</v>
      </c>
    </row>
    <row r="78" spans="1:11">
      <c r="A78" t="s">
        <v>87</v>
      </c>
      <c r="B78" t="s">
        <v>187</v>
      </c>
      <c r="C78" t="s">
        <v>216</v>
      </c>
      <c r="D78" t="s">
        <v>219</v>
      </c>
      <c r="E78" t="s">
        <v>226</v>
      </c>
      <c r="F78" t="s">
        <v>233</v>
      </c>
      <c r="G78">
        <v>3</v>
      </c>
      <c r="H78">
        <v>942.98</v>
      </c>
      <c r="I78">
        <v>98.15</v>
      </c>
      <c r="J78">
        <v>0.2</v>
      </c>
      <c r="K78" t="s">
        <v>250</v>
      </c>
    </row>
    <row r="79" spans="1:11">
      <c r="A79" t="s">
        <v>88</v>
      </c>
      <c r="B79" t="s">
        <v>188</v>
      </c>
      <c r="C79" t="s">
        <v>217</v>
      </c>
      <c r="D79" t="s">
        <v>219</v>
      </c>
      <c r="E79" t="s">
        <v>228</v>
      </c>
      <c r="F79" t="s">
        <v>233</v>
      </c>
      <c r="G79">
        <v>8</v>
      </c>
      <c r="H79">
        <v>1418.64</v>
      </c>
      <c r="I79">
        <v>160.66999999999999</v>
      </c>
      <c r="J79">
        <v>0</v>
      </c>
      <c r="K79" t="s">
        <v>251</v>
      </c>
    </row>
    <row r="80" spans="1:11">
      <c r="A80" t="s">
        <v>89</v>
      </c>
      <c r="B80" t="s">
        <v>189</v>
      </c>
      <c r="C80" t="s">
        <v>212</v>
      </c>
      <c r="D80" t="s">
        <v>220</v>
      </c>
      <c r="E80" t="s">
        <v>225</v>
      </c>
      <c r="F80" t="s">
        <v>232</v>
      </c>
      <c r="G80">
        <v>8</v>
      </c>
      <c r="H80">
        <v>1419.16</v>
      </c>
      <c r="I80">
        <v>52.21</v>
      </c>
      <c r="J80">
        <v>0.1</v>
      </c>
      <c r="K80" t="s">
        <v>252</v>
      </c>
    </row>
    <row r="81" spans="1:11">
      <c r="A81" t="s">
        <v>90</v>
      </c>
      <c r="B81" t="s">
        <v>190</v>
      </c>
      <c r="C81" t="s">
        <v>215</v>
      </c>
      <c r="D81" t="s">
        <v>220</v>
      </c>
      <c r="E81" t="s">
        <v>223</v>
      </c>
      <c r="F81" t="s">
        <v>232</v>
      </c>
      <c r="G81">
        <v>2</v>
      </c>
      <c r="H81">
        <v>1307.44</v>
      </c>
      <c r="I81">
        <v>143.12</v>
      </c>
      <c r="J81">
        <v>0</v>
      </c>
      <c r="K81" t="s">
        <v>253</v>
      </c>
    </row>
    <row r="82" spans="1:11">
      <c r="A82" t="s">
        <v>91</v>
      </c>
      <c r="B82" t="s">
        <v>191</v>
      </c>
      <c r="C82" t="s">
        <v>212</v>
      </c>
      <c r="D82" t="s">
        <v>219</v>
      </c>
      <c r="E82" t="s">
        <v>222</v>
      </c>
      <c r="F82" t="s">
        <v>232</v>
      </c>
      <c r="G82">
        <v>6</v>
      </c>
      <c r="H82">
        <v>972.79</v>
      </c>
      <c r="I82">
        <v>242.88</v>
      </c>
      <c r="J82">
        <v>0.1</v>
      </c>
      <c r="K82" t="s">
        <v>234</v>
      </c>
    </row>
    <row r="83" spans="1:11">
      <c r="A83" t="s">
        <v>92</v>
      </c>
      <c r="B83" t="s">
        <v>192</v>
      </c>
      <c r="C83" t="s">
        <v>215</v>
      </c>
      <c r="D83" t="s">
        <v>219</v>
      </c>
      <c r="E83" t="s">
        <v>222</v>
      </c>
      <c r="F83" t="s">
        <v>232</v>
      </c>
      <c r="G83">
        <v>7</v>
      </c>
      <c r="H83">
        <v>1211.3800000000001</v>
      </c>
      <c r="I83">
        <v>344.58</v>
      </c>
      <c r="J83">
        <v>0.2</v>
      </c>
      <c r="K83" t="s">
        <v>235</v>
      </c>
    </row>
    <row r="84" spans="1:11">
      <c r="A84" t="s">
        <v>93</v>
      </c>
      <c r="B84" t="s">
        <v>193</v>
      </c>
      <c r="C84" t="s">
        <v>216</v>
      </c>
      <c r="D84" t="s">
        <v>219</v>
      </c>
      <c r="E84" t="s">
        <v>228</v>
      </c>
      <c r="F84" t="s">
        <v>233</v>
      </c>
      <c r="G84">
        <v>2</v>
      </c>
      <c r="H84">
        <v>1031.8900000000001</v>
      </c>
      <c r="I84">
        <v>360.32</v>
      </c>
      <c r="J84">
        <v>0.15</v>
      </c>
      <c r="K84" t="s">
        <v>236</v>
      </c>
    </row>
    <row r="85" spans="1:11">
      <c r="A85" t="s">
        <v>94</v>
      </c>
      <c r="B85" t="s">
        <v>194</v>
      </c>
      <c r="C85" t="s">
        <v>216</v>
      </c>
      <c r="D85" t="s">
        <v>218</v>
      </c>
      <c r="E85" t="s">
        <v>229</v>
      </c>
      <c r="F85" t="s">
        <v>231</v>
      </c>
      <c r="G85">
        <v>2</v>
      </c>
      <c r="H85">
        <v>881.38</v>
      </c>
      <c r="I85">
        <v>393.67</v>
      </c>
      <c r="J85">
        <v>0</v>
      </c>
      <c r="K85" t="s">
        <v>237</v>
      </c>
    </row>
    <row r="86" spans="1:11">
      <c r="A86" t="s">
        <v>95</v>
      </c>
      <c r="B86" t="s">
        <v>195</v>
      </c>
      <c r="C86" t="s">
        <v>216</v>
      </c>
      <c r="D86" t="s">
        <v>218</v>
      </c>
      <c r="E86" t="s">
        <v>229</v>
      </c>
      <c r="F86" t="s">
        <v>230</v>
      </c>
      <c r="G86">
        <v>1</v>
      </c>
      <c r="H86">
        <v>236.33</v>
      </c>
      <c r="I86">
        <v>346.53</v>
      </c>
      <c r="J86">
        <v>0.15</v>
      </c>
      <c r="K86" t="s">
        <v>238</v>
      </c>
    </row>
    <row r="87" spans="1:11">
      <c r="A87" t="s">
        <v>96</v>
      </c>
      <c r="B87" t="s">
        <v>196</v>
      </c>
      <c r="C87" t="s">
        <v>215</v>
      </c>
      <c r="D87" t="s">
        <v>218</v>
      </c>
      <c r="E87" t="s">
        <v>224</v>
      </c>
      <c r="F87" t="s">
        <v>233</v>
      </c>
      <c r="G87">
        <v>8</v>
      </c>
      <c r="H87">
        <v>1226.25</v>
      </c>
      <c r="I87">
        <v>308.62</v>
      </c>
      <c r="J87">
        <v>0</v>
      </c>
      <c r="K87" t="s">
        <v>239</v>
      </c>
    </row>
    <row r="88" spans="1:11">
      <c r="A88" t="s">
        <v>97</v>
      </c>
      <c r="B88" t="s">
        <v>197</v>
      </c>
      <c r="C88" t="s">
        <v>212</v>
      </c>
      <c r="D88" t="s">
        <v>220</v>
      </c>
      <c r="E88" t="s">
        <v>227</v>
      </c>
      <c r="F88" t="s">
        <v>230</v>
      </c>
      <c r="G88">
        <v>1</v>
      </c>
      <c r="H88">
        <v>1239.93</v>
      </c>
      <c r="I88">
        <v>42.5</v>
      </c>
      <c r="J88">
        <v>0.1</v>
      </c>
      <c r="K88" t="s">
        <v>240</v>
      </c>
    </row>
    <row r="89" spans="1:11">
      <c r="A89" t="s">
        <v>98</v>
      </c>
      <c r="B89" t="s">
        <v>198</v>
      </c>
      <c r="C89" t="s">
        <v>216</v>
      </c>
      <c r="D89" t="s">
        <v>218</v>
      </c>
      <c r="E89" t="s">
        <v>229</v>
      </c>
      <c r="F89" t="s">
        <v>231</v>
      </c>
      <c r="G89">
        <v>9</v>
      </c>
      <c r="H89">
        <v>957.61</v>
      </c>
      <c r="I89">
        <v>140.13</v>
      </c>
      <c r="J89">
        <v>0.15</v>
      </c>
      <c r="K89" t="s">
        <v>241</v>
      </c>
    </row>
    <row r="90" spans="1:11">
      <c r="A90" t="s">
        <v>99</v>
      </c>
      <c r="B90" t="s">
        <v>199</v>
      </c>
      <c r="C90" t="s">
        <v>213</v>
      </c>
      <c r="D90" t="s">
        <v>220</v>
      </c>
      <c r="E90" t="s">
        <v>223</v>
      </c>
      <c r="F90" t="s">
        <v>232</v>
      </c>
      <c r="G90">
        <v>6</v>
      </c>
      <c r="H90">
        <v>1239.6199999999999</v>
      </c>
      <c r="I90">
        <v>186.63</v>
      </c>
      <c r="J90">
        <v>0</v>
      </c>
      <c r="K90" t="s">
        <v>242</v>
      </c>
    </row>
    <row r="91" spans="1:11">
      <c r="A91" t="s">
        <v>100</v>
      </c>
      <c r="B91" t="s">
        <v>200</v>
      </c>
      <c r="C91" t="s">
        <v>211</v>
      </c>
      <c r="D91" t="s">
        <v>220</v>
      </c>
      <c r="E91" t="s">
        <v>227</v>
      </c>
      <c r="F91" t="s">
        <v>231</v>
      </c>
      <c r="G91">
        <v>7</v>
      </c>
      <c r="H91">
        <v>994.65</v>
      </c>
      <c r="I91">
        <v>-50.27</v>
      </c>
      <c r="J91">
        <v>0.1</v>
      </c>
      <c r="K91" t="s">
        <v>243</v>
      </c>
    </row>
    <row r="92" spans="1:11">
      <c r="A92" t="s">
        <v>101</v>
      </c>
      <c r="B92" t="s">
        <v>201</v>
      </c>
      <c r="C92" t="s">
        <v>215</v>
      </c>
      <c r="D92" t="s">
        <v>218</v>
      </c>
      <c r="E92" t="s">
        <v>221</v>
      </c>
      <c r="F92" t="s">
        <v>233</v>
      </c>
      <c r="G92">
        <v>7</v>
      </c>
      <c r="H92">
        <v>349.69</v>
      </c>
      <c r="I92">
        <v>217.02</v>
      </c>
      <c r="J92">
        <v>0.15</v>
      </c>
      <c r="K92" t="s">
        <v>244</v>
      </c>
    </row>
    <row r="93" spans="1:11">
      <c r="A93" t="s">
        <v>102</v>
      </c>
      <c r="B93" t="s">
        <v>202</v>
      </c>
      <c r="C93" t="s">
        <v>215</v>
      </c>
      <c r="D93" t="s">
        <v>218</v>
      </c>
      <c r="E93" t="s">
        <v>221</v>
      </c>
      <c r="F93" t="s">
        <v>232</v>
      </c>
      <c r="G93">
        <v>3</v>
      </c>
      <c r="H93">
        <v>447.24</v>
      </c>
      <c r="I93">
        <v>161.80000000000001</v>
      </c>
      <c r="J93">
        <v>0.15</v>
      </c>
      <c r="K93" t="s">
        <v>245</v>
      </c>
    </row>
    <row r="94" spans="1:11">
      <c r="A94" t="s">
        <v>103</v>
      </c>
      <c r="B94" t="s">
        <v>203</v>
      </c>
      <c r="C94" t="s">
        <v>212</v>
      </c>
      <c r="D94" t="s">
        <v>218</v>
      </c>
      <c r="E94" t="s">
        <v>224</v>
      </c>
      <c r="F94" t="s">
        <v>233</v>
      </c>
      <c r="G94">
        <v>2</v>
      </c>
      <c r="H94">
        <v>361.15</v>
      </c>
      <c r="I94">
        <v>381.27</v>
      </c>
      <c r="J94">
        <v>0</v>
      </c>
      <c r="K94" t="s">
        <v>246</v>
      </c>
    </row>
    <row r="95" spans="1:11">
      <c r="A95" t="s">
        <v>104</v>
      </c>
      <c r="B95" t="s">
        <v>204</v>
      </c>
      <c r="C95" t="s">
        <v>215</v>
      </c>
      <c r="D95" t="s">
        <v>219</v>
      </c>
      <c r="E95" t="s">
        <v>222</v>
      </c>
      <c r="F95" t="s">
        <v>232</v>
      </c>
      <c r="G95">
        <v>9</v>
      </c>
      <c r="H95">
        <v>597.03</v>
      </c>
      <c r="I95">
        <v>486.74</v>
      </c>
      <c r="J95">
        <v>0</v>
      </c>
      <c r="K95" t="s">
        <v>247</v>
      </c>
    </row>
    <row r="96" spans="1:11">
      <c r="A96" t="s">
        <v>105</v>
      </c>
      <c r="B96" t="s">
        <v>205</v>
      </c>
      <c r="C96" t="s">
        <v>215</v>
      </c>
      <c r="D96" t="s">
        <v>218</v>
      </c>
      <c r="E96" t="s">
        <v>224</v>
      </c>
      <c r="F96" t="s">
        <v>230</v>
      </c>
      <c r="G96">
        <v>8</v>
      </c>
      <c r="H96">
        <v>106.5</v>
      </c>
      <c r="I96">
        <v>233.6</v>
      </c>
      <c r="J96">
        <v>0</v>
      </c>
      <c r="K96" t="s">
        <v>248</v>
      </c>
    </row>
    <row r="97" spans="1:11">
      <c r="A97" t="s">
        <v>106</v>
      </c>
      <c r="B97" t="s">
        <v>206</v>
      </c>
      <c r="C97" t="s">
        <v>216</v>
      </c>
      <c r="D97" t="s">
        <v>219</v>
      </c>
      <c r="E97" t="s">
        <v>222</v>
      </c>
      <c r="F97" t="s">
        <v>230</v>
      </c>
      <c r="G97">
        <v>7</v>
      </c>
      <c r="H97">
        <v>946.47</v>
      </c>
      <c r="I97">
        <v>93.61</v>
      </c>
      <c r="J97">
        <v>0.1</v>
      </c>
      <c r="K97" t="s">
        <v>249</v>
      </c>
    </row>
    <row r="98" spans="1:11">
      <c r="A98" t="s">
        <v>107</v>
      </c>
      <c r="B98" t="s">
        <v>207</v>
      </c>
      <c r="C98" t="s">
        <v>212</v>
      </c>
      <c r="D98" t="s">
        <v>220</v>
      </c>
      <c r="E98" t="s">
        <v>225</v>
      </c>
      <c r="F98" t="s">
        <v>230</v>
      </c>
      <c r="G98">
        <v>9</v>
      </c>
      <c r="H98">
        <v>538</v>
      </c>
      <c r="I98">
        <v>-73.959999999999994</v>
      </c>
      <c r="J98">
        <v>0</v>
      </c>
      <c r="K98" t="s">
        <v>250</v>
      </c>
    </row>
    <row r="99" spans="1:11">
      <c r="A99" t="s">
        <v>108</v>
      </c>
      <c r="B99" t="s">
        <v>208</v>
      </c>
      <c r="C99" t="s">
        <v>216</v>
      </c>
      <c r="D99" t="s">
        <v>219</v>
      </c>
      <c r="E99" t="s">
        <v>226</v>
      </c>
      <c r="F99" t="s">
        <v>231</v>
      </c>
      <c r="G99">
        <v>4</v>
      </c>
      <c r="H99">
        <v>1000.8</v>
      </c>
      <c r="I99">
        <v>454.79</v>
      </c>
      <c r="J99">
        <v>0.15</v>
      </c>
      <c r="K99" t="s">
        <v>251</v>
      </c>
    </row>
    <row r="100" spans="1:11">
      <c r="A100" t="s">
        <v>109</v>
      </c>
      <c r="B100" t="s">
        <v>209</v>
      </c>
      <c r="C100" t="s">
        <v>211</v>
      </c>
      <c r="D100" t="s">
        <v>218</v>
      </c>
      <c r="E100" t="s">
        <v>229</v>
      </c>
      <c r="F100" t="s">
        <v>233</v>
      </c>
      <c r="G100">
        <v>4</v>
      </c>
      <c r="H100">
        <v>608.83000000000004</v>
      </c>
      <c r="I100">
        <v>451.47</v>
      </c>
      <c r="J100">
        <v>0.15</v>
      </c>
      <c r="K100" t="s">
        <v>252</v>
      </c>
    </row>
    <row r="101" spans="1:11">
      <c r="A101" t="s">
        <v>110</v>
      </c>
      <c r="B101" t="s">
        <v>210</v>
      </c>
      <c r="C101" t="s">
        <v>211</v>
      </c>
      <c r="D101" t="s">
        <v>220</v>
      </c>
      <c r="E101" t="s">
        <v>225</v>
      </c>
      <c r="F101" t="s">
        <v>231</v>
      </c>
      <c r="G101">
        <v>1</v>
      </c>
      <c r="H101">
        <v>1038.3399999999999</v>
      </c>
      <c r="I101">
        <v>51.79</v>
      </c>
      <c r="J101">
        <v>0</v>
      </c>
      <c r="K101" t="s">
        <v>253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91E24-A6DD-4A5F-A02A-C5F5762CA7B8}">
  <dimension ref="A3:C8"/>
  <sheetViews>
    <sheetView workbookViewId="0">
      <selection activeCell="B5" sqref="B5"/>
    </sheetView>
  </sheetViews>
  <sheetFormatPr defaultRowHeight="14.4"/>
  <cols>
    <col min="1" max="1" width="12.5546875" bestFit="1" customWidth="1"/>
    <col min="2" max="2" width="19.33203125" bestFit="1" customWidth="1"/>
    <col min="3" max="3" width="12.109375" bestFit="1" customWidth="1"/>
  </cols>
  <sheetData>
    <row r="3" spans="1:3">
      <c r="A3" s="4" t="s">
        <v>281</v>
      </c>
      <c r="B3" t="s">
        <v>286</v>
      </c>
      <c r="C3" t="s">
        <v>285</v>
      </c>
    </row>
    <row r="4" spans="1:3">
      <c r="A4" s="5" t="s">
        <v>282</v>
      </c>
      <c r="B4" s="2"/>
      <c r="C4" s="2">
        <v>22193.8</v>
      </c>
    </row>
    <row r="5" spans="1:3">
      <c r="A5" s="5" t="s">
        <v>276</v>
      </c>
      <c r="B5" s="2">
        <v>6</v>
      </c>
      <c r="C5" s="2">
        <v>22193.8</v>
      </c>
    </row>
    <row r="6" spans="1:3">
      <c r="A6" s="5" t="s">
        <v>277</v>
      </c>
      <c r="B6" s="2">
        <v>5</v>
      </c>
      <c r="C6" s="2">
        <v>22193.8</v>
      </c>
    </row>
    <row r="7" spans="1:3">
      <c r="A7" s="5" t="s">
        <v>278</v>
      </c>
      <c r="B7" s="2">
        <v>9</v>
      </c>
      <c r="C7" s="2">
        <v>22193.8</v>
      </c>
    </row>
    <row r="8" spans="1:3">
      <c r="A8" s="5" t="s">
        <v>283</v>
      </c>
      <c r="B8" s="2">
        <v>20</v>
      </c>
      <c r="C8" s="2">
        <v>22193.8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sqref="A1:XFD1048576"/>
    </sheetView>
  </sheetViews>
  <sheetFormatPr defaultRowHeight="14.4"/>
  <cols>
    <col min="1" max="1" width="11.33203125" bestFit="1" customWidth="1"/>
    <col min="2" max="2" width="14.6640625" bestFit="1" customWidth="1"/>
    <col min="3" max="3" width="11.33203125" bestFit="1" customWidth="1"/>
    <col min="4" max="4" width="6.88671875" bestFit="1" customWidth="1"/>
  </cols>
  <sheetData>
    <row r="1" spans="1:4">
      <c r="A1" s="1" t="s">
        <v>10</v>
      </c>
      <c r="B1" s="1" t="s">
        <v>254</v>
      </c>
      <c r="C1" s="1" t="s">
        <v>255</v>
      </c>
      <c r="D1" s="1" t="s">
        <v>5</v>
      </c>
    </row>
    <row r="2" spans="1:4">
      <c r="A2" t="s">
        <v>234</v>
      </c>
      <c r="B2" t="s">
        <v>256</v>
      </c>
      <c r="C2" t="s">
        <v>276</v>
      </c>
      <c r="D2" t="s">
        <v>233</v>
      </c>
    </row>
    <row r="3" spans="1:4">
      <c r="A3" t="s">
        <v>235</v>
      </c>
      <c r="B3" t="s">
        <v>257</v>
      </c>
      <c r="C3" t="s">
        <v>277</v>
      </c>
      <c r="D3" t="s">
        <v>231</v>
      </c>
    </row>
    <row r="4" spans="1:4">
      <c r="A4" t="s">
        <v>236</v>
      </c>
      <c r="B4" t="s">
        <v>258</v>
      </c>
      <c r="C4" t="s">
        <v>276</v>
      </c>
      <c r="D4" t="s">
        <v>231</v>
      </c>
    </row>
    <row r="5" spans="1:4">
      <c r="A5" t="s">
        <v>237</v>
      </c>
      <c r="B5" t="s">
        <v>259</v>
      </c>
      <c r="C5" t="s">
        <v>276</v>
      </c>
      <c r="D5" t="s">
        <v>231</v>
      </c>
    </row>
    <row r="6" spans="1:4">
      <c r="A6" t="s">
        <v>238</v>
      </c>
      <c r="B6" t="s">
        <v>260</v>
      </c>
      <c r="C6" t="s">
        <v>277</v>
      </c>
      <c r="D6" t="s">
        <v>231</v>
      </c>
    </row>
    <row r="7" spans="1:4">
      <c r="A7" t="s">
        <v>239</v>
      </c>
      <c r="B7" t="s">
        <v>261</v>
      </c>
      <c r="C7" t="s">
        <v>277</v>
      </c>
      <c r="D7" t="s">
        <v>231</v>
      </c>
    </row>
    <row r="8" spans="1:4">
      <c r="A8" t="s">
        <v>240</v>
      </c>
      <c r="B8" t="s">
        <v>262</v>
      </c>
      <c r="C8" t="s">
        <v>276</v>
      </c>
      <c r="D8" t="s">
        <v>231</v>
      </c>
    </row>
    <row r="9" spans="1:4">
      <c r="A9" t="s">
        <v>241</v>
      </c>
      <c r="B9" t="s">
        <v>263</v>
      </c>
      <c r="C9" t="s">
        <v>277</v>
      </c>
      <c r="D9" t="s">
        <v>230</v>
      </c>
    </row>
    <row r="10" spans="1:4">
      <c r="A10" t="s">
        <v>242</v>
      </c>
      <c r="B10" t="s">
        <v>264</v>
      </c>
      <c r="C10" t="s">
        <v>276</v>
      </c>
      <c r="D10" t="s">
        <v>232</v>
      </c>
    </row>
    <row r="11" spans="1:4">
      <c r="A11" t="s">
        <v>243</v>
      </c>
      <c r="B11" t="s">
        <v>265</v>
      </c>
      <c r="C11" t="s">
        <v>277</v>
      </c>
      <c r="D11" t="s">
        <v>231</v>
      </c>
    </row>
    <row r="12" spans="1:4">
      <c r="A12" t="s">
        <v>244</v>
      </c>
      <c r="B12" t="s">
        <v>266</v>
      </c>
      <c r="C12" t="s">
        <v>278</v>
      </c>
      <c r="D12" t="s">
        <v>232</v>
      </c>
    </row>
    <row r="13" spans="1:4">
      <c r="A13" t="s">
        <v>245</v>
      </c>
      <c r="B13" t="s">
        <v>267</v>
      </c>
      <c r="C13" t="s">
        <v>278</v>
      </c>
      <c r="D13" t="s">
        <v>232</v>
      </c>
    </row>
    <row r="14" spans="1:4">
      <c r="A14" t="s">
        <v>246</v>
      </c>
      <c r="B14" t="s">
        <v>268</v>
      </c>
      <c r="C14" t="s">
        <v>278</v>
      </c>
      <c r="D14" t="s">
        <v>230</v>
      </c>
    </row>
    <row r="15" spans="1:4">
      <c r="A15" t="s">
        <v>247</v>
      </c>
      <c r="B15" t="s">
        <v>269</v>
      </c>
      <c r="C15" t="s">
        <v>278</v>
      </c>
      <c r="D15" t="s">
        <v>231</v>
      </c>
    </row>
    <row r="16" spans="1:4">
      <c r="A16" t="s">
        <v>248</v>
      </c>
      <c r="B16" t="s">
        <v>270</v>
      </c>
      <c r="C16" t="s">
        <v>278</v>
      </c>
      <c r="D16" t="s">
        <v>233</v>
      </c>
    </row>
    <row r="17" spans="1:4">
      <c r="A17" t="s">
        <v>249</v>
      </c>
      <c r="B17" t="s">
        <v>271</v>
      </c>
      <c r="C17" t="s">
        <v>276</v>
      </c>
      <c r="D17" t="s">
        <v>230</v>
      </c>
    </row>
    <row r="18" spans="1:4">
      <c r="A18" t="s">
        <v>250</v>
      </c>
      <c r="B18" t="s">
        <v>272</v>
      </c>
      <c r="C18" t="s">
        <v>278</v>
      </c>
      <c r="D18" t="s">
        <v>233</v>
      </c>
    </row>
    <row r="19" spans="1:4">
      <c r="A19" t="s">
        <v>251</v>
      </c>
      <c r="B19" t="s">
        <v>273</v>
      </c>
      <c r="C19" t="s">
        <v>278</v>
      </c>
      <c r="D19" t="s">
        <v>232</v>
      </c>
    </row>
    <row r="20" spans="1:4">
      <c r="A20" t="s">
        <v>252</v>
      </c>
      <c r="B20" t="s">
        <v>274</v>
      </c>
      <c r="C20" t="s">
        <v>278</v>
      </c>
      <c r="D20" t="s">
        <v>232</v>
      </c>
    </row>
    <row r="21" spans="1:4">
      <c r="A21" t="s">
        <v>253</v>
      </c>
      <c r="B21" t="s">
        <v>275</v>
      </c>
      <c r="C21" t="s">
        <v>278</v>
      </c>
      <c r="D21"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EBB7-029E-42D4-A161-7DB623C4C003}">
  <dimension ref="A1:B9"/>
  <sheetViews>
    <sheetView workbookViewId="0">
      <selection activeCell="B8" sqref="B8"/>
    </sheetView>
  </sheetViews>
  <sheetFormatPr defaultRowHeight="14.4"/>
  <cols>
    <col min="1" max="1" width="12.5546875" bestFit="1" customWidth="1"/>
    <col min="2" max="2" width="15.6640625" bestFit="1" customWidth="1"/>
  </cols>
  <sheetData>
    <row r="1" spans="1:2">
      <c r="A1" s="4" t="s">
        <v>255</v>
      </c>
      <c r="B1" t="s" vm="1">
        <v>288</v>
      </c>
    </row>
    <row r="3" spans="1:2">
      <c r="A3" s="4" t="s">
        <v>281</v>
      </c>
      <c r="B3" t="s">
        <v>284</v>
      </c>
    </row>
    <row r="4" spans="1:2">
      <c r="A4" s="5" t="s">
        <v>282</v>
      </c>
      <c r="B4" s="2">
        <v>0</v>
      </c>
    </row>
    <row r="5" spans="1:2">
      <c r="A5" s="5" t="s">
        <v>232</v>
      </c>
      <c r="B5" s="2">
        <v>111996.54000000002</v>
      </c>
    </row>
    <row r="6" spans="1:2">
      <c r="A6" s="5" t="s">
        <v>233</v>
      </c>
      <c r="B6" s="2">
        <v>114308.98000000003</v>
      </c>
    </row>
    <row r="7" spans="1:2">
      <c r="A7" s="5" t="s">
        <v>231</v>
      </c>
      <c r="B7" s="2">
        <v>51473.749999999993</v>
      </c>
    </row>
    <row r="8" spans="1:2">
      <c r="A8" s="5" t="s">
        <v>230</v>
      </c>
      <c r="B8" s="2">
        <v>81164.740000000005</v>
      </c>
    </row>
    <row r="9" spans="1:2">
      <c r="A9" s="5" t="s">
        <v>283</v>
      </c>
      <c r="B9" s="2">
        <v>358944.01000000007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0EFF-A132-4E9F-B809-92CE7CA43C11}">
  <dimension ref="A3:B9"/>
  <sheetViews>
    <sheetView workbookViewId="0">
      <selection activeCell="I22" sqref="I22"/>
    </sheetView>
  </sheetViews>
  <sheetFormatPr defaultRowHeight="14.4"/>
  <cols>
    <col min="1" max="1" width="12.5546875" bestFit="1" customWidth="1"/>
    <col min="2" max="2" width="15.6640625" bestFit="1" customWidth="1"/>
    <col min="3" max="3" width="12.109375" bestFit="1" customWidth="1"/>
  </cols>
  <sheetData>
    <row r="3" spans="1:2">
      <c r="A3" s="4" t="s">
        <v>281</v>
      </c>
      <c r="B3" s="8" t="s">
        <v>284</v>
      </c>
    </row>
    <row r="4" spans="1:2">
      <c r="A4" s="5" t="s">
        <v>282</v>
      </c>
      <c r="B4" s="7">
        <v>0</v>
      </c>
    </row>
    <row r="5" spans="1:2">
      <c r="A5" s="5" t="s">
        <v>231</v>
      </c>
      <c r="B5" s="7">
        <v>51473.749999999993</v>
      </c>
    </row>
    <row r="6" spans="1:2">
      <c r="A6" s="5" t="s">
        <v>230</v>
      </c>
      <c r="B6" s="7">
        <v>81164.740000000005</v>
      </c>
    </row>
    <row r="7" spans="1:2">
      <c r="A7" s="5" t="s">
        <v>232</v>
      </c>
      <c r="B7" s="7">
        <v>111996.54000000002</v>
      </c>
    </row>
    <row r="8" spans="1:2">
      <c r="A8" s="5" t="s">
        <v>233</v>
      </c>
      <c r="B8" s="7">
        <v>114308.98000000003</v>
      </c>
    </row>
    <row r="9" spans="1:2">
      <c r="A9" s="5" t="s">
        <v>283</v>
      </c>
      <c r="B9" s="7">
        <v>358944.01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5B62-E0AF-4975-AC7E-87FA1F6E93F4}">
  <dimension ref="A3:B25"/>
  <sheetViews>
    <sheetView workbookViewId="0">
      <selection activeCell="B25" sqref="B25"/>
    </sheetView>
  </sheetViews>
  <sheetFormatPr defaultRowHeight="14.4"/>
  <cols>
    <col min="1" max="1" width="13.109375" bestFit="1" customWidth="1"/>
    <col min="2" max="3" width="11.6640625" bestFit="1" customWidth="1"/>
  </cols>
  <sheetData>
    <row r="3" spans="1:2">
      <c r="A3" s="4" t="s">
        <v>281</v>
      </c>
      <c r="B3" t="s">
        <v>279</v>
      </c>
    </row>
    <row r="4" spans="1:2">
      <c r="A4" s="5" t="s">
        <v>220</v>
      </c>
      <c r="B4" s="2">
        <v>30742.059999999994</v>
      </c>
    </row>
    <row r="5" spans="1:2">
      <c r="A5" s="5" t="s">
        <v>219</v>
      </c>
      <c r="B5" s="2">
        <v>30237.099999999991</v>
      </c>
    </row>
    <row r="6" spans="1:2">
      <c r="A6" s="5" t="s">
        <v>218</v>
      </c>
      <c r="B6" s="2">
        <v>13506.319999999998</v>
      </c>
    </row>
    <row r="7" spans="1:2">
      <c r="A7" s="5" t="s">
        <v>282</v>
      </c>
      <c r="B7" s="2"/>
    </row>
    <row r="8" spans="1:2">
      <c r="A8" s="5" t="s">
        <v>283</v>
      </c>
      <c r="B8" s="2">
        <v>74485.479999999981</v>
      </c>
    </row>
    <row r="25" spans="2:2">
      <c r="B25" t="e">
        <f>GETPIVOTDATA("Sum Of Sales",A3,A4:A7)</f>
        <v>#VALUE!</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284C6-6BC8-480B-B80F-4B6F06EB64A0}">
  <dimension ref="A6:M8"/>
  <sheetViews>
    <sheetView showGridLines="0" tabSelected="1" zoomScale="38" zoomScaleNormal="100" workbookViewId="0">
      <selection activeCell="B7" sqref="B7:C8"/>
    </sheetView>
  </sheetViews>
  <sheetFormatPr defaultRowHeight="14.4"/>
  <cols>
    <col min="1" max="16384" width="8.88671875" style="17"/>
  </cols>
  <sheetData>
    <row r="6" spans="1:13" ht="23.4">
      <c r="A6" s="19" t="s">
        <v>308</v>
      </c>
      <c r="B6" s="16"/>
      <c r="D6" s="21" t="s">
        <v>302</v>
      </c>
      <c r="E6" s="18"/>
      <c r="G6" s="21" t="s">
        <v>309</v>
      </c>
      <c r="H6" s="21"/>
      <c r="I6" s="21"/>
      <c r="K6" s="21" t="s">
        <v>310</v>
      </c>
      <c r="L6" s="21"/>
      <c r="M6" s="21"/>
    </row>
    <row r="7" spans="1:13" ht="14.4" customHeight="1">
      <c r="B7" s="20">
        <f>SUM('Orders (2)'!H2:H101)</f>
        <v>74485.48000000001</v>
      </c>
      <c r="C7" s="20"/>
    </row>
    <row r="8" spans="1:13" ht="21">
      <c r="B8" s="20"/>
      <c r="C8" s="20"/>
      <c r="E8" s="22">
        <f>SUM('Orders (2)'!I2:I101)</f>
        <v>22193.8</v>
      </c>
      <c r="F8" s="22"/>
      <c r="I8" s="23">
        <f>AVERAGE('Orders (2)'!N2:N101)</f>
        <v>2.9912000833333341E-2</v>
      </c>
      <c r="L8" s="24">
        <f>COUNTA('Orders (2)'!A2:A101)</f>
        <v>100</v>
      </c>
    </row>
  </sheetData>
  <mergeCells count="5">
    <mergeCell ref="G6:I6"/>
    <mergeCell ref="K6:M6"/>
    <mergeCell ref="B7:C8"/>
    <mergeCell ref="D6:E6"/>
    <mergeCell ref="E8:F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FC91-58AB-4816-ABAD-825E9536228D}">
  <dimension ref="A3:C25"/>
  <sheetViews>
    <sheetView workbookViewId="0">
      <selection activeCell="C10" sqref="C10"/>
    </sheetView>
  </sheetViews>
  <sheetFormatPr defaultRowHeight="14.4"/>
  <cols>
    <col min="1" max="1" width="12.5546875" bestFit="1" customWidth="1"/>
    <col min="2" max="2" width="12.109375" bestFit="1" customWidth="1"/>
    <col min="3" max="3" width="14.88671875" bestFit="1" customWidth="1"/>
  </cols>
  <sheetData>
    <row r="3" spans="1:3">
      <c r="A3" s="4" t="s">
        <v>281</v>
      </c>
      <c r="B3" t="s">
        <v>285</v>
      </c>
      <c r="C3" t="s">
        <v>287</v>
      </c>
    </row>
    <row r="4" spans="1:3">
      <c r="A4" s="5" t="s">
        <v>234</v>
      </c>
      <c r="B4" s="2">
        <v>1322.52</v>
      </c>
      <c r="C4" s="6">
        <v>4.3062200956937788E-2</v>
      </c>
    </row>
    <row r="5" spans="1:3">
      <c r="A5" s="5" t="s">
        <v>235</v>
      </c>
      <c r="B5" s="2">
        <v>760.55</v>
      </c>
      <c r="C5" s="6">
        <v>6.6985645933014343E-2</v>
      </c>
    </row>
    <row r="6" spans="1:3">
      <c r="A6" s="5" t="s">
        <v>236</v>
      </c>
      <c r="B6" s="2">
        <v>1276.5999999999999</v>
      </c>
      <c r="C6" s="6">
        <v>6.6985645933014357E-2</v>
      </c>
    </row>
    <row r="7" spans="1:3">
      <c r="A7" s="5" t="s">
        <v>237</v>
      </c>
      <c r="B7" s="2">
        <v>1244.76</v>
      </c>
      <c r="C7" s="6">
        <v>6.6985645933014343E-2</v>
      </c>
    </row>
    <row r="8" spans="1:3">
      <c r="A8" s="5" t="s">
        <v>238</v>
      </c>
      <c r="B8" s="2">
        <v>892.99</v>
      </c>
      <c r="C8" s="6">
        <v>5.2631578947368418E-2</v>
      </c>
    </row>
    <row r="9" spans="1:3">
      <c r="A9" s="5" t="s">
        <v>239</v>
      </c>
      <c r="B9" s="2">
        <v>1844.9899999999998</v>
      </c>
      <c r="C9" s="6">
        <v>4.3062200956937802E-2</v>
      </c>
    </row>
    <row r="10" spans="1:3">
      <c r="A10" s="5" t="s">
        <v>240</v>
      </c>
      <c r="B10" s="2">
        <v>1012.5500000000001</v>
      </c>
      <c r="C10" s="6">
        <v>4.3062200956937788E-2</v>
      </c>
    </row>
    <row r="11" spans="1:3">
      <c r="A11" s="5" t="s">
        <v>241</v>
      </c>
      <c r="B11" s="2">
        <v>909.05000000000007</v>
      </c>
      <c r="C11" s="6">
        <v>5.2631578947368418E-2</v>
      </c>
    </row>
    <row r="12" spans="1:3">
      <c r="A12" s="5" t="s">
        <v>242</v>
      </c>
      <c r="B12" s="2">
        <v>1005.3100000000001</v>
      </c>
      <c r="C12" s="6">
        <v>2.3923444976076551E-2</v>
      </c>
    </row>
    <row r="13" spans="1:3">
      <c r="A13" s="5" t="s">
        <v>243</v>
      </c>
      <c r="B13" s="2">
        <v>707.95</v>
      </c>
      <c r="C13" s="6">
        <v>6.2200956937799042E-2</v>
      </c>
    </row>
    <row r="14" spans="1:3">
      <c r="A14" s="5" t="s">
        <v>244</v>
      </c>
      <c r="B14" s="2">
        <v>1183.9000000000001</v>
      </c>
      <c r="C14" s="6">
        <v>3.3492822966507171E-2</v>
      </c>
    </row>
    <row r="15" spans="1:3">
      <c r="A15" s="5" t="s">
        <v>245</v>
      </c>
      <c r="B15" s="2">
        <v>1459.6100000000001</v>
      </c>
      <c r="C15" s="6">
        <v>6.2200956937799042E-2</v>
      </c>
    </row>
    <row r="16" spans="1:3">
      <c r="A16" s="5" t="s">
        <v>246</v>
      </c>
      <c r="B16" s="2">
        <v>1409.95</v>
      </c>
      <c r="C16" s="6">
        <v>4.3062200956937802E-2</v>
      </c>
    </row>
    <row r="17" spans="1:3">
      <c r="A17" s="5" t="s">
        <v>247</v>
      </c>
      <c r="B17" s="2">
        <v>1739.4199999999998</v>
      </c>
      <c r="C17" s="6">
        <v>3.8277511961722487E-2</v>
      </c>
    </row>
    <row r="18" spans="1:3">
      <c r="A18" s="5" t="s">
        <v>248</v>
      </c>
      <c r="B18" s="2">
        <v>1241.5</v>
      </c>
      <c r="C18" s="6">
        <v>5.2631578947368418E-2</v>
      </c>
    </row>
    <row r="19" spans="1:3">
      <c r="A19" s="5" t="s">
        <v>249</v>
      </c>
      <c r="B19" s="2">
        <v>802.48</v>
      </c>
      <c r="C19" s="6">
        <v>5.2631578947368418E-2</v>
      </c>
    </row>
    <row r="20" spans="1:3">
      <c r="A20" s="5" t="s">
        <v>250</v>
      </c>
      <c r="B20" s="2">
        <v>871.43</v>
      </c>
      <c r="C20" s="6">
        <v>5.2631578947368418E-2</v>
      </c>
    </row>
    <row r="21" spans="1:3">
      <c r="A21" s="5" t="s">
        <v>251</v>
      </c>
      <c r="B21" s="2">
        <v>1141.3499999999999</v>
      </c>
      <c r="C21" s="6">
        <v>3.3492822966507171E-2</v>
      </c>
    </row>
    <row r="22" spans="1:3">
      <c r="A22" s="5" t="s">
        <v>252</v>
      </c>
      <c r="B22" s="2">
        <v>729.37</v>
      </c>
      <c r="C22" s="6">
        <v>7.1770334928229651E-2</v>
      </c>
    </row>
    <row r="23" spans="1:3">
      <c r="A23" s="5" t="s">
        <v>253</v>
      </c>
      <c r="B23" s="2">
        <v>637.52</v>
      </c>
      <c r="C23" s="6">
        <v>3.8277511961722487E-2</v>
      </c>
    </row>
    <row r="24" spans="1:3">
      <c r="A24" s="5" t="s">
        <v>282</v>
      </c>
      <c r="B24" s="2"/>
      <c r="C24" s="6">
        <v>0</v>
      </c>
    </row>
    <row r="25" spans="1:3">
      <c r="A25" s="5" t="s">
        <v>283</v>
      </c>
      <c r="B25" s="2">
        <v>22193.799999999996</v>
      </c>
      <c r="C25" s="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B61B-570A-4F95-AE2F-BECAAA98BA53}">
  <dimension ref="A3:B15"/>
  <sheetViews>
    <sheetView workbookViewId="0">
      <selection activeCell="K7" sqref="K7"/>
    </sheetView>
  </sheetViews>
  <sheetFormatPr defaultRowHeight="14.4"/>
  <cols>
    <col min="1" max="1" width="13.33203125" bestFit="1" customWidth="1"/>
    <col min="2" max="2" width="15.5546875" bestFit="1" customWidth="1"/>
  </cols>
  <sheetData>
    <row r="3" spans="1:2">
      <c r="A3" s="4" t="s">
        <v>281</v>
      </c>
      <c r="B3" t="s">
        <v>300</v>
      </c>
    </row>
    <row r="4" spans="1:2">
      <c r="A4" s="5" t="s">
        <v>289</v>
      </c>
      <c r="B4" s="2"/>
    </row>
    <row r="5" spans="1:2">
      <c r="A5" s="5" t="s">
        <v>290</v>
      </c>
      <c r="B5" s="2">
        <v>11</v>
      </c>
    </row>
    <row r="6" spans="1:2">
      <c r="A6" s="5" t="s">
        <v>291</v>
      </c>
      <c r="B6" s="2">
        <v>9</v>
      </c>
    </row>
    <row r="7" spans="1:2">
      <c r="A7" s="5" t="s">
        <v>292</v>
      </c>
      <c r="B7" s="2">
        <v>10</v>
      </c>
    </row>
    <row r="8" spans="1:2">
      <c r="A8" s="5" t="s">
        <v>293</v>
      </c>
      <c r="B8" s="2">
        <v>10</v>
      </c>
    </row>
    <row r="9" spans="1:2">
      <c r="A9" s="5" t="s">
        <v>294</v>
      </c>
      <c r="B9" s="2">
        <v>11</v>
      </c>
    </row>
    <row r="10" spans="1:2">
      <c r="A10" s="5" t="s">
        <v>295</v>
      </c>
      <c r="B10" s="2">
        <v>10</v>
      </c>
    </row>
    <row r="11" spans="1:2">
      <c r="A11" s="5" t="s">
        <v>296</v>
      </c>
      <c r="B11" s="2">
        <v>10</v>
      </c>
    </row>
    <row r="12" spans="1:2">
      <c r="A12" s="5" t="s">
        <v>297</v>
      </c>
      <c r="B12" s="2">
        <v>10</v>
      </c>
    </row>
    <row r="13" spans="1:2">
      <c r="A13" s="5" t="s">
        <v>298</v>
      </c>
      <c r="B13" s="2">
        <v>10</v>
      </c>
    </row>
    <row r="14" spans="1:2">
      <c r="A14" s="5" t="s">
        <v>299</v>
      </c>
      <c r="B14" s="2">
        <v>9</v>
      </c>
    </row>
    <row r="15" spans="1:2">
      <c r="A15" s="5" t="s">
        <v>283</v>
      </c>
      <c r="B15" s="2">
        <v>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82081-5398-475E-8DDD-B960E98F7C16}">
  <dimension ref="A1:B6"/>
  <sheetViews>
    <sheetView showGridLines="0" workbookViewId="0">
      <selection activeCell="B5" sqref="B5"/>
    </sheetView>
  </sheetViews>
  <sheetFormatPr defaultRowHeight="14.4"/>
  <cols>
    <col min="1" max="2" width="10.44140625" customWidth="1"/>
  </cols>
  <sheetData>
    <row r="1" spans="1:2">
      <c r="A1" t="s">
        <v>301</v>
      </c>
    </row>
    <row r="2" spans="1:2">
      <c r="A2" t="s">
        <v>304</v>
      </c>
      <c r="B2" t="s">
        <v>307</v>
      </c>
    </row>
    <row r="3" spans="1:2">
      <c r="A3" t="s">
        <v>280</v>
      </c>
      <c r="B3" s="11">
        <f>SUM('Orders (2)'!H2:H101)</f>
        <v>74485.48000000001</v>
      </c>
    </row>
    <row r="4" spans="1:2">
      <c r="A4" t="s">
        <v>302</v>
      </c>
      <c r="B4">
        <f>SUM('Orders (2)'!I2:I101)</f>
        <v>22193.8</v>
      </c>
    </row>
    <row r="5" spans="1:2">
      <c r="A5" t="s">
        <v>306</v>
      </c>
      <c r="B5" s="9">
        <f>AVERAGE('Orders (2)'!N2:N101)</f>
        <v>2.9912000833333341E-2</v>
      </c>
    </row>
    <row r="6" spans="1:2">
      <c r="B6">
        <f>COUNTA('Orders (2)'!A2:A101)</f>
        <v>100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769F3-E02A-4808-BEC7-F2EE5FF7E2B5}">
  <dimension ref="A1:P102"/>
  <sheetViews>
    <sheetView topLeftCell="A74" workbookViewId="0">
      <selection activeCell="N2" sqref="N2"/>
    </sheetView>
  </sheetViews>
  <sheetFormatPr defaultRowHeight="14.4"/>
  <cols>
    <col min="1" max="1" width="12.5546875" bestFit="1" customWidth="1"/>
    <col min="2" max="2" width="12.33203125" bestFit="1" customWidth="1"/>
    <col min="3" max="3" width="10.6640625" bestFit="1" customWidth="1"/>
    <col min="4" max="4" width="13.109375" bestFit="1" customWidth="1"/>
    <col min="5" max="5" width="14.6640625" bestFit="1" customWidth="1"/>
    <col min="6" max="6" width="9" bestFit="1" customWidth="1"/>
    <col min="7" max="7" width="10.5546875" bestFit="1" customWidth="1"/>
    <col min="8" max="8" width="8" bestFit="1" customWidth="1"/>
    <col min="9" max="9" width="7.88671875" bestFit="1" customWidth="1"/>
    <col min="10" max="10" width="10.5546875" bestFit="1" customWidth="1"/>
    <col min="11" max="11" width="13.5546875" bestFit="1" customWidth="1"/>
    <col min="14" max="14" width="8.88671875" style="10"/>
    <col min="15" max="15" width="12.44140625" bestFit="1" customWidth="1"/>
    <col min="16" max="16" width="36.5546875" customWidth="1"/>
  </cols>
  <sheetData>
    <row r="1" spans="1:16">
      <c r="A1" t="s">
        <v>0</v>
      </c>
      <c r="B1" t="s">
        <v>1</v>
      </c>
      <c r="C1" t="s">
        <v>2</v>
      </c>
      <c r="D1" t="s">
        <v>3</v>
      </c>
      <c r="E1" t="s">
        <v>4</v>
      </c>
      <c r="F1" t="s">
        <v>5</v>
      </c>
      <c r="G1" t="s">
        <v>6</v>
      </c>
      <c r="H1" t="s">
        <v>7</v>
      </c>
      <c r="I1" t="s">
        <v>8</v>
      </c>
      <c r="J1" t="s">
        <v>9</v>
      </c>
      <c r="K1" t="s">
        <v>10</v>
      </c>
      <c r="L1" t="s">
        <v>280</v>
      </c>
      <c r="M1" t="s">
        <v>303</v>
      </c>
      <c r="N1" s="10" t="s">
        <v>305</v>
      </c>
    </row>
    <row r="2" spans="1:16">
      <c r="A2" s="2" t="s">
        <v>11</v>
      </c>
      <c r="B2" s="3">
        <v>43101</v>
      </c>
      <c r="C2" s="2" t="s">
        <v>211</v>
      </c>
      <c r="D2" s="2" t="s">
        <v>218</v>
      </c>
      <c r="E2" s="2" t="s">
        <v>221</v>
      </c>
      <c r="F2" s="2" t="s">
        <v>230</v>
      </c>
      <c r="G2">
        <v>9</v>
      </c>
      <c r="H2">
        <v>152.86000000000001</v>
      </c>
      <c r="I2">
        <v>104.37</v>
      </c>
      <c r="J2">
        <v>0.15</v>
      </c>
      <c r="K2" s="2" t="s">
        <v>234</v>
      </c>
      <c r="L2">
        <f>Orders__2[[#This Row],[Sales]]*Orders__2[[#This Row],[Quantity]]</f>
        <v>1375.7400000000002</v>
      </c>
      <c r="M2">
        <v>120000</v>
      </c>
      <c r="N2" s="10">
        <f>Orders__2[[#This Row],[Total Sale]]/Orders__2[[#This Row],[target]]</f>
        <v>1.1464500000000002E-2</v>
      </c>
      <c r="O2" t="str">
        <f>IF(N2&gt;=1,"Archived", IF(N2&gt;=0.3,"On Track","Below traget"))</f>
        <v>Below traget</v>
      </c>
      <c r="P2" s="12"/>
    </row>
    <row r="3" spans="1:16">
      <c r="A3" s="2" t="s">
        <v>31</v>
      </c>
      <c r="B3" s="3">
        <v>43161</v>
      </c>
      <c r="C3" s="2" t="s">
        <v>216</v>
      </c>
      <c r="D3" s="2" t="s">
        <v>220</v>
      </c>
      <c r="E3" s="2" t="s">
        <v>225</v>
      </c>
      <c r="F3" s="2" t="s">
        <v>230</v>
      </c>
      <c r="G3">
        <v>9</v>
      </c>
      <c r="H3">
        <v>1449.62</v>
      </c>
      <c r="I3">
        <v>307.91000000000003</v>
      </c>
      <c r="J3">
        <v>0.1</v>
      </c>
      <c r="K3" s="2" t="s">
        <v>234</v>
      </c>
      <c r="L3">
        <f>Orders__2[[#This Row],[Sales]]*Orders__2[[#This Row],[Quantity]]</f>
        <v>13046.579999999998</v>
      </c>
      <c r="M3">
        <v>120000</v>
      </c>
      <c r="N3" s="10">
        <f>Orders__2[[#This Row],[Total Sale]]/Orders__2[[#This Row],[target]]</f>
        <v>0.10872149999999998</v>
      </c>
      <c r="O3" t="str">
        <f t="shared" ref="O3:O66" si="0">IF(N3&gt;=1,"Archived", IF(N3&gt;=0.3,"On Track","Below traget"))</f>
        <v>Below traget</v>
      </c>
      <c r="P3" s="13"/>
    </row>
    <row r="4" spans="1:16">
      <c r="A4" s="2" t="s">
        <v>12</v>
      </c>
      <c r="B4" s="3">
        <v>43104</v>
      </c>
      <c r="C4" s="2" t="s">
        <v>212</v>
      </c>
      <c r="D4" s="2" t="s">
        <v>219</v>
      </c>
      <c r="E4" s="2" t="s">
        <v>222</v>
      </c>
      <c r="F4" s="2" t="s">
        <v>231</v>
      </c>
      <c r="G4">
        <v>3</v>
      </c>
      <c r="H4">
        <v>625.34</v>
      </c>
      <c r="I4">
        <v>56.42</v>
      </c>
      <c r="J4">
        <v>0.2</v>
      </c>
      <c r="K4" s="2" t="s">
        <v>235</v>
      </c>
      <c r="L4">
        <f>Orders__2[[#This Row],[Sales]]*Orders__2[[#This Row],[Quantity]]</f>
        <v>1876.02</v>
      </c>
      <c r="M4">
        <v>120000</v>
      </c>
      <c r="N4" s="10">
        <f>Orders__2[[#This Row],[Total Sale]]/Orders__2[[#This Row],[target]]</f>
        <v>1.5633500000000002E-2</v>
      </c>
      <c r="O4" t="str">
        <f t="shared" si="0"/>
        <v>Below traget</v>
      </c>
      <c r="P4" s="14"/>
    </row>
    <row r="5" spans="1:16">
      <c r="A5" s="2" t="s">
        <v>32</v>
      </c>
      <c r="B5" s="3">
        <v>43164</v>
      </c>
      <c r="C5" s="2" t="s">
        <v>216</v>
      </c>
      <c r="D5" s="2" t="s">
        <v>219</v>
      </c>
      <c r="E5" s="2" t="s">
        <v>222</v>
      </c>
      <c r="F5" s="2" t="s">
        <v>233</v>
      </c>
      <c r="G5">
        <v>2</v>
      </c>
      <c r="H5">
        <v>713.03</v>
      </c>
      <c r="I5">
        <v>343.95</v>
      </c>
      <c r="J5">
        <v>0.2</v>
      </c>
      <c r="K5" s="2" t="s">
        <v>235</v>
      </c>
      <c r="L5">
        <f>Orders__2[[#This Row],[Sales]]*Orders__2[[#This Row],[Quantity]]</f>
        <v>1426.06</v>
      </c>
      <c r="M5">
        <v>120000</v>
      </c>
      <c r="N5" s="10">
        <f>Orders__2[[#This Row],[Total Sale]]/Orders__2[[#This Row],[target]]</f>
        <v>1.1883833333333333E-2</v>
      </c>
      <c r="O5" t="str">
        <f t="shared" si="0"/>
        <v>Below traget</v>
      </c>
      <c r="P5" s="14"/>
    </row>
    <row r="6" spans="1:16">
      <c r="A6" s="2" t="s">
        <v>13</v>
      </c>
      <c r="B6" s="3">
        <v>43107</v>
      </c>
      <c r="C6" s="2" t="s">
        <v>213</v>
      </c>
      <c r="D6" s="2" t="s">
        <v>220</v>
      </c>
      <c r="E6" s="2" t="s">
        <v>223</v>
      </c>
      <c r="F6" s="2" t="s">
        <v>232</v>
      </c>
      <c r="G6">
        <v>3</v>
      </c>
      <c r="H6">
        <v>123.61</v>
      </c>
      <c r="I6">
        <v>197.62</v>
      </c>
      <c r="J6">
        <v>0</v>
      </c>
      <c r="K6" s="2" t="s">
        <v>236</v>
      </c>
      <c r="L6">
        <f>Orders__2[[#This Row],[Sales]]*Orders__2[[#This Row],[Quantity]]</f>
        <v>370.83</v>
      </c>
      <c r="M6">
        <v>120000</v>
      </c>
      <c r="N6" s="10">
        <f>Orders__2[[#This Row],[Total Sale]]/Orders__2[[#This Row],[target]]</f>
        <v>3.0902499999999997E-3</v>
      </c>
      <c r="O6" t="str">
        <f t="shared" si="0"/>
        <v>Below traget</v>
      </c>
      <c r="P6" s="14"/>
    </row>
    <row r="7" spans="1:16" ht="14.4" customHeight="1">
      <c r="A7" s="2" t="s">
        <v>14</v>
      </c>
      <c r="B7" s="3">
        <v>43110</v>
      </c>
      <c r="C7" s="2" t="s">
        <v>211</v>
      </c>
      <c r="D7" s="2" t="s">
        <v>218</v>
      </c>
      <c r="E7" s="2" t="s">
        <v>224</v>
      </c>
      <c r="F7" s="2" t="s">
        <v>233</v>
      </c>
      <c r="G7">
        <v>3</v>
      </c>
      <c r="H7">
        <v>1335.59</v>
      </c>
      <c r="I7">
        <v>315.73</v>
      </c>
      <c r="J7">
        <v>0.1</v>
      </c>
      <c r="K7" s="2" t="s">
        <v>237</v>
      </c>
      <c r="L7">
        <f>Orders__2[[#This Row],[Sales]]*Orders__2[[#This Row],[Quantity]]</f>
        <v>4006.7699999999995</v>
      </c>
      <c r="M7">
        <v>120000</v>
      </c>
      <c r="N7" s="10">
        <f>Orders__2[[#This Row],[Total Sale]]/Orders__2[[#This Row],[target]]</f>
        <v>3.3389749999999996E-2</v>
      </c>
      <c r="O7" t="str">
        <f t="shared" si="0"/>
        <v>Below traget</v>
      </c>
      <c r="P7" s="15">
        <f>SUM(H2:H101)</f>
        <v>74485.48000000001</v>
      </c>
    </row>
    <row r="8" spans="1:16" ht="14.4" customHeight="1">
      <c r="A8" s="2" t="s">
        <v>15</v>
      </c>
      <c r="B8" s="3">
        <v>43113</v>
      </c>
      <c r="C8" s="2" t="s">
        <v>214</v>
      </c>
      <c r="D8" s="2" t="s">
        <v>220</v>
      </c>
      <c r="E8" s="2" t="s">
        <v>225</v>
      </c>
      <c r="F8" s="2" t="s">
        <v>231</v>
      </c>
      <c r="G8">
        <v>4</v>
      </c>
      <c r="H8">
        <v>90.04</v>
      </c>
      <c r="I8">
        <v>109</v>
      </c>
      <c r="J8">
        <v>0.15</v>
      </c>
      <c r="K8" s="2" t="s">
        <v>238</v>
      </c>
      <c r="L8">
        <f>Orders__2[[#This Row],[Sales]]*Orders__2[[#This Row],[Quantity]]</f>
        <v>360.16</v>
      </c>
      <c r="M8">
        <v>120000</v>
      </c>
      <c r="N8" s="10">
        <f>Orders__2[[#This Row],[Total Sale]]/Orders__2[[#This Row],[target]]</f>
        <v>3.0013333333333337E-3</v>
      </c>
      <c r="O8" t="str">
        <f t="shared" si="0"/>
        <v>Below traget</v>
      </c>
      <c r="P8" s="15"/>
    </row>
    <row r="9" spans="1:16">
      <c r="A9" s="2" t="s">
        <v>16</v>
      </c>
      <c r="B9" s="3">
        <v>43116</v>
      </c>
      <c r="C9" s="2" t="s">
        <v>213</v>
      </c>
      <c r="D9" s="2" t="s">
        <v>220</v>
      </c>
      <c r="E9" s="2" t="s">
        <v>225</v>
      </c>
      <c r="F9" s="2" t="s">
        <v>230</v>
      </c>
      <c r="G9">
        <v>8</v>
      </c>
      <c r="H9">
        <v>889.35</v>
      </c>
      <c r="I9">
        <v>461.99</v>
      </c>
      <c r="J9">
        <v>0</v>
      </c>
      <c r="K9" s="2" t="s">
        <v>239</v>
      </c>
      <c r="L9">
        <f>Orders__2[[#This Row],[Sales]]*Orders__2[[#This Row],[Quantity]]</f>
        <v>7114.8</v>
      </c>
      <c r="M9">
        <v>120000</v>
      </c>
      <c r="N9" s="10">
        <f>Orders__2[[#This Row],[Total Sale]]/Orders__2[[#This Row],[target]]</f>
        <v>5.9290000000000002E-2</v>
      </c>
      <c r="O9" t="str">
        <f t="shared" si="0"/>
        <v>Below traget</v>
      </c>
      <c r="P9" s="12"/>
    </row>
    <row r="10" spans="1:16">
      <c r="A10" s="2" t="s">
        <v>17</v>
      </c>
      <c r="B10" s="3">
        <v>43119</v>
      </c>
      <c r="C10" s="2" t="s">
        <v>213</v>
      </c>
      <c r="D10" s="2" t="s">
        <v>218</v>
      </c>
      <c r="E10" s="2" t="s">
        <v>221</v>
      </c>
      <c r="F10" s="2" t="s">
        <v>230</v>
      </c>
      <c r="G10">
        <v>6</v>
      </c>
      <c r="H10">
        <v>685.79</v>
      </c>
      <c r="I10">
        <v>-76.489999999999995</v>
      </c>
      <c r="J10">
        <v>0</v>
      </c>
      <c r="K10" s="2" t="s">
        <v>240</v>
      </c>
      <c r="L10">
        <f>Orders__2[[#This Row],[Sales]]*Orders__2[[#This Row],[Quantity]]</f>
        <v>4114.74</v>
      </c>
      <c r="M10">
        <v>120000</v>
      </c>
      <c r="N10" s="10">
        <f>Orders__2[[#This Row],[Total Sale]]/Orders__2[[#This Row],[target]]</f>
        <v>3.4289500000000001E-2</v>
      </c>
      <c r="O10" t="str">
        <f t="shared" si="0"/>
        <v>Below traget</v>
      </c>
      <c r="P10" s="12"/>
    </row>
    <row r="11" spans="1:16">
      <c r="A11" s="2" t="s">
        <v>18</v>
      </c>
      <c r="B11" s="3">
        <v>43122</v>
      </c>
      <c r="C11" s="2" t="s">
        <v>211</v>
      </c>
      <c r="D11" s="2" t="s">
        <v>219</v>
      </c>
      <c r="E11" s="2" t="s">
        <v>226</v>
      </c>
      <c r="F11" s="2" t="s">
        <v>232</v>
      </c>
      <c r="G11">
        <v>8</v>
      </c>
      <c r="H11">
        <v>1024.44</v>
      </c>
      <c r="I11">
        <v>150.77000000000001</v>
      </c>
      <c r="J11">
        <v>0.1</v>
      </c>
      <c r="K11" s="2" t="s">
        <v>241</v>
      </c>
      <c r="L11">
        <f>Orders__2[[#This Row],[Sales]]*Orders__2[[#This Row],[Quantity]]</f>
        <v>8195.52</v>
      </c>
      <c r="M11">
        <v>120000</v>
      </c>
      <c r="N11" s="10">
        <f>Orders__2[[#This Row],[Total Sale]]/Orders__2[[#This Row],[target]]</f>
        <v>6.8296000000000009E-2</v>
      </c>
      <c r="O11" t="str">
        <f t="shared" si="0"/>
        <v>Below traget</v>
      </c>
      <c r="P11" s="12"/>
    </row>
    <row r="12" spans="1:16">
      <c r="A12" s="2" t="s">
        <v>19</v>
      </c>
      <c r="B12" s="3">
        <v>43125</v>
      </c>
      <c r="C12" s="2" t="s">
        <v>215</v>
      </c>
      <c r="D12" s="2" t="s">
        <v>220</v>
      </c>
      <c r="E12" s="2" t="s">
        <v>223</v>
      </c>
      <c r="F12" s="2" t="s">
        <v>230</v>
      </c>
      <c r="G12">
        <v>1</v>
      </c>
      <c r="H12">
        <v>525.82000000000005</v>
      </c>
      <c r="I12">
        <v>480.55</v>
      </c>
      <c r="J12">
        <v>0.15</v>
      </c>
      <c r="K12" s="2" t="s">
        <v>242</v>
      </c>
      <c r="L12">
        <f>Orders__2[[#This Row],[Sales]]*Orders__2[[#This Row],[Quantity]]</f>
        <v>525.82000000000005</v>
      </c>
      <c r="M12">
        <v>120000</v>
      </c>
      <c r="N12" s="10">
        <f>Orders__2[[#This Row],[Total Sale]]/Orders__2[[#This Row],[target]]</f>
        <v>4.3818333333333339E-3</v>
      </c>
      <c r="O12" t="str">
        <f t="shared" si="0"/>
        <v>Below traget</v>
      </c>
    </row>
    <row r="13" spans="1:16">
      <c r="A13" s="2" t="s">
        <v>20</v>
      </c>
      <c r="B13" s="3">
        <v>43128</v>
      </c>
      <c r="C13" s="2" t="s">
        <v>214</v>
      </c>
      <c r="D13" s="2" t="s">
        <v>218</v>
      </c>
      <c r="E13" s="2" t="s">
        <v>224</v>
      </c>
      <c r="F13" s="2" t="s">
        <v>233</v>
      </c>
      <c r="G13">
        <v>8</v>
      </c>
      <c r="H13">
        <v>274.81</v>
      </c>
      <c r="I13">
        <v>228.78</v>
      </c>
      <c r="J13">
        <v>0.15</v>
      </c>
      <c r="K13" s="2" t="s">
        <v>243</v>
      </c>
      <c r="L13">
        <f>Orders__2[[#This Row],[Sales]]*Orders__2[[#This Row],[Quantity]]</f>
        <v>2198.48</v>
      </c>
      <c r="M13">
        <v>120000</v>
      </c>
      <c r="N13" s="10">
        <f>Orders__2[[#This Row],[Total Sale]]/Orders__2[[#This Row],[target]]</f>
        <v>1.8320666666666666E-2</v>
      </c>
      <c r="O13" t="str">
        <f t="shared" si="0"/>
        <v>Below traget</v>
      </c>
    </row>
    <row r="14" spans="1:16">
      <c r="A14" s="2" t="s">
        <v>21</v>
      </c>
      <c r="B14" s="3">
        <v>43131</v>
      </c>
      <c r="C14" s="2" t="s">
        <v>211</v>
      </c>
      <c r="D14" s="2" t="s">
        <v>220</v>
      </c>
      <c r="E14" s="2" t="s">
        <v>223</v>
      </c>
      <c r="F14" s="2" t="s">
        <v>232</v>
      </c>
      <c r="G14">
        <v>4</v>
      </c>
      <c r="H14">
        <v>1473.67</v>
      </c>
      <c r="I14">
        <v>154.08000000000001</v>
      </c>
      <c r="J14">
        <v>0</v>
      </c>
      <c r="K14" s="2" t="s">
        <v>244</v>
      </c>
      <c r="L14">
        <f>Orders__2[[#This Row],[Sales]]*Orders__2[[#This Row],[Quantity]]</f>
        <v>5894.68</v>
      </c>
      <c r="M14">
        <v>120000</v>
      </c>
      <c r="N14" s="10">
        <f>Orders__2[[#This Row],[Total Sale]]/Orders__2[[#This Row],[target]]</f>
        <v>4.9122333333333337E-2</v>
      </c>
      <c r="O14" t="str">
        <f t="shared" si="0"/>
        <v>Below traget</v>
      </c>
    </row>
    <row r="15" spans="1:16">
      <c r="A15" s="2" t="s">
        <v>22</v>
      </c>
      <c r="B15" s="3">
        <v>43134</v>
      </c>
      <c r="C15" s="2" t="s">
        <v>214</v>
      </c>
      <c r="D15" s="2" t="s">
        <v>220</v>
      </c>
      <c r="E15" s="2" t="s">
        <v>225</v>
      </c>
      <c r="F15" s="2" t="s">
        <v>230</v>
      </c>
      <c r="G15">
        <v>1</v>
      </c>
      <c r="H15">
        <v>1266.45</v>
      </c>
      <c r="I15">
        <v>241.11</v>
      </c>
      <c r="J15">
        <v>0</v>
      </c>
      <c r="K15" s="2" t="s">
        <v>245</v>
      </c>
      <c r="L15">
        <f>Orders__2[[#This Row],[Sales]]*Orders__2[[#This Row],[Quantity]]</f>
        <v>1266.45</v>
      </c>
      <c r="M15">
        <v>120000</v>
      </c>
      <c r="N15" s="10">
        <f>Orders__2[[#This Row],[Total Sale]]/Orders__2[[#This Row],[target]]</f>
        <v>1.0553750000000001E-2</v>
      </c>
      <c r="O15" t="str">
        <f t="shared" si="0"/>
        <v>Below traget</v>
      </c>
    </row>
    <row r="16" spans="1:16">
      <c r="A16" s="2" t="s">
        <v>23</v>
      </c>
      <c r="B16" s="3">
        <v>43137</v>
      </c>
      <c r="C16" s="2" t="s">
        <v>214</v>
      </c>
      <c r="D16" s="2" t="s">
        <v>220</v>
      </c>
      <c r="E16" s="2" t="s">
        <v>227</v>
      </c>
      <c r="F16" s="2" t="s">
        <v>232</v>
      </c>
      <c r="G16">
        <v>8</v>
      </c>
      <c r="H16">
        <v>1297.5899999999999</v>
      </c>
      <c r="I16">
        <v>245.55</v>
      </c>
      <c r="J16">
        <v>0.1</v>
      </c>
      <c r="K16" s="2" t="s">
        <v>246</v>
      </c>
      <c r="L16">
        <f>Orders__2[[#This Row],[Sales]]*Orders__2[[#This Row],[Quantity]]</f>
        <v>10380.719999999999</v>
      </c>
      <c r="M16">
        <v>120000</v>
      </c>
      <c r="N16" s="10">
        <f>Orders__2[[#This Row],[Total Sale]]/Orders__2[[#This Row],[target]]</f>
        <v>8.6506E-2</v>
      </c>
      <c r="O16" t="str">
        <f t="shared" si="0"/>
        <v>Below traget</v>
      </c>
    </row>
    <row r="17" spans="1:15">
      <c r="A17" s="2" t="s">
        <v>24</v>
      </c>
      <c r="B17" s="3">
        <v>43140</v>
      </c>
      <c r="C17" s="2" t="s">
        <v>213</v>
      </c>
      <c r="D17" s="2" t="s">
        <v>220</v>
      </c>
      <c r="E17" s="2" t="s">
        <v>225</v>
      </c>
      <c r="F17" s="2" t="s">
        <v>230</v>
      </c>
      <c r="G17">
        <v>4</v>
      </c>
      <c r="H17">
        <v>412.86</v>
      </c>
      <c r="I17">
        <v>338.99</v>
      </c>
      <c r="J17">
        <v>0.1</v>
      </c>
      <c r="K17" s="2" t="s">
        <v>247</v>
      </c>
      <c r="L17">
        <f>Orders__2[[#This Row],[Sales]]*Orders__2[[#This Row],[Quantity]]</f>
        <v>1651.44</v>
      </c>
      <c r="M17">
        <v>120000</v>
      </c>
      <c r="N17" s="10">
        <f>Orders__2[[#This Row],[Total Sale]]/Orders__2[[#This Row],[target]]</f>
        <v>1.3762E-2</v>
      </c>
      <c r="O17" t="str">
        <f t="shared" si="0"/>
        <v>Below traget</v>
      </c>
    </row>
    <row r="18" spans="1:15">
      <c r="A18" s="2" t="s">
        <v>25</v>
      </c>
      <c r="B18" s="3">
        <v>43143</v>
      </c>
      <c r="C18" s="2" t="s">
        <v>212</v>
      </c>
      <c r="D18" s="2" t="s">
        <v>219</v>
      </c>
      <c r="E18" s="2" t="s">
        <v>222</v>
      </c>
      <c r="F18" s="2" t="s">
        <v>230</v>
      </c>
      <c r="G18">
        <v>6</v>
      </c>
      <c r="H18">
        <v>106.31</v>
      </c>
      <c r="I18">
        <v>-23.39</v>
      </c>
      <c r="J18">
        <v>0.15</v>
      </c>
      <c r="K18" s="2" t="s">
        <v>248</v>
      </c>
      <c r="L18">
        <f>Orders__2[[#This Row],[Sales]]*Orders__2[[#This Row],[Quantity]]</f>
        <v>637.86</v>
      </c>
      <c r="M18">
        <v>120000</v>
      </c>
      <c r="N18" s="10">
        <f>Orders__2[[#This Row],[Total Sale]]/Orders__2[[#This Row],[target]]</f>
        <v>5.3154999999999999E-3</v>
      </c>
      <c r="O18" t="str">
        <f t="shared" si="0"/>
        <v>Below traget</v>
      </c>
    </row>
    <row r="19" spans="1:15">
      <c r="A19" s="2" t="s">
        <v>26</v>
      </c>
      <c r="B19" s="3">
        <v>43146</v>
      </c>
      <c r="C19" s="2" t="s">
        <v>214</v>
      </c>
      <c r="D19" s="2" t="s">
        <v>220</v>
      </c>
      <c r="E19" s="2" t="s">
        <v>223</v>
      </c>
      <c r="F19" s="2" t="s">
        <v>230</v>
      </c>
      <c r="G19">
        <v>8</v>
      </c>
      <c r="H19">
        <v>489.73</v>
      </c>
      <c r="I19">
        <v>50.01</v>
      </c>
      <c r="J19">
        <v>0.2</v>
      </c>
      <c r="K19" s="2" t="s">
        <v>249</v>
      </c>
      <c r="L19">
        <f>Orders__2[[#This Row],[Sales]]*Orders__2[[#This Row],[Quantity]]</f>
        <v>3917.84</v>
      </c>
      <c r="M19">
        <v>120000</v>
      </c>
      <c r="N19" s="10">
        <f>Orders__2[[#This Row],[Total Sale]]/Orders__2[[#This Row],[target]]</f>
        <v>3.2648666666666666E-2</v>
      </c>
      <c r="O19" t="str">
        <f t="shared" si="0"/>
        <v>Below traget</v>
      </c>
    </row>
    <row r="20" spans="1:15">
      <c r="A20" s="2" t="s">
        <v>27</v>
      </c>
      <c r="B20" s="3">
        <v>43149</v>
      </c>
      <c r="C20" s="2" t="s">
        <v>216</v>
      </c>
      <c r="D20" s="2" t="s">
        <v>220</v>
      </c>
      <c r="E20" s="2" t="s">
        <v>227</v>
      </c>
      <c r="F20" s="2" t="s">
        <v>233</v>
      </c>
      <c r="G20">
        <v>4</v>
      </c>
      <c r="H20">
        <v>828.77</v>
      </c>
      <c r="I20">
        <v>248.33</v>
      </c>
      <c r="J20">
        <v>0.15</v>
      </c>
      <c r="K20" s="2" t="s">
        <v>250</v>
      </c>
      <c r="L20">
        <f>Orders__2[[#This Row],[Sales]]*Orders__2[[#This Row],[Quantity]]</f>
        <v>3315.08</v>
      </c>
      <c r="M20">
        <v>120000</v>
      </c>
      <c r="N20" s="10">
        <f>Orders__2[[#This Row],[Total Sale]]/Orders__2[[#This Row],[target]]</f>
        <v>2.7625666666666666E-2</v>
      </c>
      <c r="O20" t="str">
        <f t="shared" si="0"/>
        <v>Below traget</v>
      </c>
    </row>
    <row r="21" spans="1:15">
      <c r="A21" s="2" t="s">
        <v>28</v>
      </c>
      <c r="B21" s="3">
        <v>43152</v>
      </c>
      <c r="C21" s="2" t="s">
        <v>213</v>
      </c>
      <c r="D21" s="2" t="s">
        <v>220</v>
      </c>
      <c r="E21" s="2" t="s">
        <v>223</v>
      </c>
      <c r="F21" s="2" t="s">
        <v>233</v>
      </c>
      <c r="G21">
        <v>3</v>
      </c>
      <c r="H21">
        <v>523.64</v>
      </c>
      <c r="I21">
        <v>420.27</v>
      </c>
      <c r="J21">
        <v>0</v>
      </c>
      <c r="K21" s="2" t="s">
        <v>251</v>
      </c>
      <c r="L21">
        <f>Orders__2[[#This Row],[Sales]]*Orders__2[[#This Row],[Quantity]]</f>
        <v>1570.92</v>
      </c>
      <c r="M21">
        <v>120000</v>
      </c>
      <c r="N21" s="10">
        <f>Orders__2[[#This Row],[Total Sale]]/Orders__2[[#This Row],[target]]</f>
        <v>1.3091E-2</v>
      </c>
      <c r="O21" t="str">
        <f t="shared" si="0"/>
        <v>Below traget</v>
      </c>
    </row>
    <row r="22" spans="1:15">
      <c r="A22" s="2" t="s">
        <v>29</v>
      </c>
      <c r="B22" s="3">
        <v>43155</v>
      </c>
      <c r="C22" s="2" t="s">
        <v>215</v>
      </c>
      <c r="D22" s="2" t="s">
        <v>219</v>
      </c>
      <c r="E22" s="2" t="s">
        <v>226</v>
      </c>
      <c r="F22" s="2" t="s">
        <v>232</v>
      </c>
      <c r="G22">
        <v>9</v>
      </c>
      <c r="H22">
        <v>1250.4100000000001</v>
      </c>
      <c r="I22">
        <v>237.12</v>
      </c>
      <c r="J22">
        <v>0.15</v>
      </c>
      <c r="K22" s="2" t="s">
        <v>252</v>
      </c>
      <c r="L22">
        <f>Orders__2[[#This Row],[Sales]]*Orders__2[[#This Row],[Quantity]]</f>
        <v>11253.69</v>
      </c>
      <c r="M22">
        <v>120000</v>
      </c>
      <c r="N22" s="10">
        <f>Orders__2[[#This Row],[Total Sale]]/Orders__2[[#This Row],[target]]</f>
        <v>9.378075000000001E-2</v>
      </c>
      <c r="O22" t="str">
        <f t="shared" si="0"/>
        <v>Below traget</v>
      </c>
    </row>
    <row r="23" spans="1:15">
      <c r="A23" s="2" t="s">
        <v>30</v>
      </c>
      <c r="B23" s="3">
        <v>43158</v>
      </c>
      <c r="C23" s="2" t="s">
        <v>212</v>
      </c>
      <c r="D23" s="2" t="s">
        <v>220</v>
      </c>
      <c r="E23" s="2" t="s">
        <v>227</v>
      </c>
      <c r="F23" s="2" t="s">
        <v>230</v>
      </c>
      <c r="G23">
        <v>3</v>
      </c>
      <c r="H23">
        <v>443.74</v>
      </c>
      <c r="I23">
        <v>43.16</v>
      </c>
      <c r="J23">
        <v>0.2</v>
      </c>
      <c r="K23" s="2" t="s">
        <v>253</v>
      </c>
      <c r="L23">
        <f>Orders__2[[#This Row],[Sales]]*Orders__2[[#This Row],[Quantity]]</f>
        <v>1331.22</v>
      </c>
      <c r="M23">
        <v>120000</v>
      </c>
      <c r="N23" s="10">
        <f>Orders__2[[#This Row],[Total Sale]]/Orders__2[[#This Row],[target]]</f>
        <v>1.1093500000000001E-2</v>
      </c>
      <c r="O23" t="str">
        <f t="shared" si="0"/>
        <v>Below traget</v>
      </c>
    </row>
    <row r="24" spans="1:15">
      <c r="A24" s="2" t="s">
        <v>33</v>
      </c>
      <c r="B24" s="3">
        <v>43167</v>
      </c>
      <c r="C24" s="2" t="s">
        <v>215</v>
      </c>
      <c r="D24" s="2" t="s">
        <v>219</v>
      </c>
      <c r="E24" s="2" t="s">
        <v>228</v>
      </c>
      <c r="F24" s="2" t="s">
        <v>230</v>
      </c>
      <c r="G24">
        <v>2</v>
      </c>
      <c r="H24">
        <v>1270.93</v>
      </c>
      <c r="I24">
        <v>42.94</v>
      </c>
      <c r="J24">
        <v>0.2</v>
      </c>
      <c r="K24" s="2" t="s">
        <v>236</v>
      </c>
      <c r="L24">
        <f>Orders__2[[#This Row],[Sales]]*Orders__2[[#This Row],[Quantity]]</f>
        <v>2541.86</v>
      </c>
      <c r="M24">
        <v>120000</v>
      </c>
      <c r="N24" s="10">
        <f>Orders__2[[#This Row],[Total Sale]]/Orders__2[[#This Row],[target]]</f>
        <v>2.1182166666666669E-2</v>
      </c>
      <c r="O24" t="str">
        <f t="shared" si="0"/>
        <v>Below traget</v>
      </c>
    </row>
    <row r="25" spans="1:15">
      <c r="A25" s="2" t="s">
        <v>34</v>
      </c>
      <c r="B25" s="3">
        <v>43170</v>
      </c>
      <c r="C25" s="2" t="s">
        <v>212</v>
      </c>
      <c r="D25" s="2" t="s">
        <v>219</v>
      </c>
      <c r="E25" s="2" t="s">
        <v>222</v>
      </c>
      <c r="F25" s="2" t="s">
        <v>233</v>
      </c>
      <c r="G25">
        <v>2</v>
      </c>
      <c r="H25">
        <v>331.85</v>
      </c>
      <c r="I25">
        <v>126.64</v>
      </c>
      <c r="J25">
        <v>0.2</v>
      </c>
      <c r="K25" s="2" t="s">
        <v>237</v>
      </c>
      <c r="L25">
        <f>Orders__2[[#This Row],[Sales]]*Orders__2[[#This Row],[Quantity]]</f>
        <v>663.7</v>
      </c>
      <c r="M25">
        <v>120000</v>
      </c>
      <c r="N25" s="10">
        <f>Orders__2[[#This Row],[Total Sale]]/Orders__2[[#This Row],[target]]</f>
        <v>5.5308333333333338E-3</v>
      </c>
      <c r="O25" t="str">
        <f t="shared" si="0"/>
        <v>Below traget</v>
      </c>
    </row>
    <row r="26" spans="1:15">
      <c r="A26" s="2" t="s">
        <v>35</v>
      </c>
      <c r="B26" s="3">
        <v>43173</v>
      </c>
      <c r="C26" s="2" t="s">
        <v>213</v>
      </c>
      <c r="D26" s="2" t="s">
        <v>220</v>
      </c>
      <c r="E26" s="2" t="s">
        <v>227</v>
      </c>
      <c r="F26" s="2" t="s">
        <v>230</v>
      </c>
      <c r="G26">
        <v>6</v>
      </c>
      <c r="H26">
        <v>646.46</v>
      </c>
      <c r="I26">
        <v>220.6</v>
      </c>
      <c r="J26">
        <v>0.1</v>
      </c>
      <c r="K26" s="2" t="s">
        <v>238</v>
      </c>
      <c r="L26">
        <f>Orders__2[[#This Row],[Sales]]*Orders__2[[#This Row],[Quantity]]</f>
        <v>3878.76</v>
      </c>
      <c r="M26">
        <v>120000</v>
      </c>
      <c r="N26" s="10">
        <f>Orders__2[[#This Row],[Total Sale]]/Orders__2[[#This Row],[target]]</f>
        <v>3.2323000000000005E-2</v>
      </c>
      <c r="O26" t="str">
        <f t="shared" si="0"/>
        <v>Below traget</v>
      </c>
    </row>
    <row r="27" spans="1:15">
      <c r="A27" s="2" t="s">
        <v>36</v>
      </c>
      <c r="B27" s="3">
        <v>43176</v>
      </c>
      <c r="C27" s="2" t="s">
        <v>217</v>
      </c>
      <c r="D27" s="2" t="s">
        <v>219</v>
      </c>
      <c r="E27" s="2" t="s">
        <v>228</v>
      </c>
      <c r="F27" s="2" t="s">
        <v>232</v>
      </c>
      <c r="G27">
        <v>3</v>
      </c>
      <c r="H27">
        <v>1064.29</v>
      </c>
      <c r="I27">
        <v>197.94</v>
      </c>
      <c r="J27">
        <v>0.2</v>
      </c>
      <c r="K27" s="2" t="s">
        <v>239</v>
      </c>
      <c r="L27">
        <f>Orders__2[[#This Row],[Sales]]*Orders__2[[#This Row],[Quantity]]</f>
        <v>3192.87</v>
      </c>
      <c r="M27">
        <v>120000</v>
      </c>
      <c r="N27" s="10">
        <f>Orders__2[[#This Row],[Total Sale]]/Orders__2[[#This Row],[target]]</f>
        <v>2.6607249999999999E-2</v>
      </c>
      <c r="O27" t="str">
        <f t="shared" si="0"/>
        <v>Below traget</v>
      </c>
    </row>
    <row r="28" spans="1:15">
      <c r="A28" s="2" t="s">
        <v>37</v>
      </c>
      <c r="B28" s="3">
        <v>43179</v>
      </c>
      <c r="C28" s="2" t="s">
        <v>212</v>
      </c>
      <c r="D28" s="2" t="s">
        <v>219</v>
      </c>
      <c r="E28" s="2" t="s">
        <v>226</v>
      </c>
      <c r="F28" s="2" t="s">
        <v>230</v>
      </c>
      <c r="G28">
        <v>9</v>
      </c>
      <c r="H28">
        <v>250.61</v>
      </c>
      <c r="I28">
        <v>133.77000000000001</v>
      </c>
      <c r="J28">
        <v>0.2</v>
      </c>
      <c r="K28" s="2" t="s">
        <v>240</v>
      </c>
      <c r="L28">
        <f>Orders__2[[#This Row],[Sales]]*Orders__2[[#This Row],[Quantity]]</f>
        <v>2255.4900000000002</v>
      </c>
      <c r="M28">
        <v>120000</v>
      </c>
      <c r="N28" s="10">
        <f>Orders__2[[#This Row],[Total Sale]]/Orders__2[[#This Row],[target]]</f>
        <v>1.8795750000000003E-2</v>
      </c>
      <c r="O28" t="str">
        <f t="shared" si="0"/>
        <v>Below traget</v>
      </c>
    </row>
    <row r="29" spans="1:15">
      <c r="A29" s="2" t="s">
        <v>38</v>
      </c>
      <c r="B29" s="3">
        <v>43182</v>
      </c>
      <c r="C29" s="2" t="s">
        <v>215</v>
      </c>
      <c r="D29" s="2" t="s">
        <v>220</v>
      </c>
      <c r="E29" s="2" t="s">
        <v>227</v>
      </c>
      <c r="F29" s="2" t="s">
        <v>230</v>
      </c>
      <c r="G29">
        <v>4</v>
      </c>
      <c r="H29">
        <v>242.48</v>
      </c>
      <c r="I29">
        <v>78.58</v>
      </c>
      <c r="J29">
        <v>0.2</v>
      </c>
      <c r="K29" s="2" t="s">
        <v>241</v>
      </c>
      <c r="L29">
        <f>Orders__2[[#This Row],[Sales]]*Orders__2[[#This Row],[Quantity]]</f>
        <v>969.92</v>
      </c>
      <c r="M29">
        <v>120000</v>
      </c>
      <c r="N29" s="10">
        <f>Orders__2[[#This Row],[Total Sale]]/Orders__2[[#This Row],[target]]</f>
        <v>8.0826666666666668E-3</v>
      </c>
      <c r="O29" t="str">
        <f t="shared" si="0"/>
        <v>Below traget</v>
      </c>
    </row>
    <row r="30" spans="1:15">
      <c r="A30" s="2" t="s">
        <v>39</v>
      </c>
      <c r="B30" s="3">
        <v>43185</v>
      </c>
      <c r="C30" s="2" t="s">
        <v>216</v>
      </c>
      <c r="D30" s="2" t="s">
        <v>219</v>
      </c>
      <c r="E30" s="2" t="s">
        <v>226</v>
      </c>
      <c r="F30" s="2" t="s">
        <v>231</v>
      </c>
      <c r="G30">
        <v>1</v>
      </c>
      <c r="H30">
        <v>1455.83</v>
      </c>
      <c r="I30">
        <v>-40.01</v>
      </c>
      <c r="J30">
        <v>0</v>
      </c>
      <c r="K30" s="2" t="s">
        <v>242</v>
      </c>
      <c r="L30">
        <f>Orders__2[[#This Row],[Sales]]*Orders__2[[#This Row],[Quantity]]</f>
        <v>1455.83</v>
      </c>
      <c r="M30">
        <v>120000</v>
      </c>
      <c r="N30" s="10">
        <f>Orders__2[[#This Row],[Total Sale]]/Orders__2[[#This Row],[target]]</f>
        <v>1.2131916666666666E-2</v>
      </c>
      <c r="O30" t="str">
        <f t="shared" si="0"/>
        <v>Below traget</v>
      </c>
    </row>
    <row r="31" spans="1:15">
      <c r="A31" s="2" t="s">
        <v>40</v>
      </c>
      <c r="B31" s="3">
        <v>43188</v>
      </c>
      <c r="C31" s="2" t="s">
        <v>213</v>
      </c>
      <c r="D31" s="2" t="s">
        <v>220</v>
      </c>
      <c r="E31" s="2" t="s">
        <v>225</v>
      </c>
      <c r="F31" s="2" t="s">
        <v>233</v>
      </c>
      <c r="G31">
        <v>4</v>
      </c>
      <c r="H31">
        <v>1086.1600000000001</v>
      </c>
      <c r="I31">
        <v>-67.91</v>
      </c>
      <c r="J31">
        <v>0.2</v>
      </c>
      <c r="K31" s="2" t="s">
        <v>243</v>
      </c>
      <c r="L31">
        <f>Orders__2[[#This Row],[Sales]]*Orders__2[[#This Row],[Quantity]]</f>
        <v>4344.6400000000003</v>
      </c>
      <c r="M31">
        <v>120000</v>
      </c>
      <c r="N31" s="10">
        <f>Orders__2[[#This Row],[Total Sale]]/Orders__2[[#This Row],[target]]</f>
        <v>3.6205333333333339E-2</v>
      </c>
      <c r="O31" t="str">
        <f t="shared" si="0"/>
        <v>Below traget</v>
      </c>
    </row>
    <row r="32" spans="1:15">
      <c r="A32" s="2" t="s">
        <v>41</v>
      </c>
      <c r="B32" s="3">
        <v>43191</v>
      </c>
      <c r="C32" s="2" t="s">
        <v>212</v>
      </c>
      <c r="D32" s="2" t="s">
        <v>218</v>
      </c>
      <c r="E32" s="2" t="s">
        <v>221</v>
      </c>
      <c r="F32" s="2" t="s">
        <v>230</v>
      </c>
      <c r="G32">
        <v>1</v>
      </c>
      <c r="H32">
        <v>109.55</v>
      </c>
      <c r="I32">
        <v>475.12</v>
      </c>
      <c r="J32">
        <v>0.1</v>
      </c>
      <c r="K32" s="2" t="s">
        <v>244</v>
      </c>
      <c r="L32">
        <f>Orders__2[[#This Row],[Sales]]*Orders__2[[#This Row],[Quantity]]</f>
        <v>109.55</v>
      </c>
      <c r="M32">
        <v>120000</v>
      </c>
      <c r="N32" s="10">
        <f>Orders__2[[#This Row],[Total Sale]]/Orders__2[[#This Row],[target]]</f>
        <v>9.1291666666666669E-4</v>
      </c>
      <c r="O32" t="str">
        <f t="shared" si="0"/>
        <v>Below traget</v>
      </c>
    </row>
    <row r="33" spans="1:15">
      <c r="A33" s="2" t="s">
        <v>42</v>
      </c>
      <c r="B33" s="3">
        <v>43194</v>
      </c>
      <c r="C33" s="2" t="s">
        <v>217</v>
      </c>
      <c r="D33" s="2" t="s">
        <v>219</v>
      </c>
      <c r="E33" s="2" t="s">
        <v>222</v>
      </c>
      <c r="F33" s="2" t="s">
        <v>230</v>
      </c>
      <c r="G33">
        <v>5</v>
      </c>
      <c r="H33">
        <v>628.29</v>
      </c>
      <c r="I33">
        <v>408.29</v>
      </c>
      <c r="J33">
        <v>0.2</v>
      </c>
      <c r="K33" s="2" t="s">
        <v>245</v>
      </c>
      <c r="L33">
        <f>Orders__2[[#This Row],[Sales]]*Orders__2[[#This Row],[Quantity]]</f>
        <v>3141.45</v>
      </c>
      <c r="M33">
        <v>120000</v>
      </c>
      <c r="N33" s="10">
        <f>Orders__2[[#This Row],[Total Sale]]/Orders__2[[#This Row],[target]]</f>
        <v>2.6178749999999997E-2</v>
      </c>
      <c r="O33" t="str">
        <f t="shared" si="0"/>
        <v>Below traget</v>
      </c>
    </row>
    <row r="34" spans="1:15">
      <c r="A34" s="2" t="s">
        <v>43</v>
      </c>
      <c r="B34" s="3">
        <v>43197</v>
      </c>
      <c r="C34" s="2" t="s">
        <v>217</v>
      </c>
      <c r="D34" s="2" t="s">
        <v>218</v>
      </c>
      <c r="E34" s="2" t="s">
        <v>221</v>
      </c>
      <c r="F34" s="2" t="s">
        <v>231</v>
      </c>
      <c r="G34">
        <v>4</v>
      </c>
      <c r="H34">
        <v>678.61</v>
      </c>
      <c r="I34">
        <v>112.94</v>
      </c>
      <c r="J34">
        <v>0.2</v>
      </c>
      <c r="K34" s="2" t="s">
        <v>246</v>
      </c>
      <c r="L34">
        <f>Orders__2[[#This Row],[Sales]]*Orders__2[[#This Row],[Quantity]]</f>
        <v>2714.44</v>
      </c>
      <c r="M34">
        <v>120000</v>
      </c>
      <c r="N34" s="10">
        <f>Orders__2[[#This Row],[Total Sale]]/Orders__2[[#This Row],[target]]</f>
        <v>2.2620333333333333E-2</v>
      </c>
      <c r="O34" t="str">
        <f t="shared" si="0"/>
        <v>Below traget</v>
      </c>
    </row>
    <row r="35" spans="1:15">
      <c r="A35" s="2" t="s">
        <v>44</v>
      </c>
      <c r="B35" s="3">
        <v>43200</v>
      </c>
      <c r="C35" s="2" t="s">
        <v>214</v>
      </c>
      <c r="D35" s="2" t="s">
        <v>220</v>
      </c>
      <c r="E35" s="2" t="s">
        <v>223</v>
      </c>
      <c r="F35" s="2" t="s">
        <v>231</v>
      </c>
      <c r="G35">
        <v>8</v>
      </c>
      <c r="H35">
        <v>1128.8599999999999</v>
      </c>
      <c r="I35">
        <v>474.08</v>
      </c>
      <c r="J35">
        <v>0.1</v>
      </c>
      <c r="K35" s="2" t="s">
        <v>247</v>
      </c>
      <c r="L35">
        <f>Orders__2[[#This Row],[Sales]]*Orders__2[[#This Row],[Quantity]]</f>
        <v>9030.8799999999992</v>
      </c>
      <c r="M35">
        <v>120000</v>
      </c>
      <c r="N35" s="10">
        <f>Orders__2[[#This Row],[Total Sale]]/Orders__2[[#This Row],[target]]</f>
        <v>7.5257333333333329E-2</v>
      </c>
      <c r="O35" t="str">
        <f t="shared" si="0"/>
        <v>Below traget</v>
      </c>
    </row>
    <row r="36" spans="1:15">
      <c r="A36" s="2" t="s">
        <v>45</v>
      </c>
      <c r="B36" s="3">
        <v>43203</v>
      </c>
      <c r="C36" s="2" t="s">
        <v>214</v>
      </c>
      <c r="D36" s="2" t="s">
        <v>219</v>
      </c>
      <c r="E36" s="2" t="s">
        <v>222</v>
      </c>
      <c r="F36" s="2" t="s">
        <v>233</v>
      </c>
      <c r="G36">
        <v>8</v>
      </c>
      <c r="H36">
        <v>413.75</v>
      </c>
      <c r="I36">
        <v>306.06</v>
      </c>
      <c r="J36">
        <v>0.2</v>
      </c>
      <c r="K36" s="2" t="s">
        <v>248</v>
      </c>
      <c r="L36">
        <f>Orders__2[[#This Row],[Sales]]*Orders__2[[#This Row],[Quantity]]</f>
        <v>3310</v>
      </c>
      <c r="M36">
        <v>120000</v>
      </c>
      <c r="N36" s="10">
        <f>Orders__2[[#This Row],[Total Sale]]/Orders__2[[#This Row],[target]]</f>
        <v>2.7583333333333335E-2</v>
      </c>
      <c r="O36" t="str">
        <f t="shared" si="0"/>
        <v>Below traget</v>
      </c>
    </row>
    <row r="37" spans="1:15">
      <c r="A37" s="2" t="s">
        <v>46</v>
      </c>
      <c r="B37" s="3">
        <v>43206</v>
      </c>
      <c r="C37" s="2" t="s">
        <v>211</v>
      </c>
      <c r="D37" s="2" t="s">
        <v>220</v>
      </c>
      <c r="E37" s="2" t="s">
        <v>227</v>
      </c>
      <c r="F37" s="2" t="s">
        <v>231</v>
      </c>
      <c r="G37">
        <v>7</v>
      </c>
      <c r="H37">
        <v>317.27999999999997</v>
      </c>
      <c r="I37">
        <v>189.51</v>
      </c>
      <c r="J37">
        <v>0.1</v>
      </c>
      <c r="K37" s="2" t="s">
        <v>249</v>
      </c>
      <c r="L37">
        <f>Orders__2[[#This Row],[Sales]]*Orders__2[[#This Row],[Quantity]]</f>
        <v>2220.96</v>
      </c>
      <c r="M37">
        <v>120000</v>
      </c>
      <c r="N37" s="10">
        <f>Orders__2[[#This Row],[Total Sale]]/Orders__2[[#This Row],[target]]</f>
        <v>1.8508E-2</v>
      </c>
      <c r="O37" t="str">
        <f t="shared" si="0"/>
        <v>Below traget</v>
      </c>
    </row>
    <row r="38" spans="1:15">
      <c r="A38" s="2" t="s">
        <v>47</v>
      </c>
      <c r="B38" s="3">
        <v>43209</v>
      </c>
      <c r="C38" s="2" t="s">
        <v>215</v>
      </c>
      <c r="D38" s="2" t="s">
        <v>218</v>
      </c>
      <c r="E38" s="2" t="s">
        <v>224</v>
      </c>
      <c r="F38" s="2" t="s">
        <v>232</v>
      </c>
      <c r="G38">
        <v>3</v>
      </c>
      <c r="H38">
        <v>167.27</v>
      </c>
      <c r="I38">
        <v>195.82</v>
      </c>
      <c r="J38">
        <v>0.2</v>
      </c>
      <c r="K38" s="2" t="s">
        <v>250</v>
      </c>
      <c r="L38">
        <f>Orders__2[[#This Row],[Sales]]*Orders__2[[#This Row],[Quantity]]</f>
        <v>501.81000000000006</v>
      </c>
      <c r="M38">
        <v>120000</v>
      </c>
      <c r="N38" s="10">
        <f>Orders__2[[#This Row],[Total Sale]]/Orders__2[[#This Row],[target]]</f>
        <v>4.1817500000000006E-3</v>
      </c>
      <c r="O38" t="str">
        <f t="shared" si="0"/>
        <v>Below traget</v>
      </c>
    </row>
    <row r="39" spans="1:15">
      <c r="A39" s="2" t="s">
        <v>48</v>
      </c>
      <c r="B39" s="3">
        <v>43212</v>
      </c>
      <c r="C39" s="2" t="s">
        <v>212</v>
      </c>
      <c r="D39" s="2" t="s">
        <v>220</v>
      </c>
      <c r="E39" s="2" t="s">
        <v>227</v>
      </c>
      <c r="F39" s="2" t="s">
        <v>231</v>
      </c>
      <c r="G39">
        <v>1</v>
      </c>
      <c r="H39">
        <v>671.06</v>
      </c>
      <c r="I39">
        <v>-50.03</v>
      </c>
      <c r="J39">
        <v>0.1</v>
      </c>
      <c r="K39" s="2" t="s">
        <v>251</v>
      </c>
      <c r="L39">
        <f>Orders__2[[#This Row],[Sales]]*Orders__2[[#This Row],[Quantity]]</f>
        <v>671.06</v>
      </c>
      <c r="M39">
        <v>120000</v>
      </c>
      <c r="N39" s="10">
        <f>Orders__2[[#This Row],[Total Sale]]/Orders__2[[#This Row],[target]]</f>
        <v>5.5921666666666663E-3</v>
      </c>
      <c r="O39" t="str">
        <f t="shared" si="0"/>
        <v>Below traget</v>
      </c>
    </row>
    <row r="40" spans="1:15">
      <c r="A40" s="2" t="s">
        <v>49</v>
      </c>
      <c r="B40" s="3">
        <v>43215</v>
      </c>
      <c r="C40" s="2" t="s">
        <v>212</v>
      </c>
      <c r="D40" s="2" t="s">
        <v>219</v>
      </c>
      <c r="E40" s="2" t="s">
        <v>226</v>
      </c>
      <c r="F40" s="2" t="s">
        <v>232</v>
      </c>
      <c r="G40">
        <v>1</v>
      </c>
      <c r="H40">
        <v>1048.32</v>
      </c>
      <c r="I40">
        <v>-44.98</v>
      </c>
      <c r="J40">
        <v>0.2</v>
      </c>
      <c r="K40" s="2" t="s">
        <v>252</v>
      </c>
      <c r="L40">
        <f>Orders__2[[#This Row],[Sales]]*Orders__2[[#This Row],[Quantity]]</f>
        <v>1048.32</v>
      </c>
      <c r="M40">
        <v>120000</v>
      </c>
      <c r="N40" s="10">
        <f>Orders__2[[#This Row],[Total Sale]]/Orders__2[[#This Row],[target]]</f>
        <v>8.735999999999999E-3</v>
      </c>
      <c r="O40" t="str">
        <f t="shared" si="0"/>
        <v>Below traget</v>
      </c>
    </row>
    <row r="41" spans="1:15">
      <c r="A41" s="2" t="s">
        <v>50</v>
      </c>
      <c r="B41" s="3">
        <v>43218</v>
      </c>
      <c r="C41" s="2" t="s">
        <v>211</v>
      </c>
      <c r="D41" s="2" t="s">
        <v>219</v>
      </c>
      <c r="E41" s="2" t="s">
        <v>222</v>
      </c>
      <c r="F41" s="2" t="s">
        <v>233</v>
      </c>
      <c r="G41">
        <v>3</v>
      </c>
      <c r="H41">
        <v>134.38</v>
      </c>
      <c r="I41">
        <v>261.45999999999998</v>
      </c>
      <c r="J41">
        <v>0.2</v>
      </c>
      <c r="K41" s="2" t="s">
        <v>253</v>
      </c>
      <c r="L41">
        <f>Orders__2[[#This Row],[Sales]]*Orders__2[[#This Row],[Quantity]]</f>
        <v>403.14</v>
      </c>
      <c r="M41">
        <v>120000</v>
      </c>
      <c r="N41" s="10">
        <f>Orders__2[[#This Row],[Total Sale]]/Orders__2[[#This Row],[target]]</f>
        <v>3.3595000000000001E-3</v>
      </c>
      <c r="O41" t="str">
        <f t="shared" si="0"/>
        <v>Below traget</v>
      </c>
    </row>
    <row r="42" spans="1:15">
      <c r="A42" s="2" t="s">
        <v>51</v>
      </c>
      <c r="B42" s="3">
        <v>43221</v>
      </c>
      <c r="C42" s="2" t="s">
        <v>216</v>
      </c>
      <c r="D42" s="2" t="s">
        <v>218</v>
      </c>
      <c r="E42" s="2" t="s">
        <v>221</v>
      </c>
      <c r="F42" s="2" t="s">
        <v>233</v>
      </c>
      <c r="G42">
        <v>6</v>
      </c>
      <c r="H42">
        <v>1377.06</v>
      </c>
      <c r="I42">
        <v>232.22</v>
      </c>
      <c r="J42">
        <v>0</v>
      </c>
      <c r="K42" s="2" t="s">
        <v>234</v>
      </c>
      <c r="L42">
        <f>Orders__2[[#This Row],[Sales]]*Orders__2[[#This Row],[Quantity]]</f>
        <v>8262.36</v>
      </c>
      <c r="M42">
        <v>120000</v>
      </c>
      <c r="N42" s="10">
        <f>Orders__2[[#This Row],[Total Sale]]/Orders__2[[#This Row],[target]]</f>
        <v>6.8853000000000011E-2</v>
      </c>
      <c r="O42" t="str">
        <f t="shared" si="0"/>
        <v>Below traget</v>
      </c>
    </row>
    <row r="43" spans="1:15">
      <c r="A43" s="2" t="s">
        <v>52</v>
      </c>
      <c r="B43" s="3">
        <v>43224</v>
      </c>
      <c r="C43" s="2" t="s">
        <v>216</v>
      </c>
      <c r="D43" s="2" t="s">
        <v>220</v>
      </c>
      <c r="E43" s="2" t="s">
        <v>225</v>
      </c>
      <c r="F43" s="2" t="s">
        <v>233</v>
      </c>
      <c r="G43">
        <v>7</v>
      </c>
      <c r="H43">
        <v>691.41</v>
      </c>
      <c r="I43">
        <v>27.64</v>
      </c>
      <c r="J43">
        <v>0</v>
      </c>
      <c r="K43" s="2" t="s">
        <v>235</v>
      </c>
      <c r="L43">
        <f>Orders__2[[#This Row],[Sales]]*Orders__2[[#This Row],[Quantity]]</f>
        <v>4839.87</v>
      </c>
      <c r="M43">
        <v>120000</v>
      </c>
      <c r="N43" s="10">
        <f>Orders__2[[#This Row],[Total Sale]]/Orders__2[[#This Row],[target]]</f>
        <v>4.033225E-2</v>
      </c>
      <c r="O43" t="str">
        <f t="shared" si="0"/>
        <v>Below traget</v>
      </c>
    </row>
    <row r="44" spans="1:15">
      <c r="A44" s="2" t="s">
        <v>53</v>
      </c>
      <c r="B44" s="3">
        <v>43227</v>
      </c>
      <c r="C44" s="2" t="s">
        <v>211</v>
      </c>
      <c r="D44" s="2" t="s">
        <v>219</v>
      </c>
      <c r="E44" s="2" t="s">
        <v>226</v>
      </c>
      <c r="F44" s="2" t="s">
        <v>233</v>
      </c>
      <c r="G44">
        <v>6</v>
      </c>
      <c r="H44">
        <v>397.69</v>
      </c>
      <c r="I44">
        <v>467.72</v>
      </c>
      <c r="J44">
        <v>0.2</v>
      </c>
      <c r="K44" s="2" t="s">
        <v>236</v>
      </c>
      <c r="L44">
        <f>Orders__2[[#This Row],[Sales]]*Orders__2[[#This Row],[Quantity]]</f>
        <v>2386.14</v>
      </c>
      <c r="M44">
        <v>120000</v>
      </c>
      <c r="N44" s="10">
        <f>Orders__2[[#This Row],[Total Sale]]/Orders__2[[#This Row],[target]]</f>
        <v>1.9884499999999999E-2</v>
      </c>
      <c r="O44" t="str">
        <f t="shared" si="0"/>
        <v>Below traget</v>
      </c>
    </row>
    <row r="45" spans="1:15">
      <c r="A45" s="2" t="s">
        <v>54</v>
      </c>
      <c r="B45" s="3">
        <v>43230</v>
      </c>
      <c r="C45" s="2" t="s">
        <v>216</v>
      </c>
      <c r="D45" s="2" t="s">
        <v>218</v>
      </c>
      <c r="E45" s="2" t="s">
        <v>224</v>
      </c>
      <c r="F45" s="2" t="s">
        <v>233</v>
      </c>
      <c r="G45">
        <v>6</v>
      </c>
      <c r="H45">
        <v>186.12</v>
      </c>
      <c r="I45">
        <v>368.78</v>
      </c>
      <c r="J45">
        <v>0.2</v>
      </c>
      <c r="K45" s="2" t="s">
        <v>237</v>
      </c>
      <c r="L45">
        <f>Orders__2[[#This Row],[Sales]]*Orders__2[[#This Row],[Quantity]]</f>
        <v>1116.72</v>
      </c>
      <c r="M45">
        <v>120000</v>
      </c>
      <c r="N45" s="10">
        <f>Orders__2[[#This Row],[Total Sale]]/Orders__2[[#This Row],[target]]</f>
        <v>9.306E-3</v>
      </c>
      <c r="O45" t="str">
        <f t="shared" si="0"/>
        <v>Below traget</v>
      </c>
    </row>
    <row r="46" spans="1:15">
      <c r="A46" s="2" t="s">
        <v>55</v>
      </c>
      <c r="B46" s="3">
        <v>43233</v>
      </c>
      <c r="C46" s="2" t="s">
        <v>214</v>
      </c>
      <c r="D46" s="2" t="s">
        <v>219</v>
      </c>
      <c r="E46" s="2" t="s">
        <v>228</v>
      </c>
      <c r="F46" s="2" t="s">
        <v>232</v>
      </c>
      <c r="G46">
        <v>6</v>
      </c>
      <c r="H46">
        <v>315.16000000000003</v>
      </c>
      <c r="I46">
        <v>-31.92</v>
      </c>
      <c r="J46">
        <v>0.15</v>
      </c>
      <c r="K46" s="2" t="s">
        <v>238</v>
      </c>
      <c r="L46">
        <f>Orders__2[[#This Row],[Sales]]*Orders__2[[#This Row],[Quantity]]</f>
        <v>1890.96</v>
      </c>
      <c r="M46">
        <v>120000</v>
      </c>
      <c r="N46" s="10">
        <f>Orders__2[[#This Row],[Total Sale]]/Orders__2[[#This Row],[target]]</f>
        <v>1.5758000000000001E-2</v>
      </c>
      <c r="O46" t="str">
        <f t="shared" si="0"/>
        <v>Below traget</v>
      </c>
    </row>
    <row r="47" spans="1:15">
      <c r="A47" s="2" t="s">
        <v>56</v>
      </c>
      <c r="B47" s="3">
        <v>43236</v>
      </c>
      <c r="C47" s="2" t="s">
        <v>212</v>
      </c>
      <c r="D47" s="2" t="s">
        <v>219</v>
      </c>
      <c r="E47" s="2" t="s">
        <v>222</v>
      </c>
      <c r="F47" s="2" t="s">
        <v>232</v>
      </c>
      <c r="G47">
        <v>3</v>
      </c>
      <c r="H47">
        <v>1405.19</v>
      </c>
      <c r="I47">
        <v>458.56</v>
      </c>
      <c r="J47">
        <v>0.1</v>
      </c>
      <c r="K47" s="2" t="s">
        <v>239</v>
      </c>
      <c r="L47">
        <f>Orders__2[[#This Row],[Sales]]*Orders__2[[#This Row],[Quantity]]</f>
        <v>4215.57</v>
      </c>
      <c r="M47">
        <v>120000</v>
      </c>
      <c r="N47" s="10">
        <f>Orders__2[[#This Row],[Total Sale]]/Orders__2[[#This Row],[target]]</f>
        <v>3.5129749999999994E-2</v>
      </c>
      <c r="O47" t="str">
        <f t="shared" si="0"/>
        <v>Below traget</v>
      </c>
    </row>
    <row r="48" spans="1:15">
      <c r="A48" s="2" t="s">
        <v>57</v>
      </c>
      <c r="B48" s="3">
        <v>43239</v>
      </c>
      <c r="C48" s="2" t="s">
        <v>211</v>
      </c>
      <c r="D48" s="2" t="s">
        <v>220</v>
      </c>
      <c r="E48" s="2" t="s">
        <v>227</v>
      </c>
      <c r="F48" s="2" t="s">
        <v>233</v>
      </c>
      <c r="G48">
        <v>6</v>
      </c>
      <c r="H48">
        <v>975.49</v>
      </c>
      <c r="I48">
        <v>484.55</v>
      </c>
      <c r="J48">
        <v>0.15</v>
      </c>
      <c r="K48" s="2" t="s">
        <v>240</v>
      </c>
      <c r="L48">
        <f>Orders__2[[#This Row],[Sales]]*Orders__2[[#This Row],[Quantity]]</f>
        <v>5852.9400000000005</v>
      </c>
      <c r="M48">
        <v>120000</v>
      </c>
      <c r="N48" s="10">
        <f>Orders__2[[#This Row],[Total Sale]]/Orders__2[[#This Row],[target]]</f>
        <v>4.8774500000000005E-2</v>
      </c>
      <c r="O48" t="str">
        <f t="shared" si="0"/>
        <v>Below traget</v>
      </c>
    </row>
    <row r="49" spans="1:15">
      <c r="A49" s="2" t="s">
        <v>58</v>
      </c>
      <c r="B49" s="3">
        <v>43242</v>
      </c>
      <c r="C49" s="2" t="s">
        <v>212</v>
      </c>
      <c r="D49" s="2" t="s">
        <v>219</v>
      </c>
      <c r="E49" s="2" t="s">
        <v>228</v>
      </c>
      <c r="F49" s="2" t="s">
        <v>231</v>
      </c>
      <c r="G49">
        <v>8</v>
      </c>
      <c r="H49">
        <v>799.21</v>
      </c>
      <c r="I49">
        <v>497.56</v>
      </c>
      <c r="J49">
        <v>0</v>
      </c>
      <c r="K49" s="2" t="s">
        <v>241</v>
      </c>
      <c r="L49">
        <f>Orders__2[[#This Row],[Sales]]*Orders__2[[#This Row],[Quantity]]</f>
        <v>6393.68</v>
      </c>
      <c r="M49">
        <v>120000</v>
      </c>
      <c r="N49" s="10">
        <f>Orders__2[[#This Row],[Total Sale]]/Orders__2[[#This Row],[target]]</f>
        <v>5.3280666666666671E-2</v>
      </c>
      <c r="O49" t="str">
        <f t="shared" si="0"/>
        <v>Below traget</v>
      </c>
    </row>
    <row r="50" spans="1:15">
      <c r="A50" s="2" t="s">
        <v>59</v>
      </c>
      <c r="B50" s="3">
        <v>43245</v>
      </c>
      <c r="C50" s="2" t="s">
        <v>217</v>
      </c>
      <c r="D50" s="2" t="s">
        <v>220</v>
      </c>
      <c r="E50" s="2" t="s">
        <v>223</v>
      </c>
      <c r="F50" s="2" t="s">
        <v>230</v>
      </c>
      <c r="G50">
        <v>2</v>
      </c>
      <c r="H50">
        <v>1002.81</v>
      </c>
      <c r="I50">
        <v>-66.48</v>
      </c>
      <c r="J50">
        <v>0</v>
      </c>
      <c r="K50" s="2" t="s">
        <v>242</v>
      </c>
      <c r="L50">
        <f>Orders__2[[#This Row],[Sales]]*Orders__2[[#This Row],[Quantity]]</f>
        <v>2005.62</v>
      </c>
      <c r="M50">
        <v>120000</v>
      </c>
      <c r="N50" s="10">
        <f>Orders__2[[#This Row],[Total Sale]]/Orders__2[[#This Row],[target]]</f>
        <v>1.6713499999999999E-2</v>
      </c>
      <c r="O50" t="str">
        <f t="shared" si="0"/>
        <v>Below traget</v>
      </c>
    </row>
    <row r="51" spans="1:15">
      <c r="A51" s="2" t="s">
        <v>60</v>
      </c>
      <c r="B51" s="3">
        <v>43248</v>
      </c>
      <c r="C51" s="2" t="s">
        <v>214</v>
      </c>
      <c r="D51" s="2" t="s">
        <v>219</v>
      </c>
      <c r="E51" s="2" t="s">
        <v>226</v>
      </c>
      <c r="F51" s="2" t="s">
        <v>233</v>
      </c>
      <c r="G51">
        <v>5</v>
      </c>
      <c r="H51">
        <v>681.73</v>
      </c>
      <c r="I51">
        <v>342.22</v>
      </c>
      <c r="J51">
        <v>0</v>
      </c>
      <c r="K51" s="2" t="s">
        <v>243</v>
      </c>
      <c r="L51">
        <f>Orders__2[[#This Row],[Sales]]*Orders__2[[#This Row],[Quantity]]</f>
        <v>3408.65</v>
      </c>
      <c r="M51">
        <v>120000</v>
      </c>
      <c r="N51" s="10">
        <f>Orders__2[[#This Row],[Total Sale]]/Orders__2[[#This Row],[target]]</f>
        <v>2.8405416666666669E-2</v>
      </c>
      <c r="O51" t="str">
        <f t="shared" si="0"/>
        <v>Below traget</v>
      </c>
    </row>
    <row r="52" spans="1:15">
      <c r="A52" s="2" t="s">
        <v>61</v>
      </c>
      <c r="B52" s="3">
        <v>43251</v>
      </c>
      <c r="C52" s="2" t="s">
        <v>213</v>
      </c>
      <c r="D52" s="2" t="s">
        <v>218</v>
      </c>
      <c r="E52" s="2" t="s">
        <v>229</v>
      </c>
      <c r="F52" s="2" t="s">
        <v>231</v>
      </c>
      <c r="G52">
        <v>1</v>
      </c>
      <c r="H52">
        <v>1108.56</v>
      </c>
      <c r="I52">
        <v>227.55</v>
      </c>
      <c r="J52">
        <v>0</v>
      </c>
      <c r="K52" s="2" t="s">
        <v>244</v>
      </c>
      <c r="L52">
        <f>Orders__2[[#This Row],[Sales]]*Orders__2[[#This Row],[Quantity]]</f>
        <v>1108.56</v>
      </c>
      <c r="M52">
        <v>120000</v>
      </c>
      <c r="N52" s="10">
        <f>Orders__2[[#This Row],[Total Sale]]/Orders__2[[#This Row],[target]]</f>
        <v>9.2379999999999997E-3</v>
      </c>
      <c r="O52" t="str">
        <f t="shared" si="0"/>
        <v>Below traget</v>
      </c>
    </row>
    <row r="53" spans="1:15">
      <c r="A53" s="2" t="s">
        <v>62</v>
      </c>
      <c r="B53" s="3">
        <v>43254</v>
      </c>
      <c r="C53" s="2" t="s">
        <v>214</v>
      </c>
      <c r="D53" s="2" t="s">
        <v>219</v>
      </c>
      <c r="E53" s="2" t="s">
        <v>226</v>
      </c>
      <c r="F53" s="2" t="s">
        <v>230</v>
      </c>
      <c r="G53">
        <v>1</v>
      </c>
      <c r="H53">
        <v>119.19</v>
      </c>
      <c r="I53">
        <v>323.5</v>
      </c>
      <c r="J53">
        <v>0.2</v>
      </c>
      <c r="K53" s="2" t="s">
        <v>245</v>
      </c>
      <c r="L53">
        <f>Orders__2[[#This Row],[Sales]]*Orders__2[[#This Row],[Quantity]]</f>
        <v>119.19</v>
      </c>
      <c r="M53">
        <v>120000</v>
      </c>
      <c r="N53" s="10">
        <f>Orders__2[[#This Row],[Total Sale]]/Orders__2[[#This Row],[target]]</f>
        <v>9.9324999999999999E-4</v>
      </c>
      <c r="O53" t="str">
        <f t="shared" si="0"/>
        <v>Below traget</v>
      </c>
    </row>
    <row r="54" spans="1:15">
      <c r="A54" s="2" t="s">
        <v>63</v>
      </c>
      <c r="B54" s="3">
        <v>43257</v>
      </c>
      <c r="C54" s="2" t="s">
        <v>211</v>
      </c>
      <c r="D54" s="2" t="s">
        <v>220</v>
      </c>
      <c r="E54" s="2" t="s">
        <v>225</v>
      </c>
      <c r="F54" s="2" t="s">
        <v>233</v>
      </c>
      <c r="G54">
        <v>5</v>
      </c>
      <c r="H54">
        <v>870.75</v>
      </c>
      <c r="I54">
        <v>481.19</v>
      </c>
      <c r="J54">
        <v>0</v>
      </c>
      <c r="K54" s="2" t="s">
        <v>246</v>
      </c>
      <c r="L54">
        <f>Orders__2[[#This Row],[Sales]]*Orders__2[[#This Row],[Quantity]]</f>
        <v>4353.75</v>
      </c>
      <c r="M54">
        <v>120000</v>
      </c>
      <c r="N54" s="10">
        <f>Orders__2[[#This Row],[Total Sale]]/Orders__2[[#This Row],[target]]</f>
        <v>3.6281250000000001E-2</v>
      </c>
      <c r="O54" t="str">
        <f t="shared" si="0"/>
        <v>Below traget</v>
      </c>
    </row>
    <row r="55" spans="1:15">
      <c r="A55" s="2" t="s">
        <v>64</v>
      </c>
      <c r="B55" s="3">
        <v>43260</v>
      </c>
      <c r="C55" s="2" t="s">
        <v>213</v>
      </c>
      <c r="D55" s="2" t="s">
        <v>220</v>
      </c>
      <c r="E55" s="2" t="s">
        <v>223</v>
      </c>
      <c r="F55" s="2" t="s">
        <v>233</v>
      </c>
      <c r="G55">
        <v>3</v>
      </c>
      <c r="H55">
        <v>280.04000000000002</v>
      </c>
      <c r="I55">
        <v>312.82</v>
      </c>
      <c r="J55">
        <v>0.2</v>
      </c>
      <c r="K55" s="2" t="s">
        <v>247</v>
      </c>
      <c r="L55">
        <f>Orders__2[[#This Row],[Sales]]*Orders__2[[#This Row],[Quantity]]</f>
        <v>840.12000000000012</v>
      </c>
      <c r="M55">
        <v>120000</v>
      </c>
      <c r="N55" s="10">
        <f>Orders__2[[#This Row],[Total Sale]]/Orders__2[[#This Row],[target]]</f>
        <v>7.0010000000000011E-3</v>
      </c>
      <c r="O55" t="str">
        <f t="shared" si="0"/>
        <v>Below traget</v>
      </c>
    </row>
    <row r="56" spans="1:15">
      <c r="A56" s="2" t="s">
        <v>65</v>
      </c>
      <c r="B56" s="3">
        <v>43263</v>
      </c>
      <c r="C56" s="2" t="s">
        <v>217</v>
      </c>
      <c r="D56" s="2" t="s">
        <v>218</v>
      </c>
      <c r="E56" s="2" t="s">
        <v>224</v>
      </c>
      <c r="F56" s="2" t="s">
        <v>232</v>
      </c>
      <c r="G56">
        <v>4</v>
      </c>
      <c r="H56">
        <v>224.24</v>
      </c>
      <c r="I56">
        <v>402.18</v>
      </c>
      <c r="J56">
        <v>0.2</v>
      </c>
      <c r="K56" s="2" t="s">
        <v>248</v>
      </c>
      <c r="L56">
        <f>Orders__2[[#This Row],[Sales]]*Orders__2[[#This Row],[Quantity]]</f>
        <v>896.96</v>
      </c>
      <c r="M56">
        <v>120000</v>
      </c>
      <c r="N56" s="10">
        <f>Orders__2[[#This Row],[Total Sale]]/Orders__2[[#This Row],[target]]</f>
        <v>7.4746666666666668E-3</v>
      </c>
      <c r="O56" t="str">
        <f t="shared" si="0"/>
        <v>Below traget</v>
      </c>
    </row>
    <row r="57" spans="1:15">
      <c r="A57" s="2" t="s">
        <v>66</v>
      </c>
      <c r="B57" s="3">
        <v>43266</v>
      </c>
      <c r="C57" s="2" t="s">
        <v>211</v>
      </c>
      <c r="D57" s="2" t="s">
        <v>219</v>
      </c>
      <c r="E57" s="2" t="s">
        <v>222</v>
      </c>
      <c r="F57" s="2" t="s">
        <v>230</v>
      </c>
      <c r="G57">
        <v>3</v>
      </c>
      <c r="H57">
        <v>545.73</v>
      </c>
      <c r="I57">
        <v>420.12</v>
      </c>
      <c r="J57">
        <v>0</v>
      </c>
      <c r="K57" s="2" t="s">
        <v>249</v>
      </c>
      <c r="L57">
        <f>Orders__2[[#This Row],[Sales]]*Orders__2[[#This Row],[Quantity]]</f>
        <v>1637.19</v>
      </c>
      <c r="M57">
        <v>120000</v>
      </c>
      <c r="N57" s="10">
        <f>Orders__2[[#This Row],[Total Sale]]/Orders__2[[#This Row],[target]]</f>
        <v>1.3643250000000001E-2</v>
      </c>
      <c r="O57" t="str">
        <f t="shared" si="0"/>
        <v>Below traget</v>
      </c>
    </row>
    <row r="58" spans="1:15">
      <c r="A58" s="2" t="s">
        <v>67</v>
      </c>
      <c r="B58" s="3">
        <v>43269</v>
      </c>
      <c r="C58" s="2" t="s">
        <v>215</v>
      </c>
      <c r="D58" s="2" t="s">
        <v>219</v>
      </c>
      <c r="E58" s="2" t="s">
        <v>228</v>
      </c>
      <c r="F58" s="2" t="s">
        <v>230</v>
      </c>
      <c r="G58">
        <v>1</v>
      </c>
      <c r="H58">
        <v>183.11</v>
      </c>
      <c r="I58">
        <v>403.09</v>
      </c>
      <c r="J58">
        <v>0</v>
      </c>
      <c r="K58" s="2" t="s">
        <v>250</v>
      </c>
      <c r="L58">
        <f>Orders__2[[#This Row],[Sales]]*Orders__2[[#This Row],[Quantity]]</f>
        <v>183.11</v>
      </c>
      <c r="M58">
        <v>120000</v>
      </c>
      <c r="N58" s="10">
        <f>Orders__2[[#This Row],[Total Sale]]/Orders__2[[#This Row],[target]]</f>
        <v>1.5259166666666667E-3</v>
      </c>
      <c r="O58" t="str">
        <f t="shared" si="0"/>
        <v>Below traget</v>
      </c>
    </row>
    <row r="59" spans="1:15">
      <c r="A59" s="2" t="s">
        <v>68</v>
      </c>
      <c r="B59" s="3">
        <v>43272</v>
      </c>
      <c r="C59" s="2" t="s">
        <v>212</v>
      </c>
      <c r="D59" s="2" t="s">
        <v>218</v>
      </c>
      <c r="E59" s="2" t="s">
        <v>224</v>
      </c>
      <c r="F59" s="2" t="s">
        <v>231</v>
      </c>
      <c r="G59">
        <v>1</v>
      </c>
      <c r="H59">
        <v>186.53</v>
      </c>
      <c r="I59">
        <v>155.65</v>
      </c>
      <c r="J59">
        <v>0.1</v>
      </c>
      <c r="K59" s="2" t="s">
        <v>251</v>
      </c>
      <c r="L59">
        <f>Orders__2[[#This Row],[Sales]]*Orders__2[[#This Row],[Quantity]]</f>
        <v>186.53</v>
      </c>
      <c r="M59">
        <v>120000</v>
      </c>
      <c r="N59" s="10">
        <f>Orders__2[[#This Row],[Total Sale]]/Orders__2[[#This Row],[target]]</f>
        <v>1.5544166666666666E-3</v>
      </c>
      <c r="O59" t="str">
        <f t="shared" si="0"/>
        <v>Below traget</v>
      </c>
    </row>
    <row r="60" spans="1:15">
      <c r="A60" s="2" t="s">
        <v>69</v>
      </c>
      <c r="B60" s="3">
        <v>43275</v>
      </c>
      <c r="C60" s="2" t="s">
        <v>217</v>
      </c>
      <c r="D60" s="2" t="s">
        <v>219</v>
      </c>
      <c r="E60" s="2" t="s">
        <v>228</v>
      </c>
      <c r="F60" s="2" t="s">
        <v>232</v>
      </c>
      <c r="G60">
        <v>5</v>
      </c>
      <c r="H60">
        <v>501.55</v>
      </c>
      <c r="I60">
        <v>33.549999999999997</v>
      </c>
      <c r="J60">
        <v>0.15</v>
      </c>
      <c r="K60" s="2" t="s">
        <v>252</v>
      </c>
      <c r="L60">
        <f>Orders__2[[#This Row],[Sales]]*Orders__2[[#This Row],[Quantity]]</f>
        <v>2507.75</v>
      </c>
      <c r="M60">
        <v>120000</v>
      </c>
      <c r="N60" s="10">
        <f>Orders__2[[#This Row],[Total Sale]]/Orders__2[[#This Row],[target]]</f>
        <v>2.0897916666666665E-2</v>
      </c>
      <c r="O60" t="str">
        <f t="shared" si="0"/>
        <v>Below traget</v>
      </c>
    </row>
    <row r="61" spans="1:15">
      <c r="A61" s="2" t="s">
        <v>70</v>
      </c>
      <c r="B61" s="3">
        <v>43278</v>
      </c>
      <c r="C61" s="2" t="s">
        <v>212</v>
      </c>
      <c r="D61" s="2" t="s">
        <v>219</v>
      </c>
      <c r="E61" s="2" t="s">
        <v>226</v>
      </c>
      <c r="F61" s="2" t="s">
        <v>232</v>
      </c>
      <c r="G61">
        <v>6</v>
      </c>
      <c r="H61">
        <v>1470.29</v>
      </c>
      <c r="I61">
        <v>137.99</v>
      </c>
      <c r="J61">
        <v>0</v>
      </c>
      <c r="K61" s="2" t="s">
        <v>253</v>
      </c>
      <c r="L61">
        <f>Orders__2[[#This Row],[Sales]]*Orders__2[[#This Row],[Quantity]]</f>
        <v>8821.74</v>
      </c>
      <c r="M61">
        <v>120000</v>
      </c>
      <c r="N61" s="10">
        <f>Orders__2[[#This Row],[Total Sale]]/Orders__2[[#This Row],[target]]</f>
        <v>7.3514499999999997E-2</v>
      </c>
      <c r="O61" t="str">
        <f t="shared" si="0"/>
        <v>Below traget</v>
      </c>
    </row>
    <row r="62" spans="1:15">
      <c r="A62" s="2" t="s">
        <v>71</v>
      </c>
      <c r="B62" s="3">
        <v>43281</v>
      </c>
      <c r="C62" s="2" t="s">
        <v>216</v>
      </c>
      <c r="D62" s="2" t="s">
        <v>220</v>
      </c>
      <c r="E62" s="2" t="s">
        <v>223</v>
      </c>
      <c r="F62" s="2" t="s">
        <v>232</v>
      </c>
      <c r="G62">
        <v>3</v>
      </c>
      <c r="H62">
        <v>304.23</v>
      </c>
      <c r="I62">
        <v>435.14</v>
      </c>
      <c r="J62">
        <v>0.1</v>
      </c>
      <c r="K62" s="2" t="s">
        <v>234</v>
      </c>
      <c r="L62">
        <f>Orders__2[[#This Row],[Sales]]*Orders__2[[#This Row],[Quantity]]</f>
        <v>912.69</v>
      </c>
      <c r="M62">
        <v>120000</v>
      </c>
      <c r="N62" s="10">
        <f>Orders__2[[#This Row],[Total Sale]]/Orders__2[[#This Row],[target]]</f>
        <v>7.6057500000000005E-3</v>
      </c>
      <c r="O62" t="str">
        <f t="shared" si="0"/>
        <v>Below traget</v>
      </c>
    </row>
    <row r="63" spans="1:15">
      <c r="A63" s="2" t="s">
        <v>72</v>
      </c>
      <c r="B63" s="3">
        <v>43284</v>
      </c>
      <c r="C63" s="2" t="s">
        <v>215</v>
      </c>
      <c r="D63" s="2" t="s">
        <v>219</v>
      </c>
      <c r="E63" s="2" t="s">
        <v>222</v>
      </c>
      <c r="F63" s="2" t="s">
        <v>232</v>
      </c>
      <c r="G63">
        <v>9</v>
      </c>
      <c r="H63">
        <v>74.88</v>
      </c>
      <c r="I63">
        <v>-12.04</v>
      </c>
      <c r="J63">
        <v>0.1</v>
      </c>
      <c r="K63" s="2" t="s">
        <v>235</v>
      </c>
      <c r="L63">
        <f>Orders__2[[#This Row],[Sales]]*Orders__2[[#This Row],[Quantity]]</f>
        <v>673.92</v>
      </c>
      <c r="M63">
        <v>120000</v>
      </c>
      <c r="N63" s="10">
        <f>Orders__2[[#This Row],[Total Sale]]/Orders__2[[#This Row],[target]]</f>
        <v>5.6159999999999995E-3</v>
      </c>
      <c r="O63" t="str">
        <f t="shared" si="0"/>
        <v>Below traget</v>
      </c>
    </row>
    <row r="64" spans="1:15">
      <c r="A64" s="2" t="s">
        <v>73</v>
      </c>
      <c r="B64" s="3">
        <v>43287</v>
      </c>
      <c r="C64" s="2" t="s">
        <v>215</v>
      </c>
      <c r="D64" s="2" t="s">
        <v>219</v>
      </c>
      <c r="E64" s="2" t="s">
        <v>222</v>
      </c>
      <c r="F64" s="2" t="s">
        <v>230</v>
      </c>
      <c r="G64">
        <v>5</v>
      </c>
      <c r="H64">
        <v>1156.8800000000001</v>
      </c>
      <c r="I64">
        <v>208</v>
      </c>
      <c r="J64">
        <v>0.15</v>
      </c>
      <c r="K64" s="2" t="s">
        <v>236</v>
      </c>
      <c r="L64">
        <f>Orders__2[[#This Row],[Sales]]*Orders__2[[#This Row],[Quantity]]</f>
        <v>5784.4000000000005</v>
      </c>
      <c r="M64">
        <v>120000</v>
      </c>
      <c r="N64" s="10">
        <f>Orders__2[[#This Row],[Total Sale]]/Orders__2[[#This Row],[target]]</f>
        <v>4.8203333333333341E-2</v>
      </c>
      <c r="O64" t="str">
        <f t="shared" si="0"/>
        <v>Below traget</v>
      </c>
    </row>
    <row r="65" spans="1:15">
      <c r="A65" s="2" t="s">
        <v>74</v>
      </c>
      <c r="B65" s="3">
        <v>43290</v>
      </c>
      <c r="C65" s="2" t="s">
        <v>217</v>
      </c>
      <c r="D65" s="2" t="s">
        <v>218</v>
      </c>
      <c r="E65" s="2" t="s">
        <v>229</v>
      </c>
      <c r="F65" s="2" t="s">
        <v>230</v>
      </c>
      <c r="G65">
        <v>8</v>
      </c>
      <c r="H65">
        <v>1220.02</v>
      </c>
      <c r="I65">
        <v>39.94</v>
      </c>
      <c r="J65">
        <v>0.2</v>
      </c>
      <c r="K65" s="2" t="s">
        <v>237</v>
      </c>
      <c r="L65">
        <f>Orders__2[[#This Row],[Sales]]*Orders__2[[#This Row],[Quantity]]</f>
        <v>9760.16</v>
      </c>
      <c r="M65">
        <v>120000</v>
      </c>
      <c r="N65" s="10">
        <f>Orders__2[[#This Row],[Total Sale]]/Orders__2[[#This Row],[target]]</f>
        <v>8.1334666666666666E-2</v>
      </c>
      <c r="O65" t="str">
        <f t="shared" si="0"/>
        <v>Below traget</v>
      </c>
    </row>
    <row r="66" spans="1:15">
      <c r="A66" s="2" t="s">
        <v>75</v>
      </c>
      <c r="B66" s="3">
        <v>43293</v>
      </c>
      <c r="C66" s="2" t="s">
        <v>215</v>
      </c>
      <c r="D66" s="2" t="s">
        <v>218</v>
      </c>
      <c r="E66" s="2" t="s">
        <v>224</v>
      </c>
      <c r="F66" s="2" t="s">
        <v>233</v>
      </c>
      <c r="G66">
        <v>1</v>
      </c>
      <c r="H66">
        <v>552.14</v>
      </c>
      <c r="I66">
        <v>248.78</v>
      </c>
      <c r="J66">
        <v>0</v>
      </c>
      <c r="K66" s="2" t="s">
        <v>238</v>
      </c>
      <c r="L66">
        <f>Orders__2[[#This Row],[Sales]]*Orders__2[[#This Row],[Quantity]]</f>
        <v>552.14</v>
      </c>
      <c r="M66">
        <v>120000</v>
      </c>
      <c r="N66" s="10">
        <f>Orders__2[[#This Row],[Total Sale]]/Orders__2[[#This Row],[target]]</f>
        <v>4.6011666666666666E-3</v>
      </c>
      <c r="O66" t="str">
        <f t="shared" si="0"/>
        <v>Below traget</v>
      </c>
    </row>
    <row r="67" spans="1:15">
      <c r="A67" s="2" t="s">
        <v>76</v>
      </c>
      <c r="B67" s="3">
        <v>43296</v>
      </c>
      <c r="C67" s="2" t="s">
        <v>213</v>
      </c>
      <c r="D67" s="2" t="s">
        <v>220</v>
      </c>
      <c r="E67" s="2" t="s">
        <v>225</v>
      </c>
      <c r="F67" s="2" t="s">
        <v>233</v>
      </c>
      <c r="G67">
        <v>5</v>
      </c>
      <c r="H67">
        <v>723.78</v>
      </c>
      <c r="I67">
        <v>417.88</v>
      </c>
      <c r="J67">
        <v>0.15</v>
      </c>
      <c r="K67" s="2" t="s">
        <v>239</v>
      </c>
      <c r="L67">
        <f>Orders__2[[#This Row],[Sales]]*Orders__2[[#This Row],[Quantity]]</f>
        <v>3618.8999999999996</v>
      </c>
      <c r="M67">
        <v>120000</v>
      </c>
      <c r="N67" s="10">
        <f>Orders__2[[#This Row],[Total Sale]]/Orders__2[[#This Row],[target]]</f>
        <v>3.0157499999999997E-2</v>
      </c>
      <c r="O67" t="str">
        <f t="shared" ref="O67:O101" si="1">IF(N67&gt;=1,"Archived", IF(N67&gt;=0.3,"On Track","Below traget"))</f>
        <v>Below traget</v>
      </c>
    </row>
    <row r="68" spans="1:15">
      <c r="A68" s="2" t="s">
        <v>77</v>
      </c>
      <c r="B68" s="3">
        <v>43299</v>
      </c>
      <c r="C68" s="2" t="s">
        <v>215</v>
      </c>
      <c r="D68" s="2" t="s">
        <v>219</v>
      </c>
      <c r="E68" s="2" t="s">
        <v>226</v>
      </c>
      <c r="F68" s="2" t="s">
        <v>232</v>
      </c>
      <c r="G68">
        <v>3</v>
      </c>
      <c r="H68">
        <v>992.17</v>
      </c>
      <c r="I68">
        <v>428.22</v>
      </c>
      <c r="J68">
        <v>0</v>
      </c>
      <c r="K68" s="2" t="s">
        <v>240</v>
      </c>
      <c r="L68">
        <f>Orders__2[[#This Row],[Sales]]*Orders__2[[#This Row],[Quantity]]</f>
        <v>2976.5099999999998</v>
      </c>
      <c r="M68">
        <v>120000</v>
      </c>
      <c r="N68" s="10">
        <f>Orders__2[[#This Row],[Total Sale]]/Orders__2[[#This Row],[target]]</f>
        <v>2.4804249999999996E-2</v>
      </c>
      <c r="O68" t="str">
        <f t="shared" si="1"/>
        <v>Below traget</v>
      </c>
    </row>
    <row r="69" spans="1:15">
      <c r="A69" s="2" t="s">
        <v>78</v>
      </c>
      <c r="B69" s="3">
        <v>43302</v>
      </c>
      <c r="C69" s="2" t="s">
        <v>212</v>
      </c>
      <c r="D69" s="2" t="s">
        <v>219</v>
      </c>
      <c r="E69" s="2" t="s">
        <v>226</v>
      </c>
      <c r="F69" s="2" t="s">
        <v>232</v>
      </c>
      <c r="G69">
        <v>1</v>
      </c>
      <c r="H69">
        <v>119.69</v>
      </c>
      <c r="I69">
        <v>42.01</v>
      </c>
      <c r="J69">
        <v>0.1</v>
      </c>
      <c r="K69" s="2" t="s">
        <v>241</v>
      </c>
      <c r="L69">
        <f>Orders__2[[#This Row],[Sales]]*Orders__2[[#This Row],[Quantity]]</f>
        <v>119.69</v>
      </c>
      <c r="M69">
        <v>120000</v>
      </c>
      <c r="N69" s="10">
        <f>Orders__2[[#This Row],[Total Sale]]/Orders__2[[#This Row],[target]]</f>
        <v>9.9741666666666663E-4</v>
      </c>
      <c r="O69" t="str">
        <f t="shared" si="1"/>
        <v>Below traget</v>
      </c>
    </row>
    <row r="70" spans="1:15">
      <c r="A70" s="2" t="s">
        <v>79</v>
      </c>
      <c r="B70" s="3">
        <v>43305</v>
      </c>
      <c r="C70" s="2" t="s">
        <v>212</v>
      </c>
      <c r="D70" s="2" t="s">
        <v>219</v>
      </c>
      <c r="E70" s="2" t="s">
        <v>226</v>
      </c>
      <c r="F70" s="2" t="s">
        <v>232</v>
      </c>
      <c r="G70">
        <v>4</v>
      </c>
      <c r="H70">
        <v>1426.26</v>
      </c>
      <c r="I70">
        <v>444.62</v>
      </c>
      <c r="J70">
        <v>0.1</v>
      </c>
      <c r="K70" s="2" t="s">
        <v>242</v>
      </c>
      <c r="L70">
        <f>Orders__2[[#This Row],[Sales]]*Orders__2[[#This Row],[Quantity]]</f>
        <v>5705.04</v>
      </c>
      <c r="M70">
        <v>120000</v>
      </c>
      <c r="N70" s="10">
        <f>Orders__2[[#This Row],[Total Sale]]/Orders__2[[#This Row],[target]]</f>
        <v>4.7542000000000001E-2</v>
      </c>
      <c r="O70" t="str">
        <f t="shared" si="1"/>
        <v>Below traget</v>
      </c>
    </row>
    <row r="71" spans="1:15">
      <c r="A71" s="2" t="s">
        <v>80</v>
      </c>
      <c r="B71" s="3">
        <v>43308</v>
      </c>
      <c r="C71" s="2" t="s">
        <v>211</v>
      </c>
      <c r="D71" s="2" t="s">
        <v>220</v>
      </c>
      <c r="E71" s="2" t="s">
        <v>227</v>
      </c>
      <c r="F71" s="2" t="s">
        <v>233</v>
      </c>
      <c r="G71">
        <v>5</v>
      </c>
      <c r="H71">
        <v>1335.69</v>
      </c>
      <c r="I71">
        <v>255.13</v>
      </c>
      <c r="J71">
        <v>0.2</v>
      </c>
      <c r="K71" s="2" t="s">
        <v>243</v>
      </c>
      <c r="L71">
        <f>Orders__2[[#This Row],[Sales]]*Orders__2[[#This Row],[Quantity]]</f>
        <v>6678.4500000000007</v>
      </c>
      <c r="M71">
        <v>120000</v>
      </c>
      <c r="N71" s="10">
        <f>Orders__2[[#This Row],[Total Sale]]/Orders__2[[#This Row],[target]]</f>
        <v>5.5653750000000009E-2</v>
      </c>
      <c r="O71" t="str">
        <f t="shared" si="1"/>
        <v>Below traget</v>
      </c>
    </row>
    <row r="72" spans="1:15">
      <c r="A72" s="2" t="s">
        <v>81</v>
      </c>
      <c r="B72" s="3">
        <v>43311</v>
      </c>
      <c r="C72" s="2" t="s">
        <v>212</v>
      </c>
      <c r="D72" s="2" t="s">
        <v>220</v>
      </c>
      <c r="E72" s="2" t="s">
        <v>223</v>
      </c>
      <c r="F72" s="2" t="s">
        <v>231</v>
      </c>
      <c r="G72">
        <v>7</v>
      </c>
      <c r="H72">
        <v>428.3</v>
      </c>
      <c r="I72">
        <v>110.13</v>
      </c>
      <c r="J72">
        <v>0.1</v>
      </c>
      <c r="K72" s="2" t="s">
        <v>244</v>
      </c>
      <c r="L72">
        <f>Orders__2[[#This Row],[Sales]]*Orders__2[[#This Row],[Quantity]]</f>
        <v>2998.1</v>
      </c>
      <c r="M72">
        <v>120000</v>
      </c>
      <c r="N72" s="10">
        <f>Orders__2[[#This Row],[Total Sale]]/Orders__2[[#This Row],[target]]</f>
        <v>2.4984166666666665E-2</v>
      </c>
      <c r="O72" t="str">
        <f t="shared" si="1"/>
        <v>Below traget</v>
      </c>
    </row>
    <row r="73" spans="1:15">
      <c r="A73" s="2" t="s">
        <v>82</v>
      </c>
      <c r="B73" s="3">
        <v>43314</v>
      </c>
      <c r="C73" s="2" t="s">
        <v>211</v>
      </c>
      <c r="D73" s="2" t="s">
        <v>218</v>
      </c>
      <c r="E73" s="2" t="s">
        <v>229</v>
      </c>
      <c r="F73" s="2" t="s">
        <v>231</v>
      </c>
      <c r="G73">
        <v>1</v>
      </c>
      <c r="H73">
        <v>72.19</v>
      </c>
      <c r="I73">
        <v>324.91000000000003</v>
      </c>
      <c r="J73">
        <v>0.1</v>
      </c>
      <c r="K73" s="2" t="s">
        <v>245</v>
      </c>
      <c r="L73">
        <f>Orders__2[[#This Row],[Sales]]*Orders__2[[#This Row],[Quantity]]</f>
        <v>72.19</v>
      </c>
      <c r="M73">
        <v>120000</v>
      </c>
      <c r="N73" s="10">
        <f>Orders__2[[#This Row],[Total Sale]]/Orders__2[[#This Row],[target]]</f>
        <v>6.0158333333333331E-4</v>
      </c>
      <c r="O73" t="str">
        <f t="shared" si="1"/>
        <v>Below traget</v>
      </c>
    </row>
    <row r="74" spans="1:15">
      <c r="A74" s="2" t="s">
        <v>83</v>
      </c>
      <c r="B74" s="3">
        <v>43317</v>
      </c>
      <c r="C74" s="2" t="s">
        <v>212</v>
      </c>
      <c r="D74" s="2" t="s">
        <v>220</v>
      </c>
      <c r="E74" s="2" t="s">
        <v>223</v>
      </c>
      <c r="F74" s="2" t="s">
        <v>233</v>
      </c>
      <c r="G74">
        <v>3</v>
      </c>
      <c r="H74">
        <v>1403.48</v>
      </c>
      <c r="I74">
        <v>189</v>
      </c>
      <c r="J74">
        <v>0.15</v>
      </c>
      <c r="K74" s="2" t="s">
        <v>246</v>
      </c>
      <c r="L74">
        <f>Orders__2[[#This Row],[Sales]]*Orders__2[[#This Row],[Quantity]]</f>
        <v>4210.4400000000005</v>
      </c>
      <c r="M74">
        <v>120000</v>
      </c>
      <c r="N74" s="10">
        <f>Orders__2[[#This Row],[Total Sale]]/Orders__2[[#This Row],[target]]</f>
        <v>3.5087000000000007E-2</v>
      </c>
      <c r="O74" t="str">
        <f t="shared" si="1"/>
        <v>Below traget</v>
      </c>
    </row>
    <row r="75" spans="1:15">
      <c r="A75" s="2" t="s">
        <v>84</v>
      </c>
      <c r="B75" s="3">
        <v>43320</v>
      </c>
      <c r="C75" s="2" t="s">
        <v>213</v>
      </c>
      <c r="D75" s="2" t="s">
        <v>219</v>
      </c>
      <c r="E75" s="2" t="s">
        <v>226</v>
      </c>
      <c r="F75" s="2" t="s">
        <v>233</v>
      </c>
      <c r="G75">
        <v>2</v>
      </c>
      <c r="H75">
        <v>776.51</v>
      </c>
      <c r="I75">
        <v>126.79</v>
      </c>
      <c r="J75">
        <v>0</v>
      </c>
      <c r="K75" s="2" t="s">
        <v>247</v>
      </c>
      <c r="L75">
        <f>Orders__2[[#This Row],[Sales]]*Orders__2[[#This Row],[Quantity]]</f>
        <v>1553.02</v>
      </c>
      <c r="M75">
        <v>120000</v>
      </c>
      <c r="N75" s="10">
        <f>Orders__2[[#This Row],[Total Sale]]/Orders__2[[#This Row],[target]]</f>
        <v>1.2941833333333333E-2</v>
      </c>
      <c r="O75" t="str">
        <f t="shared" si="1"/>
        <v>Below traget</v>
      </c>
    </row>
    <row r="76" spans="1:15">
      <c r="A76" s="2" t="s">
        <v>85</v>
      </c>
      <c r="B76" s="3">
        <v>43323</v>
      </c>
      <c r="C76" s="2" t="s">
        <v>211</v>
      </c>
      <c r="D76" s="2" t="s">
        <v>219</v>
      </c>
      <c r="E76" s="2" t="s">
        <v>222</v>
      </c>
      <c r="F76" s="2" t="s">
        <v>233</v>
      </c>
      <c r="G76">
        <v>9</v>
      </c>
      <c r="H76">
        <v>832.1</v>
      </c>
      <c r="I76">
        <v>323.05</v>
      </c>
      <c r="J76">
        <v>0</v>
      </c>
      <c r="K76" s="2" t="s">
        <v>248</v>
      </c>
      <c r="L76">
        <f>Orders__2[[#This Row],[Sales]]*Orders__2[[#This Row],[Quantity]]</f>
        <v>7488.9000000000005</v>
      </c>
      <c r="M76">
        <v>120000</v>
      </c>
      <c r="N76" s="10">
        <f>Orders__2[[#This Row],[Total Sale]]/Orders__2[[#This Row],[target]]</f>
        <v>6.2407500000000005E-2</v>
      </c>
      <c r="O76" t="str">
        <f t="shared" si="1"/>
        <v>Below traget</v>
      </c>
    </row>
    <row r="77" spans="1:15">
      <c r="A77" s="2" t="s">
        <v>86</v>
      </c>
      <c r="B77" s="3">
        <v>43326</v>
      </c>
      <c r="C77" s="2" t="s">
        <v>214</v>
      </c>
      <c r="D77" s="2" t="s">
        <v>220</v>
      </c>
      <c r="E77" s="2" t="s">
        <v>225</v>
      </c>
      <c r="F77" s="2" t="s">
        <v>233</v>
      </c>
      <c r="G77">
        <v>6</v>
      </c>
      <c r="H77">
        <v>1041.75</v>
      </c>
      <c r="I77">
        <v>49.23</v>
      </c>
      <c r="J77">
        <v>0.15</v>
      </c>
      <c r="K77" s="2" t="s">
        <v>249</v>
      </c>
      <c r="L77">
        <f>Orders__2[[#This Row],[Sales]]*Orders__2[[#This Row],[Quantity]]</f>
        <v>6250.5</v>
      </c>
      <c r="M77">
        <v>120000</v>
      </c>
      <c r="N77" s="10">
        <f>Orders__2[[#This Row],[Total Sale]]/Orders__2[[#This Row],[target]]</f>
        <v>5.2087500000000002E-2</v>
      </c>
      <c r="O77" t="str">
        <f t="shared" si="1"/>
        <v>Below traget</v>
      </c>
    </row>
    <row r="78" spans="1:15">
      <c r="A78" s="2" t="s">
        <v>87</v>
      </c>
      <c r="B78" s="3">
        <v>43329</v>
      </c>
      <c r="C78" s="2" t="s">
        <v>216</v>
      </c>
      <c r="D78" s="2" t="s">
        <v>219</v>
      </c>
      <c r="E78" s="2" t="s">
        <v>226</v>
      </c>
      <c r="F78" s="2" t="s">
        <v>233</v>
      </c>
      <c r="G78">
        <v>3</v>
      </c>
      <c r="H78">
        <v>942.98</v>
      </c>
      <c r="I78">
        <v>98.15</v>
      </c>
      <c r="J78">
        <v>0.2</v>
      </c>
      <c r="K78" s="2" t="s">
        <v>250</v>
      </c>
      <c r="L78">
        <f>Orders__2[[#This Row],[Sales]]*Orders__2[[#This Row],[Quantity]]</f>
        <v>2828.94</v>
      </c>
      <c r="M78">
        <v>120000</v>
      </c>
      <c r="N78" s="10">
        <f>Orders__2[[#This Row],[Total Sale]]/Orders__2[[#This Row],[target]]</f>
        <v>2.3574500000000002E-2</v>
      </c>
      <c r="O78" t="str">
        <f t="shared" si="1"/>
        <v>Below traget</v>
      </c>
    </row>
    <row r="79" spans="1:15">
      <c r="A79" s="2" t="s">
        <v>88</v>
      </c>
      <c r="B79" s="3">
        <v>43332</v>
      </c>
      <c r="C79" s="2" t="s">
        <v>217</v>
      </c>
      <c r="D79" s="2" t="s">
        <v>219</v>
      </c>
      <c r="E79" s="2" t="s">
        <v>228</v>
      </c>
      <c r="F79" s="2" t="s">
        <v>233</v>
      </c>
      <c r="G79">
        <v>8</v>
      </c>
      <c r="H79">
        <v>1418.64</v>
      </c>
      <c r="I79">
        <v>160.66999999999999</v>
      </c>
      <c r="J79">
        <v>0</v>
      </c>
      <c r="K79" s="2" t="s">
        <v>251</v>
      </c>
      <c r="L79">
        <f>Orders__2[[#This Row],[Sales]]*Orders__2[[#This Row],[Quantity]]</f>
        <v>11349.12</v>
      </c>
      <c r="M79">
        <v>120000</v>
      </c>
      <c r="N79" s="10">
        <f>Orders__2[[#This Row],[Total Sale]]/Orders__2[[#This Row],[target]]</f>
        <v>9.4576000000000007E-2</v>
      </c>
      <c r="O79" t="str">
        <f t="shared" si="1"/>
        <v>Below traget</v>
      </c>
    </row>
    <row r="80" spans="1:15">
      <c r="A80" s="2" t="s">
        <v>89</v>
      </c>
      <c r="B80" s="3">
        <v>43335</v>
      </c>
      <c r="C80" s="2" t="s">
        <v>212</v>
      </c>
      <c r="D80" s="2" t="s">
        <v>220</v>
      </c>
      <c r="E80" s="2" t="s">
        <v>225</v>
      </c>
      <c r="F80" s="2" t="s">
        <v>232</v>
      </c>
      <c r="G80">
        <v>8</v>
      </c>
      <c r="H80">
        <v>1419.16</v>
      </c>
      <c r="I80">
        <v>52.21</v>
      </c>
      <c r="J80">
        <v>0.1</v>
      </c>
      <c r="K80" s="2" t="s">
        <v>252</v>
      </c>
      <c r="L80">
        <f>Orders__2[[#This Row],[Sales]]*Orders__2[[#This Row],[Quantity]]</f>
        <v>11353.28</v>
      </c>
      <c r="M80">
        <v>120000</v>
      </c>
      <c r="N80" s="10">
        <f>Orders__2[[#This Row],[Total Sale]]/Orders__2[[#This Row],[target]]</f>
        <v>9.4610666666666676E-2</v>
      </c>
      <c r="O80" t="str">
        <f t="shared" si="1"/>
        <v>Below traget</v>
      </c>
    </row>
    <row r="81" spans="1:15">
      <c r="A81" s="2" t="s">
        <v>90</v>
      </c>
      <c r="B81" s="3">
        <v>43338</v>
      </c>
      <c r="C81" s="2" t="s">
        <v>215</v>
      </c>
      <c r="D81" s="2" t="s">
        <v>220</v>
      </c>
      <c r="E81" s="2" t="s">
        <v>223</v>
      </c>
      <c r="F81" s="2" t="s">
        <v>232</v>
      </c>
      <c r="G81">
        <v>2</v>
      </c>
      <c r="H81">
        <v>1307.44</v>
      </c>
      <c r="I81">
        <v>143.12</v>
      </c>
      <c r="J81">
        <v>0</v>
      </c>
      <c r="K81" s="2" t="s">
        <v>253</v>
      </c>
      <c r="L81">
        <f>Orders__2[[#This Row],[Sales]]*Orders__2[[#This Row],[Quantity]]</f>
        <v>2614.88</v>
      </c>
      <c r="M81">
        <v>120000</v>
      </c>
      <c r="N81" s="10">
        <f>Orders__2[[#This Row],[Total Sale]]/Orders__2[[#This Row],[target]]</f>
        <v>2.1790666666666667E-2</v>
      </c>
      <c r="O81" t="str">
        <f t="shared" si="1"/>
        <v>Below traget</v>
      </c>
    </row>
    <row r="82" spans="1:15">
      <c r="A82" s="2" t="s">
        <v>91</v>
      </c>
      <c r="B82" s="3">
        <v>43341</v>
      </c>
      <c r="C82" s="2" t="s">
        <v>212</v>
      </c>
      <c r="D82" s="2" t="s">
        <v>219</v>
      </c>
      <c r="E82" s="2" t="s">
        <v>222</v>
      </c>
      <c r="F82" s="2" t="s">
        <v>232</v>
      </c>
      <c r="G82">
        <v>6</v>
      </c>
      <c r="H82">
        <v>972.79</v>
      </c>
      <c r="I82">
        <v>242.88</v>
      </c>
      <c r="J82">
        <v>0.1</v>
      </c>
      <c r="K82" s="2" t="s">
        <v>234</v>
      </c>
      <c r="L82">
        <f>Orders__2[[#This Row],[Sales]]*Orders__2[[#This Row],[Quantity]]</f>
        <v>5836.74</v>
      </c>
      <c r="M82">
        <v>120000</v>
      </c>
      <c r="N82" s="10">
        <f>Orders__2[[#This Row],[Total Sale]]/Orders__2[[#This Row],[target]]</f>
        <v>4.8639499999999995E-2</v>
      </c>
      <c r="O82" t="str">
        <f t="shared" si="1"/>
        <v>Below traget</v>
      </c>
    </row>
    <row r="83" spans="1:15">
      <c r="A83" s="2" t="s">
        <v>92</v>
      </c>
      <c r="B83" s="3">
        <v>43344</v>
      </c>
      <c r="C83" s="2" t="s">
        <v>215</v>
      </c>
      <c r="D83" s="2" t="s">
        <v>219</v>
      </c>
      <c r="E83" s="2" t="s">
        <v>222</v>
      </c>
      <c r="F83" s="2" t="s">
        <v>232</v>
      </c>
      <c r="G83">
        <v>7</v>
      </c>
      <c r="H83">
        <v>1211.3800000000001</v>
      </c>
      <c r="I83">
        <v>344.58</v>
      </c>
      <c r="J83">
        <v>0.2</v>
      </c>
      <c r="K83" s="2" t="s">
        <v>235</v>
      </c>
      <c r="L83">
        <f>Orders__2[[#This Row],[Sales]]*Orders__2[[#This Row],[Quantity]]</f>
        <v>8479.66</v>
      </c>
      <c r="M83">
        <v>120000</v>
      </c>
      <c r="N83" s="10">
        <f>Orders__2[[#This Row],[Total Sale]]/Orders__2[[#This Row],[target]]</f>
        <v>7.0663833333333329E-2</v>
      </c>
      <c r="O83" t="str">
        <f t="shared" si="1"/>
        <v>Below traget</v>
      </c>
    </row>
    <row r="84" spans="1:15">
      <c r="A84" s="2" t="s">
        <v>93</v>
      </c>
      <c r="B84" s="3">
        <v>43347</v>
      </c>
      <c r="C84" s="2" t="s">
        <v>216</v>
      </c>
      <c r="D84" s="2" t="s">
        <v>219</v>
      </c>
      <c r="E84" s="2" t="s">
        <v>228</v>
      </c>
      <c r="F84" s="2" t="s">
        <v>233</v>
      </c>
      <c r="G84">
        <v>2</v>
      </c>
      <c r="H84">
        <v>1031.8900000000001</v>
      </c>
      <c r="I84">
        <v>360.32</v>
      </c>
      <c r="J84">
        <v>0.15</v>
      </c>
      <c r="K84" s="2" t="s">
        <v>236</v>
      </c>
      <c r="L84">
        <f>Orders__2[[#This Row],[Sales]]*Orders__2[[#This Row],[Quantity]]</f>
        <v>2063.7800000000002</v>
      </c>
      <c r="M84">
        <v>120000</v>
      </c>
      <c r="N84" s="10">
        <f>Orders__2[[#This Row],[Total Sale]]/Orders__2[[#This Row],[target]]</f>
        <v>1.7198166666666667E-2</v>
      </c>
      <c r="O84" t="str">
        <f t="shared" si="1"/>
        <v>Below traget</v>
      </c>
    </row>
    <row r="85" spans="1:15">
      <c r="A85" s="2" t="s">
        <v>94</v>
      </c>
      <c r="B85" s="3">
        <v>43350</v>
      </c>
      <c r="C85" s="2" t="s">
        <v>216</v>
      </c>
      <c r="D85" s="2" t="s">
        <v>218</v>
      </c>
      <c r="E85" s="2" t="s">
        <v>229</v>
      </c>
      <c r="F85" s="2" t="s">
        <v>231</v>
      </c>
      <c r="G85">
        <v>2</v>
      </c>
      <c r="H85">
        <v>881.38</v>
      </c>
      <c r="I85">
        <v>393.67</v>
      </c>
      <c r="J85">
        <v>0</v>
      </c>
      <c r="K85" s="2" t="s">
        <v>237</v>
      </c>
      <c r="L85">
        <f>Orders__2[[#This Row],[Sales]]*Orders__2[[#This Row],[Quantity]]</f>
        <v>1762.76</v>
      </c>
      <c r="M85">
        <v>120000</v>
      </c>
      <c r="N85" s="10">
        <f>Orders__2[[#This Row],[Total Sale]]/Orders__2[[#This Row],[target]]</f>
        <v>1.4689666666666667E-2</v>
      </c>
      <c r="O85" t="str">
        <f t="shared" si="1"/>
        <v>Below traget</v>
      </c>
    </row>
    <row r="86" spans="1:15">
      <c r="A86" s="2" t="s">
        <v>95</v>
      </c>
      <c r="B86" s="3">
        <v>43353</v>
      </c>
      <c r="C86" s="2" t="s">
        <v>216</v>
      </c>
      <c r="D86" s="2" t="s">
        <v>218</v>
      </c>
      <c r="E86" s="2" t="s">
        <v>229</v>
      </c>
      <c r="F86" s="2" t="s">
        <v>230</v>
      </c>
      <c r="G86">
        <v>1</v>
      </c>
      <c r="H86">
        <v>236.33</v>
      </c>
      <c r="I86">
        <v>346.53</v>
      </c>
      <c r="J86">
        <v>0.15</v>
      </c>
      <c r="K86" s="2" t="s">
        <v>238</v>
      </c>
      <c r="L86">
        <f>Orders__2[[#This Row],[Sales]]*Orders__2[[#This Row],[Quantity]]</f>
        <v>236.33</v>
      </c>
      <c r="M86">
        <v>120000</v>
      </c>
      <c r="N86" s="10">
        <f>Orders__2[[#This Row],[Total Sale]]/Orders__2[[#This Row],[target]]</f>
        <v>1.9694166666666666E-3</v>
      </c>
      <c r="O86" t="str">
        <f t="shared" si="1"/>
        <v>Below traget</v>
      </c>
    </row>
    <row r="87" spans="1:15">
      <c r="A87" s="2" t="s">
        <v>96</v>
      </c>
      <c r="B87" s="3">
        <v>43356</v>
      </c>
      <c r="C87" s="2" t="s">
        <v>215</v>
      </c>
      <c r="D87" s="2" t="s">
        <v>218</v>
      </c>
      <c r="E87" s="2" t="s">
        <v>224</v>
      </c>
      <c r="F87" s="2" t="s">
        <v>233</v>
      </c>
      <c r="G87">
        <v>8</v>
      </c>
      <c r="H87">
        <v>1226.25</v>
      </c>
      <c r="I87">
        <v>308.62</v>
      </c>
      <c r="J87">
        <v>0</v>
      </c>
      <c r="K87" s="2" t="s">
        <v>239</v>
      </c>
      <c r="L87">
        <f>Orders__2[[#This Row],[Sales]]*Orders__2[[#This Row],[Quantity]]</f>
        <v>9810</v>
      </c>
      <c r="M87">
        <v>120000</v>
      </c>
      <c r="N87" s="10">
        <f>Orders__2[[#This Row],[Total Sale]]/Orders__2[[#This Row],[target]]</f>
        <v>8.1750000000000003E-2</v>
      </c>
      <c r="O87" t="str">
        <f t="shared" si="1"/>
        <v>Below traget</v>
      </c>
    </row>
    <row r="88" spans="1:15">
      <c r="A88" s="2" t="s">
        <v>97</v>
      </c>
      <c r="B88" s="3">
        <v>43359</v>
      </c>
      <c r="C88" s="2" t="s">
        <v>212</v>
      </c>
      <c r="D88" s="2" t="s">
        <v>220</v>
      </c>
      <c r="E88" s="2" t="s">
        <v>227</v>
      </c>
      <c r="F88" s="2" t="s">
        <v>230</v>
      </c>
      <c r="G88">
        <v>1</v>
      </c>
      <c r="H88">
        <v>1239.93</v>
      </c>
      <c r="I88">
        <v>42.5</v>
      </c>
      <c r="J88">
        <v>0.1</v>
      </c>
      <c r="K88" s="2" t="s">
        <v>240</v>
      </c>
      <c r="L88">
        <f>Orders__2[[#This Row],[Sales]]*Orders__2[[#This Row],[Quantity]]</f>
        <v>1239.93</v>
      </c>
      <c r="M88">
        <v>120000</v>
      </c>
      <c r="N88" s="10">
        <f>Orders__2[[#This Row],[Total Sale]]/Orders__2[[#This Row],[target]]</f>
        <v>1.033275E-2</v>
      </c>
      <c r="O88" t="str">
        <f t="shared" si="1"/>
        <v>Below traget</v>
      </c>
    </row>
    <row r="89" spans="1:15">
      <c r="A89" s="2" t="s">
        <v>98</v>
      </c>
      <c r="B89" s="3">
        <v>43362</v>
      </c>
      <c r="C89" s="2" t="s">
        <v>216</v>
      </c>
      <c r="D89" s="2" t="s">
        <v>218</v>
      </c>
      <c r="E89" s="2" t="s">
        <v>229</v>
      </c>
      <c r="F89" s="2" t="s">
        <v>231</v>
      </c>
      <c r="G89">
        <v>9</v>
      </c>
      <c r="H89">
        <v>957.61</v>
      </c>
      <c r="I89">
        <v>140.13</v>
      </c>
      <c r="J89">
        <v>0.15</v>
      </c>
      <c r="K89" s="2" t="s">
        <v>241</v>
      </c>
      <c r="L89">
        <f>Orders__2[[#This Row],[Sales]]*Orders__2[[#This Row],[Quantity]]</f>
        <v>8618.49</v>
      </c>
      <c r="M89">
        <v>120000</v>
      </c>
      <c r="N89" s="10">
        <f>Orders__2[[#This Row],[Total Sale]]/Orders__2[[#This Row],[target]]</f>
        <v>7.1820750000000003E-2</v>
      </c>
      <c r="O89" t="str">
        <f t="shared" si="1"/>
        <v>Below traget</v>
      </c>
    </row>
    <row r="90" spans="1:15">
      <c r="A90" s="2" t="s">
        <v>99</v>
      </c>
      <c r="B90" s="3">
        <v>43365</v>
      </c>
      <c r="C90" s="2" t="s">
        <v>213</v>
      </c>
      <c r="D90" s="2" t="s">
        <v>220</v>
      </c>
      <c r="E90" s="2" t="s">
        <v>223</v>
      </c>
      <c r="F90" s="2" t="s">
        <v>232</v>
      </c>
      <c r="G90">
        <v>6</v>
      </c>
      <c r="H90">
        <v>1239.6199999999999</v>
      </c>
      <c r="I90">
        <v>186.63</v>
      </c>
      <c r="J90">
        <v>0</v>
      </c>
      <c r="K90" s="2" t="s">
        <v>242</v>
      </c>
      <c r="L90">
        <f>Orders__2[[#This Row],[Sales]]*Orders__2[[#This Row],[Quantity]]</f>
        <v>7437.7199999999993</v>
      </c>
      <c r="M90">
        <v>120000</v>
      </c>
      <c r="N90" s="10">
        <f>Orders__2[[#This Row],[Total Sale]]/Orders__2[[#This Row],[target]]</f>
        <v>6.1980999999999994E-2</v>
      </c>
      <c r="O90" t="str">
        <f t="shared" si="1"/>
        <v>Below traget</v>
      </c>
    </row>
    <row r="91" spans="1:15">
      <c r="A91" s="2" t="s">
        <v>100</v>
      </c>
      <c r="B91" s="3">
        <v>43368</v>
      </c>
      <c r="C91" s="2" t="s">
        <v>211</v>
      </c>
      <c r="D91" s="2" t="s">
        <v>220</v>
      </c>
      <c r="E91" s="2" t="s">
        <v>227</v>
      </c>
      <c r="F91" s="2" t="s">
        <v>231</v>
      </c>
      <c r="G91">
        <v>7</v>
      </c>
      <c r="H91">
        <v>994.65</v>
      </c>
      <c r="I91">
        <v>-50.27</v>
      </c>
      <c r="J91">
        <v>0.1</v>
      </c>
      <c r="K91" s="2" t="s">
        <v>243</v>
      </c>
      <c r="L91">
        <f>Orders__2[[#This Row],[Sales]]*Orders__2[[#This Row],[Quantity]]</f>
        <v>6962.55</v>
      </c>
      <c r="M91">
        <v>120000</v>
      </c>
      <c r="N91" s="10">
        <f>Orders__2[[#This Row],[Total Sale]]/Orders__2[[#This Row],[target]]</f>
        <v>5.8021250000000003E-2</v>
      </c>
      <c r="O91" t="str">
        <f t="shared" si="1"/>
        <v>Below traget</v>
      </c>
    </row>
    <row r="92" spans="1:15">
      <c r="A92" s="2" t="s">
        <v>101</v>
      </c>
      <c r="B92" s="3">
        <v>43371</v>
      </c>
      <c r="C92" s="2" t="s">
        <v>215</v>
      </c>
      <c r="D92" s="2" t="s">
        <v>218</v>
      </c>
      <c r="E92" s="2" t="s">
        <v>221</v>
      </c>
      <c r="F92" s="2" t="s">
        <v>233</v>
      </c>
      <c r="G92">
        <v>7</v>
      </c>
      <c r="H92">
        <v>349.69</v>
      </c>
      <c r="I92">
        <v>217.02</v>
      </c>
      <c r="J92">
        <v>0.15</v>
      </c>
      <c r="K92" s="2" t="s">
        <v>244</v>
      </c>
      <c r="L92">
        <f>Orders__2[[#This Row],[Sales]]*Orders__2[[#This Row],[Quantity]]</f>
        <v>2447.83</v>
      </c>
      <c r="M92">
        <v>120000</v>
      </c>
      <c r="N92" s="10">
        <f>Orders__2[[#This Row],[Total Sale]]/Orders__2[[#This Row],[target]]</f>
        <v>2.0398583333333331E-2</v>
      </c>
      <c r="O92" t="str">
        <f t="shared" si="1"/>
        <v>Below traget</v>
      </c>
    </row>
    <row r="93" spans="1:15">
      <c r="A93" s="2" t="s">
        <v>102</v>
      </c>
      <c r="B93" s="3">
        <v>43374</v>
      </c>
      <c r="C93" s="2" t="s">
        <v>215</v>
      </c>
      <c r="D93" s="2" t="s">
        <v>218</v>
      </c>
      <c r="E93" s="2" t="s">
        <v>221</v>
      </c>
      <c r="F93" s="2" t="s">
        <v>232</v>
      </c>
      <c r="G93">
        <v>3</v>
      </c>
      <c r="H93">
        <v>447.24</v>
      </c>
      <c r="I93">
        <v>161.80000000000001</v>
      </c>
      <c r="J93">
        <v>0.15</v>
      </c>
      <c r="K93" s="2" t="s">
        <v>245</v>
      </c>
      <c r="L93">
        <f>Orders__2[[#This Row],[Sales]]*Orders__2[[#This Row],[Quantity]]</f>
        <v>1341.72</v>
      </c>
      <c r="M93">
        <v>120000</v>
      </c>
      <c r="N93" s="10">
        <f>Orders__2[[#This Row],[Total Sale]]/Orders__2[[#This Row],[target]]</f>
        <v>1.1181E-2</v>
      </c>
      <c r="O93" t="str">
        <f t="shared" si="1"/>
        <v>Below traget</v>
      </c>
    </row>
    <row r="94" spans="1:15">
      <c r="A94" s="2" t="s">
        <v>103</v>
      </c>
      <c r="B94" s="3">
        <v>43377</v>
      </c>
      <c r="C94" s="2" t="s">
        <v>212</v>
      </c>
      <c r="D94" s="2" t="s">
        <v>218</v>
      </c>
      <c r="E94" s="2" t="s">
        <v>224</v>
      </c>
      <c r="F94" s="2" t="s">
        <v>233</v>
      </c>
      <c r="G94">
        <v>2</v>
      </c>
      <c r="H94">
        <v>361.15</v>
      </c>
      <c r="I94">
        <v>381.27</v>
      </c>
      <c r="J94">
        <v>0</v>
      </c>
      <c r="K94" s="2" t="s">
        <v>246</v>
      </c>
      <c r="L94">
        <f>Orders__2[[#This Row],[Sales]]*Orders__2[[#This Row],[Quantity]]</f>
        <v>722.3</v>
      </c>
      <c r="M94">
        <v>120000</v>
      </c>
      <c r="N94" s="10">
        <f>Orders__2[[#This Row],[Total Sale]]/Orders__2[[#This Row],[target]]</f>
        <v>6.0191666666666666E-3</v>
      </c>
      <c r="O94" t="str">
        <f t="shared" si="1"/>
        <v>Below traget</v>
      </c>
    </row>
    <row r="95" spans="1:15">
      <c r="A95" s="2" t="s">
        <v>104</v>
      </c>
      <c r="B95" s="3">
        <v>43380</v>
      </c>
      <c r="C95" s="2" t="s">
        <v>215</v>
      </c>
      <c r="D95" s="2" t="s">
        <v>219</v>
      </c>
      <c r="E95" s="2" t="s">
        <v>222</v>
      </c>
      <c r="F95" s="2" t="s">
        <v>232</v>
      </c>
      <c r="G95">
        <v>9</v>
      </c>
      <c r="H95">
        <v>597.03</v>
      </c>
      <c r="I95">
        <v>486.74</v>
      </c>
      <c r="J95">
        <v>0</v>
      </c>
      <c r="K95" s="2" t="s">
        <v>247</v>
      </c>
      <c r="L95">
        <f>Orders__2[[#This Row],[Sales]]*Orders__2[[#This Row],[Quantity]]</f>
        <v>5373.2699999999995</v>
      </c>
      <c r="M95">
        <v>120000</v>
      </c>
      <c r="N95" s="10">
        <f>Orders__2[[#This Row],[Total Sale]]/Orders__2[[#This Row],[target]]</f>
        <v>4.4777249999999998E-2</v>
      </c>
      <c r="O95" t="str">
        <f t="shared" si="1"/>
        <v>Below traget</v>
      </c>
    </row>
    <row r="96" spans="1:15">
      <c r="A96" s="2" t="s">
        <v>105</v>
      </c>
      <c r="B96" s="3">
        <v>43383</v>
      </c>
      <c r="C96" s="2" t="s">
        <v>215</v>
      </c>
      <c r="D96" s="2" t="s">
        <v>218</v>
      </c>
      <c r="E96" s="2" t="s">
        <v>224</v>
      </c>
      <c r="F96" s="2" t="s">
        <v>230</v>
      </c>
      <c r="G96">
        <v>8</v>
      </c>
      <c r="H96">
        <v>106.5</v>
      </c>
      <c r="I96">
        <v>233.6</v>
      </c>
      <c r="J96">
        <v>0</v>
      </c>
      <c r="K96" s="2" t="s">
        <v>248</v>
      </c>
      <c r="L96">
        <f>Orders__2[[#This Row],[Sales]]*Orders__2[[#This Row],[Quantity]]</f>
        <v>852</v>
      </c>
      <c r="M96">
        <v>120000</v>
      </c>
      <c r="N96" s="10">
        <f>Orders__2[[#This Row],[Total Sale]]/Orders__2[[#This Row],[target]]</f>
        <v>7.1000000000000004E-3</v>
      </c>
      <c r="O96" t="str">
        <f t="shared" si="1"/>
        <v>Below traget</v>
      </c>
    </row>
    <row r="97" spans="1:15">
      <c r="A97" s="2" t="s">
        <v>106</v>
      </c>
      <c r="B97" s="3">
        <v>43386</v>
      </c>
      <c r="C97" s="2" t="s">
        <v>216</v>
      </c>
      <c r="D97" s="2" t="s">
        <v>219</v>
      </c>
      <c r="E97" s="2" t="s">
        <v>222</v>
      </c>
      <c r="F97" s="2" t="s">
        <v>230</v>
      </c>
      <c r="G97">
        <v>7</v>
      </c>
      <c r="H97">
        <v>946.47</v>
      </c>
      <c r="I97">
        <v>93.61</v>
      </c>
      <c r="J97">
        <v>0.1</v>
      </c>
      <c r="K97" s="2" t="s">
        <v>249</v>
      </c>
      <c r="L97">
        <f>Orders__2[[#This Row],[Sales]]*Orders__2[[#This Row],[Quantity]]</f>
        <v>6625.29</v>
      </c>
      <c r="M97">
        <v>120000</v>
      </c>
      <c r="N97" s="10">
        <f>Orders__2[[#This Row],[Total Sale]]/Orders__2[[#This Row],[target]]</f>
        <v>5.5210750000000003E-2</v>
      </c>
      <c r="O97" t="str">
        <f t="shared" si="1"/>
        <v>Below traget</v>
      </c>
    </row>
    <row r="98" spans="1:15">
      <c r="A98" s="2" t="s">
        <v>107</v>
      </c>
      <c r="B98" s="3">
        <v>43389</v>
      </c>
      <c r="C98" s="2" t="s">
        <v>212</v>
      </c>
      <c r="D98" s="2" t="s">
        <v>220</v>
      </c>
      <c r="E98" s="2" t="s">
        <v>225</v>
      </c>
      <c r="F98" s="2" t="s">
        <v>230</v>
      </c>
      <c r="G98">
        <v>9</v>
      </c>
      <c r="H98">
        <v>538</v>
      </c>
      <c r="I98">
        <v>-73.959999999999994</v>
      </c>
      <c r="J98">
        <v>0</v>
      </c>
      <c r="K98" s="2" t="s">
        <v>250</v>
      </c>
      <c r="L98">
        <f>Orders__2[[#This Row],[Sales]]*Orders__2[[#This Row],[Quantity]]</f>
        <v>4842</v>
      </c>
      <c r="M98">
        <v>120000</v>
      </c>
      <c r="N98" s="10">
        <f>Orders__2[[#This Row],[Total Sale]]/Orders__2[[#This Row],[target]]</f>
        <v>4.0349999999999997E-2</v>
      </c>
      <c r="O98" t="str">
        <f t="shared" si="1"/>
        <v>Below traget</v>
      </c>
    </row>
    <row r="99" spans="1:15">
      <c r="A99" s="2" t="s">
        <v>108</v>
      </c>
      <c r="B99" s="3">
        <v>43392</v>
      </c>
      <c r="C99" s="2" t="s">
        <v>216</v>
      </c>
      <c r="D99" s="2" t="s">
        <v>219</v>
      </c>
      <c r="E99" s="2" t="s">
        <v>226</v>
      </c>
      <c r="F99" s="2" t="s">
        <v>231</v>
      </c>
      <c r="G99">
        <v>4</v>
      </c>
      <c r="H99">
        <v>1000.8</v>
      </c>
      <c r="I99">
        <v>454.79</v>
      </c>
      <c r="J99">
        <v>0.15</v>
      </c>
      <c r="K99" s="2" t="s">
        <v>251</v>
      </c>
      <c r="L99">
        <f>Orders__2[[#This Row],[Sales]]*Orders__2[[#This Row],[Quantity]]</f>
        <v>4003.2</v>
      </c>
      <c r="M99">
        <v>120000</v>
      </c>
      <c r="N99" s="10">
        <f>Orders__2[[#This Row],[Total Sale]]/Orders__2[[#This Row],[target]]</f>
        <v>3.3360000000000001E-2</v>
      </c>
      <c r="O99" t="str">
        <f t="shared" si="1"/>
        <v>Below traget</v>
      </c>
    </row>
    <row r="100" spans="1:15">
      <c r="A100" s="2" t="s">
        <v>109</v>
      </c>
      <c r="B100" s="3">
        <v>43395</v>
      </c>
      <c r="C100" s="2" t="s">
        <v>211</v>
      </c>
      <c r="D100" s="2" t="s">
        <v>218</v>
      </c>
      <c r="E100" s="2" t="s">
        <v>229</v>
      </c>
      <c r="F100" s="2" t="s">
        <v>233</v>
      </c>
      <c r="G100">
        <v>4</v>
      </c>
      <c r="H100">
        <v>608.83000000000004</v>
      </c>
      <c r="I100">
        <v>451.47</v>
      </c>
      <c r="J100">
        <v>0.15</v>
      </c>
      <c r="K100" s="2" t="s">
        <v>252</v>
      </c>
      <c r="L100">
        <f>Orders__2[[#This Row],[Sales]]*Orders__2[[#This Row],[Quantity]]</f>
        <v>2435.3200000000002</v>
      </c>
      <c r="M100">
        <v>120000</v>
      </c>
      <c r="N100" s="10">
        <f>Orders__2[[#This Row],[Total Sale]]/Orders__2[[#This Row],[target]]</f>
        <v>2.0294333333333334E-2</v>
      </c>
      <c r="O100" t="str">
        <f t="shared" si="1"/>
        <v>Below traget</v>
      </c>
    </row>
    <row r="101" spans="1:15">
      <c r="A101" s="2" t="s">
        <v>110</v>
      </c>
      <c r="B101" s="3">
        <v>43398</v>
      </c>
      <c r="C101" s="2" t="s">
        <v>211</v>
      </c>
      <c r="D101" s="2" t="s">
        <v>220</v>
      </c>
      <c r="E101" s="2" t="s">
        <v>225</v>
      </c>
      <c r="F101" s="2" t="s">
        <v>231</v>
      </c>
      <c r="G101">
        <v>1</v>
      </c>
      <c r="H101">
        <v>1038.3399999999999</v>
      </c>
      <c r="I101">
        <v>51.79</v>
      </c>
      <c r="J101">
        <v>0</v>
      </c>
      <c r="K101" s="2" t="s">
        <v>253</v>
      </c>
      <c r="L101">
        <f>Orders__2[[#This Row],[Sales]]*Orders__2[[#This Row],[Quantity]]</f>
        <v>1038.3399999999999</v>
      </c>
      <c r="M101">
        <v>120000</v>
      </c>
      <c r="N101" s="10">
        <f>Orders__2[[#This Row],[Total Sale]]/Orders__2[[#This Row],[target]]</f>
        <v>8.6528333333333318E-3</v>
      </c>
      <c r="O101" t="str">
        <f t="shared" si="1"/>
        <v>Below traget</v>
      </c>
    </row>
    <row r="102" spans="1:15">
      <c r="A102" s="2"/>
      <c r="B102" s="3"/>
      <c r="C102" s="2"/>
      <c r="D102" s="2"/>
      <c r="E102" s="2"/>
      <c r="F102" s="2"/>
      <c r="K102" s="2"/>
      <c r="L102" s="2">
        <f>Orders__2[[#This Row],[Sales]]*Orders__2[[#This Row],[Quantity]]</f>
        <v>0</v>
      </c>
      <c r="M102">
        <v>120000</v>
      </c>
    </row>
  </sheetData>
  <autoFilter ref="O2:O101" xr:uid="{4E8769F3-E02A-4808-BEC7-F2EE5FF7E2B5}"/>
  <mergeCells count="2">
    <mergeCell ref="P4:P6"/>
    <mergeCell ref="P7:P8"/>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displayEmptyCellsAs="gap" last="1" xr2:uid="{48330CC6-8508-4F22-862B-E86BA3BD91EC}">
          <x14:colorSeries rgb="FF000000"/>
          <x14:colorNegative rgb="FF0070C0"/>
          <x14:colorAxis rgb="FF000000"/>
          <x14:colorMarkers rgb="FF0070C0"/>
          <x14:colorFirst rgb="FF0070C0"/>
          <x14:colorLast theme="5" tint="-0.499984740745262"/>
          <x14:colorHigh rgb="FF0070C0"/>
          <x14:colorLow rgb="FF0070C0"/>
          <x14:sparklines>
            <x14:sparkline>
              <xm:f>'Orders (2)'!H2:H101</xm:f>
              <xm:sqref>P4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6 4 c 7 3 4 - 6 0 4 c - 4 7 1 9 - a 5 5 3 - b 3 8 e f b 2 e 4 2 b 3 "   x m l n s = " h t t p : / / s c h e m a s . m i c r o s o f t . c o m / D a t a M a s h u p " > A A A A A B A F A A B Q S w M E F A A C A A g A 6 U 6 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l O 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T o p a h 7 8 Z o w k C A A C 1 B Q A A E w A c A E Z v c m 1 1 b G F z L 1 N l Y 3 R p b 2 4 x L m 0 g o h g A K K A U A A A A A A A A A A A A A A A A A A A A A A A A A A A A z V N N b 9 p A F L w j 8 R 9 W m 4 s t u V Z I o x 4 a c Y j s R K V V m w Z T 5 Q A I r e 0 X b L H e r f Y j I U L 8 9 + 6 y B h x s V K m n + m J r 5 n n e 7 M 5 7 E j J V c o Y S 9 x 7 c 9 H v 9 n i y I g B x F W i p e g Z B o i C i o f g + Z J + F a Z G C Q u 3 U G N H z i Y p V y v v L u S w p h x J k C p q S H o 8 + z X 9 L 8 O l M F W Z F Z z F 8 Z 5 S S X s 9 v 8 h b A M F g m h I B c x k U X K i c g X g 8 v L M X + V 4 Z r K N f Y D x D S l A V J C g x + 4 z g c 7 i 6 Q A U M a C 8 7 K Z j h R U Q 3 z g c f C t Z P k Q 7 8 r w f D u N i S L z W u U C R w V h S 3 O 8 y d t v w E Z l Q l J j f S I I k 8 9 c V B G n u m K W l N 5 J y 2 C z w Y 4 e Y O P N l C A F a 7 U N 0 B 6 / O o N / P I N f v 8 O 3 f r 9 X s k 6 f z V w e R P 7 f h O K 8 n E n E k X + J 4 6 f g F V f m W F + A 7 M o P k d R M j X v N V g G a 1 u w t p U l G K B F y a H 3 N / X / J u c O F z X r X E Y 3 i V n i O M O e A P Z W b 7 x 1 l h H K d q X b e p m D J x V u L S H T 6 4 S w 5 h q X Z y h b 8 q A l T p b L 1 I 6 Y + X Y f 2 G E 7 N J r i v Z 7 p K Q e x t P Z e q g 4 h L m X H N u q j 9 9 J / e w P Z 4 x 9 9 B 2 C t + 1 C B K a E T 3 A 6 S 5 z K + 8 Z N 5 J E K f C p t N h y 4 5 7 M b B 4 c 6 O R 1 b J z F N 6 b G X z Q C s T R x R g q / m I a 3 A n B m w P k c D v B T 6 U q H O u 1 T L d 1 n I e W U A 1 7 r Y b B p m H 1 / R K f S j b 3 + K J e E O R d + b h z n R 1 / 1 H P E z R 9 Q S w E C L Q A U A A I A C A D p T o p a 2 o + n C 6 U A A A D 2 A A A A E g A A A A A A A A A A A A A A A A A A A A A A Q 2 9 u Z m l n L 1 B h Y 2 t h Z 2 U u e G 1 s U E s B A i 0 A F A A C A A g A 6 U 6 K W g / K 6 a u k A A A A 6 Q A A A B M A A A A A A A A A A A A A A A A A 8 Q A A A F t D b 2 5 0 Z W 5 0 X 1 R 5 c G V z X S 5 4 b W x Q S w E C L Q A U A A I A C A D p T o p a h 7 8 Z o w k C A A C 1 B Q A A E w A A A A A A A A A A A A A A A A D i 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J A A A A A A A A F 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N j O T A 3 O T c 2 Z S 0 x N j R k L T Q w M j A t O D c 4 Y S 0 3 N D E 3 M T g y N z Y 3 M D 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E i I C 8 + P E V u d H J 5 I F R 5 c G U 9 I k Z p b G x F c n J v c k N v Z G U i I F Z h b H V l P S J z V W 5 r b m 9 3 b i I g L z 4 8 R W 5 0 c n k g V H l w Z T 0 i R m l s b E V y c m 9 y Q 2 9 1 b n Q i I F Z h b H V l P S J s M C I g L z 4 8 R W 5 0 c n k g V H l w Z T 0 i R m l s b E x h c 3 R V c G R h d G V k I i B W Y W x 1 Z T 0 i Z D I w M j U t M D Q t M T B U M D Q 6 M j A 6 M D k u M j U 1 O D M w N 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3 V z d G 9 t Z X J z L 0 N o Y W 5 n Z W Q g V H l w Z S 5 7 Q 2 9 s d W 1 u M S w w f S Z x d W 9 0 O y w m c X V v d D t T Z W N 0 a W 9 u M S 9 D d X N 0 b 2 1 l c n M v Q 2 h h b m d l Z C B U e X B l L n t D b 2 x 1 b W 4 y L D F 9 J n F 1 b 3 Q 7 L C Z x d W 9 0 O 1 N l Y 3 R p b 2 4 x L 0 N 1 c 3 R v b W V y c y 9 D a G F u Z 2 V k I F R 5 c G U u e 0 N v b H V t b j M s M n 0 m c X V v d D s s J n F 1 b 3 Q 7 U 2 V j d G l v b j E v Q 3 V z d G 9 t Z X J z L 0 N o Y W 5 n Z W Q g V H l w Z S 5 7 Q 2 9 s d W 1 u N C w z f S Z x d W 9 0 O 1 0 s J n F 1 b 3 Q 7 Q 2 9 s d W 1 u Q 2 9 1 b n Q m c X V v d D s 6 N C w m c X V v d D t L Z X l D b 2 x 1 b W 5 O Y W 1 l c y Z x d W 9 0 O z p b X S w m c X V v d D t D b 2 x 1 b W 5 J Z G V u d G l 0 a W V z J n F 1 b 3 Q 7 O l s m c X V v d D t T Z W N 0 a W 9 u M S 9 D d X N 0 b 2 1 l c n M v Q 2 h h b m d l Z C B U e X B l L n t D b 2 x 1 b W 4 x L D B 9 J n F 1 b 3 Q 7 L C Z x d W 9 0 O 1 N l Y 3 R p b 2 4 x L 0 N 1 c 3 R v b W V y c y 9 D a G F u Z 2 V k I F R 5 c G U u e 0 N v b H V t b j I s M X 0 m c X V v d D s s J n F 1 b 3 Q 7 U 2 V j d G l v b j E v Q 3 V z d G 9 t Z X J z L 0 N o Y W 5 n Z W Q g V H l w Z S 5 7 Q 2 9 s d W 1 u M y w y f S Z x d W 9 0 O y w m c X V v d D t T Z W N 0 a W 9 u M S 9 D d X N 0 b 2 1 l c n M v Q 2 h h b m d l Z C B U e X B l L n t D b 2 x 1 b W 4 0 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F h N T M 2 N j I y L W V h Z T M t N G N k M y 1 i N m R j L T Y 3 Y m Z m Y T N l N T U 5 Z 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9 y Z G V y c y 9 S Z W 1 v d m V k I E V y c m 9 y c y 5 7 T 3 J k Z X I g S U Q s M H 0 m c X V v d D s s J n F 1 b 3 Q 7 U 2 V j d G l v b j E v T 3 J k Z X J z L 1 J l b W 9 2 Z W Q g R X J y b 3 J z L n t P c m R l c i B E Y X R l L D F 9 J n F 1 b 3 Q 7 L C Z x d W 9 0 O 1 N l Y 3 R p b 2 4 x L 0 9 y Z G V y c y 9 S Z W 1 v d m V k I E V y c m 9 y c y 5 7 U H J v Z H V j d C w y f S Z x d W 9 0 O y w m c X V v d D t T Z W N 0 a W 9 u M S 9 P c m R l c n M v U m V t b 3 Z l Z C B F c n J v c n M u e 0 N h d G V n b 3 J 5 L D N 9 J n F 1 b 3 Q 7 L C Z x d W 9 0 O 1 N l Y 3 R p b 2 4 x L 0 9 y Z G V y c y 9 S Z W 1 v d m V k I E V y c m 9 y c y 5 7 U 3 V i L U N h d G V n b 3 J 5 L D R 9 J n F 1 b 3 Q 7 L C Z x d W 9 0 O 1 N l Y 3 R p b 2 4 x L 0 9 y Z G V y c y 9 S Z W 1 v d m V k I E V y c m 9 y c y 5 7 U m V n a W 9 u L D V 9 J n F 1 b 3 Q 7 L C Z x d W 9 0 O 1 N l Y 3 R p b 2 4 x L 0 9 y Z G V y c y 9 S Z W 1 v d m V k I E V y c m 9 y c y 5 7 U X V h b n R p d H k s N n 0 m c X V v d D s s J n F 1 b 3 Q 7 U 2 V j d G l v b j E v T 3 J k Z X J z L 1 J l b W 9 2 Z W Q g R X J y b 3 J z L n t T Y W x l c y w 3 f S Z x d W 9 0 O y w m c X V v d D t T Z W N 0 a W 9 u M S 9 P c m R l c n M v U m V t b 3 Z l Z C B F c n J v c n M u e 1 B y b 2 Z p d C w 4 f S Z x d W 9 0 O y w m c X V v d D t T Z W N 0 a W 9 u M S 9 P c m R l c n M v U m V t b 3 Z l Z C B F c n J v c n M u e 0 R p c 2 N v d W 5 0 L D l 9 J n F 1 b 3 Q 7 L C Z x d W 9 0 O 1 N l Y 3 R p b 2 4 x L 0 9 y Z G V y c y 9 S Z W 1 v d m V k I E V y c m 9 y c y 5 7 Q 3 V z d G 9 t Z X I g S U Q s M T B 9 J n F 1 b 3 Q 7 X S w m c X V v d D t D b 2 x 1 b W 5 D b 3 V u d C Z x d W 9 0 O z o x M S w m c X V v d D t L Z X l D b 2 x 1 b W 5 O Y W 1 l c y Z x d W 9 0 O z p b X S w m c X V v d D t D b 2 x 1 b W 5 J Z G V u d G l 0 a W V z J n F 1 b 3 Q 7 O l s m c X V v d D t T Z W N 0 a W 9 u M S 9 P c m R l c n M v U m V t b 3 Z l Z C B F c n J v c n M u e 0 9 y Z G V y I E l E L D B 9 J n F 1 b 3 Q 7 L C Z x d W 9 0 O 1 N l Y 3 R p b 2 4 x L 0 9 y Z G V y c y 9 S Z W 1 v d m V k I E V y c m 9 y c y 5 7 T 3 J k Z X I g R G F 0 Z S w x f S Z x d W 9 0 O y w m c X V v d D t T Z W N 0 a W 9 u M S 9 P c m R l c n M v U m V t b 3 Z l Z C B F c n J v c n M u e 1 B y b 2 R 1 Y 3 Q s M n 0 m c X V v d D s s J n F 1 b 3 Q 7 U 2 V j d G l v b j E v T 3 J k Z X J z L 1 J l b W 9 2 Z W Q g R X J y b 3 J z L n t D Y X R l Z 2 9 y e S w z f S Z x d W 9 0 O y w m c X V v d D t T Z W N 0 a W 9 u M S 9 P c m R l c n M v U m V t b 3 Z l Z C B F c n J v c n M u e 1 N 1 Y i 1 D Y X R l Z 2 9 y e S w 0 f S Z x d W 9 0 O y w m c X V v d D t T Z W N 0 a W 9 u M S 9 P c m R l c n M v U m V t b 3 Z l Z C B F c n J v c n M u e 1 J l Z 2 l v b i w 1 f S Z x d W 9 0 O y w m c X V v d D t T Z W N 0 a W 9 u M S 9 P c m R l c n M v U m V t b 3 Z l Z C B F c n J v c n M u e 1 F 1 Y W 5 0 a X R 5 L D Z 9 J n F 1 b 3 Q 7 L C Z x d W 9 0 O 1 N l Y 3 R p b 2 4 x L 0 9 y Z G V y c y 9 S Z W 1 v d m V k I E V y c m 9 y c y 5 7 U 2 F s Z X M s N 3 0 m c X V v d D s s J n F 1 b 3 Q 7 U 2 V j d G l v b j E v T 3 J k Z X J z L 1 J l b W 9 2 Z W Q g R X J y b 3 J z L n t Q c m 9 m a X Q s O H 0 m c X V v d D s s J n F 1 b 3 Q 7 U 2 V j d G l v b j E v T 3 J k Z X J z L 1 J l b W 9 2 Z W Q g R X J y b 3 J z L n t E a X N j b 3 V u d C w 5 f S Z x d W 9 0 O y w m c X V v d D t T Z W N 0 a W 9 u M S 9 P c m R l c n M v U m V t b 3 Z l Z C B F c n J v c n M u e 0 N 1 c 3 R v b W V y I E l E L D E w f S Z x d W 9 0 O 1 0 s J n F 1 b 3 Q 7 U m V s Y X R p b 2 5 z a G l w S W 5 m b y Z x d W 9 0 O z p b X X 0 i I C 8 + P E V u d H J 5 I F R 5 c G U 9 I k Z p b G x T d G F 0 d X M i I F Z h b H V l P S J z Q 2 9 t c G x l d G U i I C 8 + P E V u d H J 5 I F R 5 c G U 9 I k Z p b G x D b 2 x 1 b W 5 O Y W 1 l c y I g V m F s d W U 9 I n N b J n F 1 b 3 Q 7 T 3 J k Z X I g S U Q m c X V v d D s s J n F 1 b 3 Q 7 T 3 J k Z X I g R G F 0 Z S Z x d W 9 0 O y w m c X V v d D t Q c m 9 k d W N 0 J n F 1 b 3 Q 7 L C Z x d W 9 0 O 0 N h d G V n b 3 J 5 J n F 1 b 3 Q 7 L C Z x d W 9 0 O 1 N 1 Y i 1 D Y X R l Z 2 9 y e S Z x d W 9 0 O y w m c X V v d D t S Z W d p b 2 4 m c X V v d D s s J n F 1 b 3 Q 7 U X V h b n R p d H k m c X V v d D s s J n F 1 b 3 Q 7 U 2 F s Z X M m c X V v d D s s J n F 1 b 3 Q 7 U H J v Z m l 0 J n F 1 b 3 Q 7 L C Z x d W 9 0 O 0 R p c 2 N v d W 5 0 J n F 1 b 3 Q 7 L C Z x d W 9 0 O 0 N 1 c 3 R v b W V y I E l E J n F 1 b 3 Q 7 X S I g L z 4 8 R W 5 0 c n k g V H l w Z T 0 i R m l s b E N v b H V t b l R 5 c G V z I i B W Y W x 1 Z T 0 i c 0 J n a 0 d C Z 1 l H Q X d V R k J R W T 0 i I C 8 + P E V u d H J 5 I F R 5 c G U 9 I k Z p b G x M Y X N 0 V X B k Y X R l Z C I g V m F s d W U 9 I m Q y M D I 1 L T A 0 L T E w V D A 0 O j I 1 O j E 3 L j U 0 M j A z N z Z a I i A v P j x F b n R y e S B U e X B l P S J G a W x s R X J y b 3 J D b 3 V u d C I g V m F s d W U 9 I m w w I i A v P j x F b n R y e S B U e X B l P S J G a W x s R X J y b 3 J D b 2 R l I i B W Y W x 1 Z T 0 i c 1 V u a 2 5 v d 2 4 i I C 8 + P E V u d H J 5 I F R 5 c G U 9 I k Z p b G x D b 3 V u d C I g V m F s d W U 9 I m w x M D E 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l M j A o M i k 8 L 0 l 0 Z W 1 Q Y X R o P j w v S X R l b U x v Y 2 F 0 a W 9 u P j x T d G F i b G V F b n R y a W V z P j x F b n R y e S B U e X B l P S J R d W V y e U l E I i B W Y W x 1 Z T 0 i c 2 Z m Z T E 4 N j g w L T c 0 Y T k t N G Y 0 O C 0 4 Z D Y w L T V h N z R i N D I 5 N G Y w Z 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1 9 f M i 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U t M D Q t M T B U M D Q 6 M j U 6 M T k u N z M y M j Y y M l o i I C 8 + P E V u d H J 5 I F R 5 c G U 9 I k Z p b G x D b 2 x 1 b W 5 U e X B l c y I g V m F s d W U 9 I n N C Z 2 t H Q m d Z R 0 F 3 V U Z C U V k 9 I i A v P j x F b n R y e S B U e X B l P S J G a W x s Q 2 9 s d W 1 u T m F t Z X M i I F Z h b H V l P S J z W y Z x d W 9 0 O 0 9 y Z G V y I E l E J n F 1 b 3 Q 7 L C Z x d W 9 0 O 0 9 y Z G V y I E R h d G U m c X V v d D s s J n F 1 b 3 Q 7 U H J v Z H V j d C Z x d W 9 0 O y w m c X V v d D t D Y X R l Z 2 9 y e S Z x d W 9 0 O y w m c X V v d D t T d W I t Q 2 F 0 Z W d v c n k m c X V v d D s s J n F 1 b 3 Q 7 U m V n a W 9 u J n F 1 b 3 Q 7 L C Z x d W 9 0 O 1 F 1 Y W 5 0 a X R 5 J n F 1 b 3 Q 7 L C Z x d W 9 0 O 1 N h b G V z J n F 1 b 3 Q 7 L C Z x d W 9 0 O 1 B y b 2 Z p d C Z x d W 9 0 O y w m c X V v d D t E a X N j b 3 V u d C Z x d W 9 0 O y w m c X V v d D t D d X N 0 b 2 1 l c i B J R 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n M v U m V t b 3 Z l Z C B F c n J v c n M u e 0 9 y Z G V y I E l E L D B 9 J n F 1 b 3 Q 7 L C Z x d W 9 0 O 1 N l Y 3 R p b 2 4 x L 0 9 y Z G V y c y 9 S Z W 1 v d m V k I E V y c m 9 y c y 5 7 T 3 J k Z X I g R G F 0 Z S w x f S Z x d W 9 0 O y w m c X V v d D t T Z W N 0 a W 9 u M S 9 P c m R l c n M v U m V t b 3 Z l Z C B F c n J v c n M u e 1 B y b 2 R 1 Y 3 Q s M n 0 m c X V v d D s s J n F 1 b 3 Q 7 U 2 V j d G l v b j E v T 3 J k Z X J z L 1 J l b W 9 2 Z W Q g R X J y b 3 J z L n t D Y X R l Z 2 9 y e S w z f S Z x d W 9 0 O y w m c X V v d D t T Z W N 0 a W 9 u M S 9 P c m R l c n M v U m V t b 3 Z l Z C B F c n J v c n M u e 1 N 1 Y i 1 D Y X R l Z 2 9 y e S w 0 f S Z x d W 9 0 O y w m c X V v d D t T Z W N 0 a W 9 u M S 9 P c m R l c n M v U m V t b 3 Z l Z C B F c n J v c n M u e 1 J l Z 2 l v b i w 1 f S Z x d W 9 0 O y w m c X V v d D t T Z W N 0 a W 9 u M S 9 P c m R l c n M v U m V t b 3 Z l Z C B F c n J v c n M u e 1 F 1 Y W 5 0 a X R 5 L D Z 9 J n F 1 b 3 Q 7 L C Z x d W 9 0 O 1 N l Y 3 R p b 2 4 x L 0 9 y Z G V y c y 9 S Z W 1 v d m V k I E V y c m 9 y c y 5 7 U 2 F s Z X M s N 3 0 m c X V v d D s s J n F 1 b 3 Q 7 U 2 V j d G l v b j E v T 3 J k Z X J z L 1 J l b W 9 2 Z W Q g R X J y b 3 J z L n t Q c m 9 m a X Q s O H 0 m c X V v d D s s J n F 1 b 3 Q 7 U 2 V j d G l v b j E v T 3 J k Z X J z L 1 J l b W 9 2 Z W Q g R X J y b 3 J z L n t E a X N j b 3 V u d C w 5 f S Z x d W 9 0 O y w m c X V v d D t T Z W N 0 a W 9 u M S 9 P c m R l c n M v U m V t b 3 Z l Z C B F c n J v c n M u e 0 N 1 c 3 R v b W V y I E l E L D E w f S Z x d W 9 0 O 1 0 s J n F 1 b 3 Q 7 Q 2 9 s d W 1 u Q 2 9 1 b n Q m c X V v d D s 6 M T E s J n F 1 b 3 Q 7 S 2 V 5 Q 2 9 s d W 1 u T m F t Z X M m c X V v d D s 6 W 1 0 s J n F 1 b 3 Q 7 Q 2 9 s d W 1 u S W R l b n R p d G l l c y Z x d W 9 0 O z p b J n F 1 b 3 Q 7 U 2 V j d G l v b j E v T 3 J k Z X J z L 1 J l b W 9 2 Z W Q g R X J y b 3 J z L n t P c m R l c i B J R C w w f S Z x d W 9 0 O y w m c X V v d D t T Z W N 0 a W 9 u M S 9 P c m R l c n M v U m V t b 3 Z l Z C B F c n J v c n M u e 0 9 y Z G V y I E R h d G U s M X 0 m c X V v d D s s J n F 1 b 3 Q 7 U 2 V j d G l v b j E v T 3 J k Z X J z L 1 J l b W 9 2 Z W Q g R X J y b 3 J z L n t Q c m 9 k d W N 0 L D J 9 J n F 1 b 3 Q 7 L C Z x d W 9 0 O 1 N l Y 3 R p b 2 4 x L 0 9 y Z G V y c y 9 S Z W 1 v d m V k I E V y c m 9 y c y 5 7 Q 2 F 0 Z W d v c n k s M 3 0 m c X V v d D s s J n F 1 b 3 Q 7 U 2 V j d G l v b j E v T 3 J k Z X J z L 1 J l b W 9 2 Z W Q g R X J y b 3 J z L n t T d W I t Q 2 F 0 Z W d v c n k s N H 0 m c X V v d D s s J n F 1 b 3 Q 7 U 2 V j d G l v b j E v T 3 J k Z X J z L 1 J l b W 9 2 Z W Q g R X J y b 3 J z L n t S Z W d p b 2 4 s N X 0 m c X V v d D s s J n F 1 b 3 Q 7 U 2 V j d G l v b j E v T 3 J k Z X J z L 1 J l b W 9 2 Z W Q g R X J y b 3 J z L n t R d W F u d G l 0 e S w 2 f S Z x d W 9 0 O y w m c X V v d D t T Z W N 0 a W 9 u M S 9 P c m R l c n M v U m V t b 3 Z l Z C B F c n J v c n M u e 1 N h b G V z L D d 9 J n F 1 b 3 Q 7 L C Z x d W 9 0 O 1 N l Y 3 R p b 2 4 x L 0 9 y Z G V y c y 9 S Z W 1 v d m V k I E V y c m 9 y c y 5 7 U H J v Z m l 0 L D h 9 J n F 1 b 3 Q 7 L C Z x d W 9 0 O 1 N l Y 3 R p b 2 4 x L 0 9 y Z G V y c y 9 S Z W 1 v d m V k I E V y c m 9 y c y 5 7 R G l z Y 2 9 1 b n Q s O X 0 m c X V v d D s s J n F 1 b 3 Q 7 U 2 V j d G l v b j E v T 3 J k Z X J z L 1 J l b W 9 2 Z W Q g R X J y b 3 J z L n t D d X N 0 b 2 1 l c i B J R C w x M H 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S Z W 1 v d m V k J T I w R X J y b 3 J z 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F a w T 5 7 F r R R G p z Y Y K 2 G S q Z w A A A A A A g A A A A A A E G Y A A A A B A A A g A A A A W m f I c V S Z i 7 p B U r A S e e S l a b b c 5 1 s I c R 4 + A w n A u Q Z 5 g Y Y A A A A A D o A A A A A C A A A g A A A A Z 3 o O e z B 0 u M 1 P x z 3 m i N + 2 3 q k O p 9 L U L 1 g G n x S R E N D l 2 g p Q A A A A H u h G e M 4 z c o Z S j h 8 w m z 5 9 G F p 3 S e z 3 u G Y P i 1 N a g 8 + J 1 v m c Q N E j J o F b V V W M h 1 J G J B Z x q + 5 Y W B O 4 C I t J J x x l r I i e l R s 6 j o Q X Q A 7 j 0 h X A t z + t + X 9 A A A A A J x b O u H J Q K T 2 m 0 I Y b 5 7 b n F d F c 5 j p Z g D h n Q r E j t a K n N X D S L b e U S Y E e O o 8 9 p z 0 G v T p l 7 6 Q J X E x C g i i F c r U J S g O O b w = = < / D a t a M a s h u p > 
</file>

<file path=customXml/itemProps1.xml><?xml version="1.0" encoding="utf-8"?>
<ds:datastoreItem xmlns:ds="http://schemas.openxmlformats.org/officeDocument/2006/customXml" ds:itemID="{73D8FB91-2AF8-4A7A-8A80-B0F2FD0AC2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top5</vt:lpstr>
      <vt:lpstr>Sheet6</vt:lpstr>
      <vt:lpstr>Pivot_Region</vt:lpstr>
      <vt:lpstr>Pivot_Category</vt:lpstr>
      <vt:lpstr>DashBoard</vt:lpstr>
      <vt:lpstr>Pivot_Profit</vt:lpstr>
      <vt:lpstr>moth wize order</vt:lpstr>
      <vt:lpstr>kpi</vt:lpstr>
      <vt:lpstr>Orders (2)</vt:lpstr>
      <vt:lpstr>Orders</vt:lpstr>
      <vt:lpstr>Pivot_Segment</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 thakare</dc:creator>
  <cp:lastModifiedBy>gayatri thakare</cp:lastModifiedBy>
  <dcterms:created xsi:type="dcterms:W3CDTF">2025-04-10T04:13:39Z</dcterms:created>
  <dcterms:modified xsi:type="dcterms:W3CDTF">2025-04-12T15:08:33Z</dcterms:modified>
</cp:coreProperties>
</file>