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7040" yWindow="1460" windowWidth="17920" windowHeight="23020" tabRatio="500"/>
  </bookViews>
  <sheets>
    <sheet name="MCS" sheetId="2" r:id="rId1"/>
  </sheets>
  <definedNames>
    <definedName name="_xlnm.Print_Area" localSheetId="0">MCS!$A$1:$N$62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2" l="1"/>
  <c r="M44" i="2"/>
  <c r="H57" i="2"/>
  <c r="H56" i="2"/>
  <c r="H55" i="2"/>
  <c r="H59" i="2"/>
  <c r="H60" i="2"/>
  <c r="H61" i="2"/>
  <c r="H58" i="2"/>
  <c r="M54" i="2"/>
  <c r="M55" i="2"/>
  <c r="M56" i="2"/>
  <c r="M57" i="2"/>
  <c r="M58" i="2"/>
  <c r="M59" i="2"/>
  <c r="M48" i="2"/>
  <c r="M49" i="2"/>
  <c r="M50" i="2"/>
  <c r="M51" i="2"/>
  <c r="M52" i="2"/>
  <c r="M53" i="2"/>
  <c r="M47" i="2"/>
  <c r="G22" i="2"/>
  <c r="H22" i="2"/>
  <c r="I22" i="2"/>
  <c r="J22" i="2"/>
  <c r="G21" i="2"/>
  <c r="H21" i="2"/>
  <c r="I21" i="2"/>
  <c r="J21" i="2"/>
  <c r="G20" i="2"/>
  <c r="H20" i="2"/>
  <c r="I20" i="2"/>
  <c r="J20" i="2"/>
  <c r="G19" i="2"/>
  <c r="H19" i="2"/>
  <c r="I19" i="2"/>
  <c r="J19" i="2"/>
  <c r="G18" i="2"/>
  <c r="H18" i="2"/>
  <c r="I18" i="2"/>
  <c r="J18" i="2"/>
  <c r="G17" i="2"/>
  <c r="H17" i="2"/>
  <c r="I17" i="2"/>
  <c r="J17" i="2"/>
  <c r="G16" i="2"/>
  <c r="H16" i="2"/>
  <c r="I16" i="2"/>
  <c r="J16" i="2"/>
  <c r="G15" i="2"/>
  <c r="H15" i="2"/>
  <c r="I15" i="2"/>
  <c r="J15" i="2"/>
  <c r="G14" i="2"/>
  <c r="H14" i="2"/>
  <c r="I14" i="2"/>
  <c r="J14" i="2"/>
  <c r="G13" i="2"/>
  <c r="H13" i="2"/>
  <c r="I13" i="2"/>
  <c r="J13" i="2"/>
  <c r="G12" i="2"/>
  <c r="H12" i="2"/>
  <c r="I12" i="2"/>
  <c r="J12" i="2"/>
  <c r="G11" i="2"/>
  <c r="H11" i="2"/>
  <c r="I11" i="2"/>
  <c r="J11" i="2"/>
  <c r="G10" i="2"/>
  <c r="H10" i="2"/>
  <c r="I10" i="2"/>
  <c r="J10" i="2"/>
</calcChain>
</file>

<file path=xl/sharedStrings.xml><?xml version="1.0" encoding="utf-8"?>
<sst xmlns="http://schemas.openxmlformats.org/spreadsheetml/2006/main" count="25" uniqueCount="25">
  <si>
    <t>slope (m)</t>
  </si>
  <si>
    <t>intercept (b)</t>
  </si>
  <si>
    <t>mean (-b/m)</t>
  </si>
  <si>
    <t>card number</t>
  </si>
  <si>
    <t>psychometric function parameters</t>
  </si>
  <si>
    <t>lower just-noticeable-difference (JNDi) = PSE -LL = p(0.50) - p(0.25) =</t>
  </si>
  <si>
    <t>point of subjective equality (PSE) = p(0.50) =</t>
  </si>
  <si>
    <t>upper  threshold (UL) = p(0.75) =</t>
  </si>
  <si>
    <t>lower threshold (LL) = p(0.25) =</t>
  </si>
  <si>
    <t>interval of uncertainty (IU) = UL - LL = p(0.75) - p(0.25)  =</t>
  </si>
  <si>
    <t>upper just-noticeable-difference (JNDu) = UL - PSE = p(0.75) - p(0.50) =</t>
  </si>
  <si>
    <t>average JND = (JNDu  + JNDi)/2 =</t>
  </si>
  <si>
    <t>repetition</t>
  </si>
  <si>
    <t>frequency less dense</t>
  </si>
  <si>
    <t>sd (1/m)</t>
  </si>
  <si>
    <t>card num.</t>
  </si>
  <si>
    <t>probability</t>
  </si>
  <si>
    <t>z-score regression line parameters</t>
  </si>
  <si>
    <t>psychometric function probabilities</t>
  </si>
  <si>
    <t>v2.0, 12/27/17 jaf</t>
  </si>
  <si>
    <t>FechDeck method of constant stimuli worksheet</t>
  </si>
  <si>
    <t>Instructions: For each repetition of the experiment, enter the number of times each card appeared in the "less dense" pile into the yellow boxes.</t>
  </si>
  <si>
    <t>a) frequency more dense</t>
  </si>
  <si>
    <t>b) probability more dense</t>
  </si>
  <si>
    <t>c) z-score more 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</si>
</sst>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0" borderId="0" xfId="0" applyFont="1" applyAlignment="1"/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a) frequency</a:t>
            </a:r>
            <a:r>
              <a:rPr lang="en-US" sz="1400" baseline="0"/>
              <a:t> "more dense"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MCS!$B$10:$B$22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MCS!$H$10:$H$22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25016"/>
        <c:axId val="-2109690792"/>
      </c:scatterChart>
      <c:valAx>
        <c:axId val="-2109125016"/>
        <c:scaling>
          <c:orientation val="minMax"/>
          <c:max val="1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card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09690792"/>
        <c:crosses val="autoZero"/>
        <c:crossBetween val="midCat"/>
        <c:majorUnit val="1.0"/>
      </c:valAx>
      <c:valAx>
        <c:axId val="-2109690792"/>
        <c:scaling>
          <c:orientation val="minMax"/>
          <c:max val="1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frequency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0912501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b) probability</a:t>
            </a:r>
            <a:r>
              <a:rPr lang="en-US" sz="1400" baseline="0"/>
              <a:t> "more dense"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MCS!$B$10:$B$22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MCS!$I$10:$I$22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0.333333333333333</c:v>
                </c:pt>
                <c:pt idx="4">
                  <c:v>0.5</c:v>
                </c:pt>
                <c:pt idx="5">
                  <c:v>0.583333333333333</c:v>
                </c:pt>
                <c:pt idx="6">
                  <c:v>0.666666666666667</c:v>
                </c:pt>
                <c:pt idx="7">
                  <c:v>0.75</c:v>
                </c:pt>
                <c:pt idx="8">
                  <c:v>0.833333333333333</c:v>
                </c:pt>
                <c:pt idx="9">
                  <c:v>0.916666666666667</c:v>
                </c:pt>
                <c:pt idx="10">
                  <c:v>0.916666666666667</c:v>
                </c:pt>
                <c:pt idx="11">
                  <c:v>1.0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46232"/>
        <c:axId val="-2102695304"/>
      </c:scatterChart>
      <c:valAx>
        <c:axId val="-2103046232"/>
        <c:scaling>
          <c:orientation val="minMax"/>
          <c:max val="1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card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02695304"/>
        <c:crosses val="autoZero"/>
        <c:crossBetween val="midCat"/>
        <c:majorUnit val="1.0"/>
      </c:valAx>
      <c:valAx>
        <c:axId val="-210269530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</a:t>
                </a:r>
              </a:p>
            </c:rich>
          </c:tx>
          <c:layout>
            <c:manualLayout>
              <c:xMode val="edge"/>
              <c:yMode val="edge"/>
              <c:x val="0.0278260869565217"/>
              <c:y val="0.3356870124413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10304623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c) z-score</a:t>
            </a:r>
            <a:r>
              <a:rPr lang="en-US" sz="1400" baseline="0"/>
              <a:t> "more dense"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8002875727491"/>
          <c:y val="0.124361583572355"/>
          <c:w val="0.721675316672372"/>
          <c:h val="0.64640407768054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w="28575" cmpd="sng">
                <a:solidFill>
                  <a:srgbClr val="8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233297790901137"/>
                  <c:y val="0.246868114803515"/>
                </c:manualLayout>
              </c:layout>
              <c:tx>
                <c:rich>
                  <a:bodyPr/>
                  <a:lstStyle/>
                  <a:p>
                    <a:pPr>
                      <a:defRPr sz="1400" b="1"/>
                    </a:pPr>
                    <a:r>
                      <a:rPr lang="en-US" b="0" baseline="0"/>
                      <a:t>y = 0.32x - 1.85
R² = 0.93</a:t>
                    </a:r>
                    <a:endParaRPr lang="en-US" b="0"/>
                  </a:p>
                </c:rich>
              </c:tx>
              <c:numFmt formatCode="0.00" sourceLinked="0"/>
            </c:trendlineLbl>
          </c:trendline>
          <c:xVal>
            <c:numRef>
              <c:f>MCS!$B$10:$B$22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MCS!$J$10:$J$22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-1.382994127100639</c:v>
                </c:pt>
                <c:pt idx="3">
                  <c:v>-0.430727299295458</c:v>
                </c:pt>
                <c:pt idx="4">
                  <c:v>0.0</c:v>
                </c:pt>
                <c:pt idx="5">
                  <c:v>0.210428394247925</c:v>
                </c:pt>
                <c:pt idx="6">
                  <c:v>0.430727299295457</c:v>
                </c:pt>
                <c:pt idx="7">
                  <c:v>0.674489750196082</c:v>
                </c:pt>
                <c:pt idx="8">
                  <c:v>0.967421566101701</c:v>
                </c:pt>
                <c:pt idx="9">
                  <c:v>1.382994127100637</c:v>
                </c:pt>
                <c:pt idx="10">
                  <c:v>1.382994127100637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33896"/>
        <c:axId val="2136963240"/>
      </c:scatterChart>
      <c:valAx>
        <c:axId val="2136433896"/>
        <c:scaling>
          <c:orientation val="minMax"/>
          <c:max val="1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card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0362341663814"/>
              <c:y val="0.891415313225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136963240"/>
        <c:crossesAt val="-2.0"/>
        <c:crossBetween val="midCat"/>
        <c:majorUnit val="1.0"/>
      </c:valAx>
      <c:valAx>
        <c:axId val="2136963240"/>
        <c:scaling>
          <c:orientation val="minMax"/>
          <c:max val="2.0"/>
          <c:min val="-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z-score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13643389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d) modeled</a:t>
            </a:r>
            <a:r>
              <a:rPr lang="en-US" sz="1400" baseline="0"/>
              <a:t> psychometric function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MCS!$B$10:$B$22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MCS!$I$10:$I$22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0.333333333333333</c:v>
                </c:pt>
                <c:pt idx="4">
                  <c:v>0.5</c:v>
                </c:pt>
                <c:pt idx="5">
                  <c:v>0.583333333333333</c:v>
                </c:pt>
                <c:pt idx="6">
                  <c:v>0.666666666666667</c:v>
                </c:pt>
                <c:pt idx="7">
                  <c:v>0.75</c:v>
                </c:pt>
                <c:pt idx="8">
                  <c:v>0.833333333333333</c:v>
                </c:pt>
                <c:pt idx="9">
                  <c:v>0.916666666666667</c:v>
                </c:pt>
                <c:pt idx="10">
                  <c:v>0.916666666666667</c:v>
                </c:pt>
                <c:pt idx="11">
                  <c:v>1.0</c:v>
                </c:pt>
                <c:pt idx="12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 cmpd="sng"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MCS!$L$47:$L$59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MCS!$M$47:$M$59</c:f>
              <c:numCache>
                <c:formatCode>0.00</c:formatCode>
                <c:ptCount val="13"/>
                <c:pt idx="0">
                  <c:v>0.0628970546228548</c:v>
                </c:pt>
                <c:pt idx="1">
                  <c:v>0.112030559410568</c:v>
                </c:pt>
                <c:pt idx="2">
                  <c:v>0.183873924346513</c:v>
                </c:pt>
                <c:pt idx="3">
                  <c:v>0.279072174190168</c:v>
                </c:pt>
                <c:pt idx="4">
                  <c:v>0.393387808461105</c:v>
                </c:pt>
                <c:pt idx="5">
                  <c:v>0.517786928669338</c:v>
                </c:pt>
                <c:pt idx="6">
                  <c:v>0.640464253980492</c:v>
                </c:pt>
                <c:pt idx="7">
                  <c:v>0.750098579803003</c:v>
                </c:pt>
                <c:pt idx="8">
                  <c:v>0.838888500244347</c:v>
                </c:pt>
                <c:pt idx="9">
                  <c:v>0.904053576106012</c:v>
                </c:pt>
                <c:pt idx="10">
                  <c:v>0.947394601283299</c:v>
                </c:pt>
                <c:pt idx="11">
                  <c:v>0.973517121122676</c:v>
                </c:pt>
                <c:pt idx="12">
                  <c:v>0.987785046027446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36088"/>
        <c:axId val="-2037806632"/>
      </c:scatterChart>
      <c:valAx>
        <c:axId val="2136736088"/>
        <c:scaling>
          <c:orientation val="minMax"/>
          <c:max val="1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card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037806632"/>
        <c:crosses val="autoZero"/>
        <c:crossBetween val="midCat"/>
        <c:majorUnit val="1.0"/>
      </c:valAx>
      <c:valAx>
        <c:axId val="-203780663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</a:t>
                </a:r>
              </a:p>
            </c:rich>
          </c:tx>
          <c:layout>
            <c:manualLayout>
              <c:xMode val="edge"/>
              <c:yMode val="edge"/>
              <c:x val="0.0278260869565217"/>
              <c:y val="0.3356870124413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136736088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23</xdr:row>
      <xdr:rowOff>19050</xdr:rowOff>
    </xdr:from>
    <xdr:to>
      <xdr:col>5</xdr:col>
      <xdr:colOff>342900</xdr:colOff>
      <xdr:row>37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23</xdr:row>
      <xdr:rowOff>12700</xdr:rowOff>
    </xdr:from>
    <xdr:to>
      <xdr:col>10</xdr:col>
      <xdr:colOff>6350</xdr:colOff>
      <xdr:row>37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6350</xdr:rowOff>
    </xdr:from>
    <xdr:to>
      <xdr:col>5</xdr:col>
      <xdr:colOff>355600</xdr:colOff>
      <xdr:row>52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488950</xdr:colOff>
      <xdr:row>38</xdr:row>
      <xdr:rowOff>0</xdr:rowOff>
    </xdr:from>
    <xdr:to>
      <xdr:col>10</xdr:col>
      <xdr:colOff>12700</xdr:colOff>
      <xdr:row>52</xdr:row>
      <xdr:rowOff>69850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M61"/>
  <sheetViews>
    <sheetView tabSelected="1" workbookViewId="0">
      <selection activeCell="M17" sqref="M17"/>
    </sheetView>
  </sheetViews>
  <sheetFormatPr baseColWidth="10" defaultRowHeight="15" x14ac:dyDescent="0"/>
  <cols>
    <col min="1" max="1" width="5" customWidth="1"/>
    <col min="2" max="10" width="12.1640625" customWidth="1"/>
    <col min="11" max="11" width="5" customWidth="1"/>
  </cols>
  <sheetData>
    <row r="2" spans="2:10" s="5" customFormat="1">
      <c r="B2" s="6" t="s">
        <v>20</v>
      </c>
    </row>
    <row r="3" spans="2:10" s="5" customFormat="1">
      <c r="B3" s="6" t="s">
        <v>19</v>
      </c>
    </row>
    <row r="4" spans="2:10" s="5" customFormat="1">
      <c r="B4" s="7"/>
    </row>
    <row r="5" spans="2:10" s="5" customFormat="1">
      <c r="B5" s="26" t="s">
        <v>21</v>
      </c>
      <c r="C5" s="26"/>
      <c r="D5" s="26"/>
      <c r="E5" s="26"/>
      <c r="F5" s="26"/>
      <c r="G5" s="26"/>
      <c r="H5" s="26"/>
      <c r="I5" s="26"/>
      <c r="J5" s="26"/>
    </row>
    <row r="6" spans="2:10" s="5" customFormat="1">
      <c r="B6" s="26"/>
      <c r="C6" s="26"/>
      <c r="D6" s="26"/>
      <c r="E6" s="26"/>
      <c r="F6" s="26"/>
      <c r="G6" s="26"/>
      <c r="H6" s="26"/>
      <c r="I6" s="26"/>
      <c r="J6" s="26"/>
    </row>
    <row r="7" spans="2:10" s="5" customFormat="1" ht="16" thickBot="1">
      <c r="B7" s="7"/>
    </row>
    <row r="8" spans="2:10" s="5" customFormat="1">
      <c r="B8" s="27" t="s">
        <v>3</v>
      </c>
      <c r="C8" s="29" t="s">
        <v>12</v>
      </c>
      <c r="D8" s="30"/>
      <c r="E8" s="30"/>
      <c r="F8" s="31"/>
      <c r="G8" s="27" t="s">
        <v>13</v>
      </c>
      <c r="H8" s="27" t="s">
        <v>22</v>
      </c>
      <c r="I8" s="33" t="s">
        <v>23</v>
      </c>
      <c r="J8" s="33" t="s">
        <v>24</v>
      </c>
    </row>
    <row r="9" spans="2:10" s="5" customFormat="1" ht="16" thickBot="1">
      <c r="B9" s="28"/>
      <c r="C9" s="22">
        <v>1</v>
      </c>
      <c r="D9" s="23">
        <v>2</v>
      </c>
      <c r="E9" s="23">
        <v>3</v>
      </c>
      <c r="F9" s="23">
        <v>4</v>
      </c>
      <c r="G9" s="32"/>
      <c r="H9" s="32"/>
      <c r="I9" s="34"/>
      <c r="J9" s="34"/>
    </row>
    <row r="10" spans="2:10" s="5" customFormat="1">
      <c r="B10" s="20">
        <v>1</v>
      </c>
      <c r="C10" s="12">
        <v>3</v>
      </c>
      <c r="D10" s="12">
        <v>3</v>
      </c>
      <c r="E10" s="12">
        <v>3</v>
      </c>
      <c r="F10" s="12">
        <v>3</v>
      </c>
      <c r="G10" s="16">
        <f t="shared" ref="G10:G22" si="0">SUM(C10:F10)</f>
        <v>12</v>
      </c>
      <c r="H10" s="16">
        <f>12 -G10</f>
        <v>0</v>
      </c>
      <c r="I10" s="18">
        <f>H10/12</f>
        <v>0</v>
      </c>
      <c r="J10" s="9" t="e">
        <f t="shared" ref="J10:J22" si="1">IF(OR(I10&lt;=0,I10&gt;=1),NA(),NORMSINV(I10))</f>
        <v>#N/A</v>
      </c>
    </row>
    <row r="11" spans="2:10" s="5" customFormat="1">
      <c r="B11" s="20">
        <v>2</v>
      </c>
      <c r="C11" s="13">
        <v>3</v>
      </c>
      <c r="D11" s="13">
        <v>3</v>
      </c>
      <c r="E11" s="13">
        <v>3</v>
      </c>
      <c r="F11" s="13">
        <v>3</v>
      </c>
      <c r="G11" s="8">
        <f t="shared" si="0"/>
        <v>12</v>
      </c>
      <c r="H11" s="8">
        <f t="shared" ref="H11:H21" si="2">12 -G11</f>
        <v>0</v>
      </c>
      <c r="I11" s="9">
        <f t="shared" ref="I11:I22" si="3">H11/12</f>
        <v>0</v>
      </c>
      <c r="J11" s="10" t="e">
        <f t="shared" si="1"/>
        <v>#N/A</v>
      </c>
    </row>
    <row r="12" spans="2:10" s="5" customFormat="1">
      <c r="B12" s="20">
        <v>3</v>
      </c>
      <c r="C12" s="13">
        <v>3</v>
      </c>
      <c r="D12" s="13">
        <v>3</v>
      </c>
      <c r="E12" s="13">
        <v>2</v>
      </c>
      <c r="F12" s="13">
        <v>3</v>
      </c>
      <c r="G12" s="8">
        <f t="shared" si="0"/>
        <v>11</v>
      </c>
      <c r="H12" s="8">
        <f t="shared" si="2"/>
        <v>1</v>
      </c>
      <c r="I12" s="9">
        <f t="shared" si="3"/>
        <v>8.3333333333333329E-2</v>
      </c>
      <c r="J12" s="10">
        <f t="shared" si="1"/>
        <v>-1.3829941271006392</v>
      </c>
    </row>
    <row r="13" spans="2:10" s="5" customFormat="1">
      <c r="B13" s="20">
        <v>4</v>
      </c>
      <c r="C13" s="13">
        <v>2</v>
      </c>
      <c r="D13" s="13">
        <v>3</v>
      </c>
      <c r="E13" s="13">
        <v>1</v>
      </c>
      <c r="F13" s="13">
        <v>2</v>
      </c>
      <c r="G13" s="8">
        <f t="shared" si="0"/>
        <v>8</v>
      </c>
      <c r="H13" s="8">
        <f t="shared" si="2"/>
        <v>4</v>
      </c>
      <c r="I13" s="9">
        <f t="shared" si="3"/>
        <v>0.33333333333333331</v>
      </c>
      <c r="J13" s="10">
        <f t="shared" si="1"/>
        <v>-0.43072729929545767</v>
      </c>
    </row>
    <row r="14" spans="2:10" s="5" customFormat="1">
      <c r="B14" s="20">
        <v>5</v>
      </c>
      <c r="C14" s="13">
        <v>2</v>
      </c>
      <c r="D14" s="13">
        <v>1</v>
      </c>
      <c r="E14" s="13">
        <v>1</v>
      </c>
      <c r="F14" s="13">
        <v>2</v>
      </c>
      <c r="G14" s="8">
        <f t="shared" si="0"/>
        <v>6</v>
      </c>
      <c r="H14" s="8">
        <f t="shared" si="2"/>
        <v>6</v>
      </c>
      <c r="I14" s="9">
        <f t="shared" si="3"/>
        <v>0.5</v>
      </c>
      <c r="J14" s="10">
        <f t="shared" si="1"/>
        <v>0</v>
      </c>
    </row>
    <row r="15" spans="2:10" s="5" customFormat="1">
      <c r="B15" s="20">
        <v>6</v>
      </c>
      <c r="C15" s="13">
        <v>1</v>
      </c>
      <c r="D15" s="13">
        <v>1</v>
      </c>
      <c r="E15" s="13">
        <v>1</v>
      </c>
      <c r="F15" s="13">
        <v>2</v>
      </c>
      <c r="G15" s="8">
        <f t="shared" si="0"/>
        <v>5</v>
      </c>
      <c r="H15" s="8">
        <f t="shared" si="2"/>
        <v>7</v>
      </c>
      <c r="I15" s="9">
        <f t="shared" si="3"/>
        <v>0.58333333333333337</v>
      </c>
      <c r="J15" s="10">
        <f t="shared" si="1"/>
        <v>0.21042839424792484</v>
      </c>
    </row>
    <row r="16" spans="2:10" s="5" customFormat="1">
      <c r="B16" s="20">
        <v>7</v>
      </c>
      <c r="C16" s="13">
        <v>2</v>
      </c>
      <c r="D16" s="13">
        <v>1</v>
      </c>
      <c r="E16" s="13"/>
      <c r="F16" s="13">
        <v>1</v>
      </c>
      <c r="G16" s="8">
        <f t="shared" si="0"/>
        <v>4</v>
      </c>
      <c r="H16" s="8">
        <f t="shared" si="2"/>
        <v>8</v>
      </c>
      <c r="I16" s="9">
        <f t="shared" si="3"/>
        <v>0.66666666666666663</v>
      </c>
      <c r="J16" s="10">
        <f t="shared" si="1"/>
        <v>0.4307272992954575</v>
      </c>
    </row>
    <row r="17" spans="2:10" s="5" customFormat="1">
      <c r="B17" s="20">
        <v>8</v>
      </c>
      <c r="C17" s="13">
        <v>1</v>
      </c>
      <c r="D17" s="13">
        <v>1</v>
      </c>
      <c r="E17" s="13"/>
      <c r="F17" s="13">
        <v>1</v>
      </c>
      <c r="G17" s="8">
        <f t="shared" si="0"/>
        <v>3</v>
      </c>
      <c r="H17" s="8">
        <f t="shared" si="2"/>
        <v>9</v>
      </c>
      <c r="I17" s="9">
        <f t="shared" si="3"/>
        <v>0.75</v>
      </c>
      <c r="J17" s="10">
        <f t="shared" si="1"/>
        <v>0.67448975019608193</v>
      </c>
    </row>
    <row r="18" spans="2:10" s="5" customFormat="1">
      <c r="B18" s="20">
        <v>9</v>
      </c>
      <c r="C18" s="13"/>
      <c r="D18" s="13">
        <v>1</v>
      </c>
      <c r="E18" s="13"/>
      <c r="F18" s="13">
        <v>1</v>
      </c>
      <c r="G18" s="8">
        <f t="shared" si="0"/>
        <v>2</v>
      </c>
      <c r="H18" s="8">
        <f t="shared" si="2"/>
        <v>10</v>
      </c>
      <c r="I18" s="9">
        <f t="shared" si="3"/>
        <v>0.83333333333333337</v>
      </c>
      <c r="J18" s="10">
        <f t="shared" si="1"/>
        <v>0.96742156610170071</v>
      </c>
    </row>
    <row r="19" spans="2:10" s="5" customFormat="1">
      <c r="B19" s="20">
        <v>10</v>
      </c>
      <c r="C19" s="13"/>
      <c r="D19" s="13"/>
      <c r="E19" s="13">
        <v>1</v>
      </c>
      <c r="F19" s="13"/>
      <c r="G19" s="8">
        <f t="shared" si="0"/>
        <v>1</v>
      </c>
      <c r="H19" s="8">
        <f t="shared" si="2"/>
        <v>11</v>
      </c>
      <c r="I19" s="9">
        <f t="shared" si="3"/>
        <v>0.91666666666666663</v>
      </c>
      <c r="J19" s="10">
        <f t="shared" si="1"/>
        <v>1.3829941271006372</v>
      </c>
    </row>
    <row r="20" spans="2:10" s="5" customFormat="1">
      <c r="B20" s="20">
        <v>11</v>
      </c>
      <c r="C20" s="13"/>
      <c r="D20" s="13">
        <v>1</v>
      </c>
      <c r="E20" s="13"/>
      <c r="F20" s="13"/>
      <c r="G20" s="8">
        <f t="shared" si="0"/>
        <v>1</v>
      </c>
      <c r="H20" s="8">
        <f t="shared" si="2"/>
        <v>11</v>
      </c>
      <c r="I20" s="9">
        <f t="shared" si="3"/>
        <v>0.91666666666666663</v>
      </c>
      <c r="J20" s="10">
        <f t="shared" si="1"/>
        <v>1.3829941271006372</v>
      </c>
    </row>
    <row r="21" spans="2:10" s="5" customFormat="1">
      <c r="B21" s="20">
        <v>12</v>
      </c>
      <c r="C21" s="13"/>
      <c r="D21" s="13"/>
      <c r="E21" s="13"/>
      <c r="F21" s="13"/>
      <c r="G21" s="8">
        <f t="shared" si="0"/>
        <v>0</v>
      </c>
      <c r="H21" s="8">
        <f t="shared" si="2"/>
        <v>12</v>
      </c>
      <c r="I21" s="9">
        <f t="shared" si="3"/>
        <v>1</v>
      </c>
      <c r="J21" s="10" t="e">
        <f t="shared" si="1"/>
        <v>#N/A</v>
      </c>
    </row>
    <row r="22" spans="2:10" s="5" customFormat="1" ht="16" thickBot="1">
      <c r="B22" s="21">
        <v>13</v>
      </c>
      <c r="C22" s="14"/>
      <c r="D22" s="14"/>
      <c r="E22" s="14"/>
      <c r="F22" s="14"/>
      <c r="G22" s="17">
        <f t="shared" si="0"/>
        <v>0</v>
      </c>
      <c r="H22" s="17">
        <f>12 -G22</f>
        <v>12</v>
      </c>
      <c r="I22" s="19">
        <f t="shared" si="3"/>
        <v>1</v>
      </c>
      <c r="J22" s="11" t="e">
        <f t="shared" si="1"/>
        <v>#N/A</v>
      </c>
    </row>
    <row r="39" spans="12:13">
      <c r="L39" s="6" t="s">
        <v>17</v>
      </c>
    </row>
    <row r="40" spans="12:13">
      <c r="L40" s="4" t="s">
        <v>0</v>
      </c>
      <c r="M40" s="1" t="s">
        <v>1</v>
      </c>
    </row>
    <row r="41" spans="12:13">
      <c r="L41" s="3">
        <v>0.31509999999999999</v>
      </c>
      <c r="M41" s="3">
        <v>-1.8460000000000001</v>
      </c>
    </row>
    <row r="42" spans="12:13">
      <c r="L42" s="6" t="s">
        <v>4</v>
      </c>
    </row>
    <row r="43" spans="12:13">
      <c r="L43" s="4" t="s">
        <v>2</v>
      </c>
      <c r="M43" s="1" t="s">
        <v>14</v>
      </c>
    </row>
    <row r="44" spans="12:13">
      <c r="L44" s="3">
        <f>-M41/L41</f>
        <v>5.8584576324976201</v>
      </c>
      <c r="M44" s="3">
        <f>1/L41</f>
        <v>3.1735956839098698</v>
      </c>
    </row>
    <row r="45" spans="12:13">
      <c r="L45" s="15" t="s">
        <v>18</v>
      </c>
    </row>
    <row r="46" spans="12:13">
      <c r="L46" s="4" t="s">
        <v>15</v>
      </c>
      <c r="M46" s="1" t="s">
        <v>16</v>
      </c>
    </row>
    <row r="47" spans="12:13">
      <c r="L47" s="2">
        <v>1</v>
      </c>
      <c r="M47" s="3">
        <f>NORMDIST(L47,$L$44,$M$44,TRUE)</f>
        <v>6.2897054622854789E-2</v>
      </c>
    </row>
    <row r="48" spans="12:13">
      <c r="L48" s="2">
        <v>2</v>
      </c>
      <c r="M48" s="3">
        <f t="shared" ref="M48:M59" si="4">NORMDIST(L48,$L$44,$M$44,TRUE)</f>
        <v>0.112030559410568</v>
      </c>
    </row>
    <row r="49" spans="2:13">
      <c r="L49" s="2">
        <v>3</v>
      </c>
      <c r="M49" s="3">
        <f t="shared" si="4"/>
        <v>0.18387392434651281</v>
      </c>
    </row>
    <row r="50" spans="2:13">
      <c r="L50" s="2">
        <v>4</v>
      </c>
      <c r="M50" s="3">
        <f t="shared" si="4"/>
        <v>0.27907217419016778</v>
      </c>
    </row>
    <row r="51" spans="2:13">
      <c r="L51" s="2">
        <v>5</v>
      </c>
      <c r="M51" s="3">
        <f t="shared" si="4"/>
        <v>0.39338780846110466</v>
      </c>
    </row>
    <row r="52" spans="2:13">
      <c r="L52" s="2">
        <v>6</v>
      </c>
      <c r="M52" s="3">
        <f t="shared" si="4"/>
        <v>0.51778692866933773</v>
      </c>
    </row>
    <row r="53" spans="2:13">
      <c r="L53" s="2">
        <v>7</v>
      </c>
      <c r="M53" s="3">
        <f t="shared" si="4"/>
        <v>0.64046425398049212</v>
      </c>
    </row>
    <row r="54" spans="2:13">
      <c r="L54" s="2">
        <v>8</v>
      </c>
      <c r="M54" s="3">
        <f t="shared" si="4"/>
        <v>0.75009857980300354</v>
      </c>
    </row>
    <row r="55" spans="2:13">
      <c r="B55" s="25" t="s">
        <v>6</v>
      </c>
      <c r="C55" s="25"/>
      <c r="D55" s="25"/>
      <c r="E55" s="25"/>
      <c r="F55" s="25"/>
      <c r="G55" s="25"/>
      <c r="H55" s="24">
        <f>NORMINV(0.5,$L$44,$M$44)</f>
        <v>5.8584576324976201</v>
      </c>
      <c r="L55" s="2">
        <v>9</v>
      </c>
      <c r="M55" s="3">
        <f t="shared" si="4"/>
        <v>0.83888850024434702</v>
      </c>
    </row>
    <row r="56" spans="2:13">
      <c r="B56" s="25" t="s">
        <v>7</v>
      </c>
      <c r="C56" s="25"/>
      <c r="D56" s="25"/>
      <c r="E56" s="25"/>
      <c r="F56" s="25"/>
      <c r="G56" s="25"/>
      <c r="H56" s="24">
        <f>NORMINV(0.75,$L$44,$M$44)</f>
        <v>7.9990153925613523</v>
      </c>
      <c r="L56" s="2">
        <v>10</v>
      </c>
      <c r="M56" s="3">
        <f t="shared" si="4"/>
        <v>0.90405357610601234</v>
      </c>
    </row>
    <row r="57" spans="2:13">
      <c r="B57" s="25" t="s">
        <v>8</v>
      </c>
      <c r="C57" s="25"/>
      <c r="D57" s="25"/>
      <c r="E57" s="25"/>
      <c r="F57" s="25"/>
      <c r="G57" s="25"/>
      <c r="H57" s="24">
        <f>NORMINV(0.25,$L$44,$M$44)</f>
        <v>3.7178998724338883</v>
      </c>
      <c r="L57" s="2">
        <v>11</v>
      </c>
      <c r="M57" s="3">
        <f t="shared" si="4"/>
        <v>0.94739460128329922</v>
      </c>
    </row>
    <row r="58" spans="2:13">
      <c r="B58" s="25" t="s">
        <v>9</v>
      </c>
      <c r="C58" s="25"/>
      <c r="D58" s="25"/>
      <c r="E58" s="25"/>
      <c r="F58" s="25"/>
      <c r="G58" s="25"/>
      <c r="H58" s="24">
        <f>ABS(H56-H57)</f>
        <v>4.2811155201274644</v>
      </c>
      <c r="L58" s="2">
        <v>12</v>
      </c>
      <c r="M58" s="3">
        <f t="shared" si="4"/>
        <v>0.9735171211226763</v>
      </c>
    </row>
    <row r="59" spans="2:13">
      <c r="B59" s="25" t="s">
        <v>10</v>
      </c>
      <c r="C59" s="25"/>
      <c r="D59" s="25"/>
      <c r="E59" s="25"/>
      <c r="F59" s="25"/>
      <c r="G59" s="25"/>
      <c r="H59" s="24">
        <f>H56-H55</f>
        <v>2.1405577600637322</v>
      </c>
      <c r="L59" s="2">
        <v>13</v>
      </c>
      <c r="M59" s="3">
        <f t="shared" si="4"/>
        <v>0.98778504602744643</v>
      </c>
    </row>
    <row r="60" spans="2:13">
      <c r="B60" s="25" t="s">
        <v>5</v>
      </c>
      <c r="C60" s="25"/>
      <c r="D60" s="25"/>
      <c r="E60" s="25"/>
      <c r="F60" s="25"/>
      <c r="G60" s="25"/>
      <c r="H60" s="24">
        <f>H55-H57</f>
        <v>2.1405577600637318</v>
      </c>
    </row>
    <row r="61" spans="2:13">
      <c r="B61" s="25" t="s">
        <v>11</v>
      </c>
      <c r="C61" s="25"/>
      <c r="D61" s="25"/>
      <c r="E61" s="25"/>
      <c r="F61" s="25"/>
      <c r="G61" s="25"/>
      <c r="H61" s="24">
        <f xml:space="preserve"> AVERAGE(H59:H60)</f>
        <v>2.1405577600637322</v>
      </c>
    </row>
  </sheetData>
  <mergeCells count="14">
    <mergeCell ref="B60:G60"/>
    <mergeCell ref="B61:G61"/>
    <mergeCell ref="B5:J6"/>
    <mergeCell ref="B8:B9"/>
    <mergeCell ref="C8:F8"/>
    <mergeCell ref="G8:G9"/>
    <mergeCell ref="H8:H9"/>
    <mergeCell ref="I8:I9"/>
    <mergeCell ref="J8:J9"/>
    <mergeCell ref="B55:G55"/>
    <mergeCell ref="B56:G56"/>
    <mergeCell ref="B57:G57"/>
    <mergeCell ref="B58:G58"/>
    <mergeCell ref="B59:G59"/>
  </mergeCells>
  <phoneticPr fontId="4" type="noConversion"/>
  <pageMargins left="0.75" right="0.75" top="1" bottom="1" header="0.5" footer="0.5"/>
  <pageSetup scale="5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MCS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cp:lastPrinted>2017-12-20T22:51:51Z</cp:lastPrinted>
  <dcterms:created xsi:type="dcterms:W3CDTF">2014-08-04T15:21:35Z</dcterms:created>
  <dcterms:modified xsi:type="dcterms:W3CDTF">2017-12-28T22:45:33Z</dcterms:modified>
</cp:coreProperties>
</file>