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U:\Valley Resources\00.Bear Mgmt Files\Annual Reports and Stats\Summaries and Stats\"/>
    </mc:Choice>
  </mc:AlternateContent>
  <xr:revisionPtr revIDLastSave="0" documentId="13_ncr:1_{50CD868F-BD78-462D-ADC0-E8A46137B923}" xr6:coauthVersionLast="47" xr6:coauthVersionMax="47" xr10:uidLastSave="{00000000-0000-0000-0000-000000000000}"/>
  <bookViews>
    <workbookView xWindow="-120" yWindow="-120" windowWidth="29040" windowHeight="15840" tabRatio="731" activeTab="2" xr2:uid="{00000000-000D-0000-FFFF-FFFF00000000}"/>
  </bookViews>
  <sheets>
    <sheet name="data" sheetId="1" r:id="rId1"/>
    <sheet name="Pivot Table" sheetId="11" r:id="rId2"/>
    <sheet name="Disposition" sheetId="2" r:id="rId3"/>
    <sheet name="Time" sheetId="3" r:id="rId4"/>
    <sheet name="DOW" sheetId="5" r:id="rId5"/>
    <sheet name="Month" sheetId="6" r:id="rId6"/>
    <sheet name="Age&amp;Sex" sheetId="7" r:id="rId7"/>
    <sheet name="Road" sheetId="8" r:id="rId8"/>
    <sheet name="# Hit per Roadway" sheetId="9" r:id="rId9"/>
    <sheet name="KBW" sheetId="10" r:id="rId10"/>
  </sheets>
  <calcPr calcId="191029"/>
  <pivotCaches>
    <pivotCache cacheId="6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6" l="1"/>
  <c r="E8" i="6" s="1"/>
  <c r="D8" i="6"/>
  <c r="F33" i="11"/>
  <c r="D43" i="2"/>
  <c r="B9" i="7"/>
  <c r="D42" i="2"/>
  <c r="B44" i="2"/>
  <c r="B11" i="2"/>
  <c r="I13" i="11"/>
  <c r="B10" i="5"/>
  <c r="G527" i="1"/>
  <c r="H527"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G498" i="1"/>
  <c r="G499" i="1"/>
  <c r="G500" i="1"/>
  <c r="G501" i="1"/>
  <c r="G502" i="1"/>
  <c r="G503" i="1"/>
  <c r="G504" i="1"/>
  <c r="G505" i="1"/>
  <c r="G506" i="1"/>
  <c r="G508" i="1"/>
  <c r="G509" i="1"/>
  <c r="G510" i="1"/>
  <c r="G511" i="1"/>
  <c r="G512" i="1"/>
  <c r="G513" i="1"/>
  <c r="G514" i="1"/>
  <c r="G515" i="1"/>
  <c r="G517" i="1"/>
  <c r="G518" i="1"/>
  <c r="G519" i="1"/>
  <c r="G520" i="1"/>
  <c r="G521" i="1"/>
  <c r="G522" i="1"/>
  <c r="G523" i="1"/>
  <c r="G524" i="1"/>
  <c r="G525" i="1"/>
  <c r="G526" i="1"/>
  <c r="D7" i="8"/>
  <c r="D5" i="8"/>
  <c r="D4" i="8"/>
  <c r="D3" i="8"/>
  <c r="E7" i="2"/>
  <c r="E5" i="2"/>
  <c r="D41" i="2"/>
  <c r="D22" i="2"/>
  <c r="D23" i="2"/>
  <c r="D24" i="2"/>
  <c r="D25" i="2"/>
  <c r="D26" i="2"/>
  <c r="D27" i="2"/>
  <c r="D28" i="2"/>
  <c r="D29" i="2"/>
  <c r="D30" i="2"/>
  <c r="D31" i="2"/>
  <c r="D32" i="2"/>
  <c r="D33" i="2"/>
  <c r="D34" i="2"/>
  <c r="D35" i="2"/>
  <c r="D36" i="2"/>
  <c r="D37" i="2"/>
  <c r="D38" i="2"/>
  <c r="D39" i="2"/>
  <c r="D40" i="2"/>
  <c r="D21" i="2"/>
  <c r="H471" i="1"/>
  <c r="H472" i="1"/>
  <c r="H473" i="1"/>
  <c r="H474" i="1"/>
  <c r="H475" i="1"/>
  <c r="H477" i="1"/>
  <c r="H476" i="1"/>
  <c r="H478" i="1"/>
  <c r="H480" i="1"/>
  <c r="H479" i="1"/>
  <c r="H481" i="1"/>
  <c r="H482" i="1"/>
  <c r="H483" i="1"/>
  <c r="H484" i="1"/>
  <c r="H485" i="1"/>
  <c r="H486" i="1"/>
  <c r="H487" i="1"/>
  <c r="H488" i="1"/>
  <c r="H489" i="1"/>
  <c r="H490" i="1"/>
  <c r="H491" i="1"/>
  <c r="H492" i="1"/>
  <c r="H493" i="1"/>
  <c r="H494" i="1"/>
  <c r="H495" i="1"/>
  <c r="H496" i="1"/>
  <c r="H497" i="1"/>
  <c r="H498" i="1"/>
  <c r="H499" i="1"/>
  <c r="H500" i="1"/>
  <c r="G483" i="1"/>
  <c r="G484" i="1"/>
  <c r="G485" i="1"/>
  <c r="G486" i="1"/>
  <c r="G488" i="1"/>
  <c r="G489" i="1"/>
  <c r="G490" i="1"/>
  <c r="G491" i="1"/>
  <c r="G492" i="1"/>
  <c r="G493" i="1"/>
  <c r="G494" i="1"/>
  <c r="G495" i="1"/>
  <c r="G496" i="1"/>
  <c r="G497" i="1"/>
  <c r="G480" i="1"/>
  <c r="G479" i="1"/>
  <c r="G481" i="1"/>
  <c r="H442" i="1" l="1"/>
  <c r="H5" i="1"/>
  <c r="H6" i="1"/>
  <c r="H8" i="1"/>
  <c r="H27" i="1"/>
  <c r="H51" i="1"/>
  <c r="H62" i="1"/>
  <c r="H72" i="1"/>
  <c r="H83" i="1"/>
  <c r="H84" i="1"/>
  <c r="H96" i="1"/>
  <c r="H97" i="1"/>
  <c r="H98" i="1"/>
  <c r="H99" i="1"/>
  <c r="H106" i="1"/>
  <c r="H110" i="1"/>
  <c r="H112" i="1"/>
  <c r="H114" i="1"/>
  <c r="H116" i="1"/>
  <c r="H120" i="1"/>
  <c r="H126" i="1"/>
  <c r="H127" i="1"/>
  <c r="H137" i="1"/>
  <c r="H142" i="1"/>
  <c r="H144" i="1"/>
  <c r="H146" i="1"/>
  <c r="H155" i="1"/>
  <c r="H158" i="1"/>
  <c r="H164" i="1"/>
  <c r="H178" i="1"/>
  <c r="H179" i="1"/>
  <c r="H180" i="1"/>
  <c r="H192" i="1"/>
  <c r="H203" i="1"/>
  <c r="H205" i="1"/>
  <c r="H214" i="1"/>
  <c r="H216" i="1"/>
  <c r="H222" i="1"/>
  <c r="H223" i="1"/>
  <c r="H227" i="1"/>
  <c r="H231" i="1"/>
  <c r="H233" i="1"/>
  <c r="H237" i="1"/>
  <c r="H239" i="1"/>
  <c r="H242" i="1"/>
  <c r="H244" i="1"/>
  <c r="H247" i="1"/>
  <c r="H255" i="1"/>
  <c r="H273" i="1"/>
  <c r="H278" i="1"/>
  <c r="H280" i="1"/>
  <c r="H281" i="1"/>
  <c r="H283" i="1"/>
  <c r="H286" i="1"/>
  <c r="H294" i="1"/>
  <c r="H314" i="1"/>
  <c r="H320" i="1"/>
  <c r="H321" i="1"/>
  <c r="H323" i="1"/>
  <c r="H332" i="1"/>
  <c r="H342" i="1"/>
  <c r="H343" i="1"/>
  <c r="H345" i="1"/>
  <c r="H350" i="1"/>
  <c r="H354" i="1"/>
  <c r="H355" i="1"/>
  <c r="H368" i="1"/>
  <c r="H373" i="1"/>
  <c r="H375" i="1"/>
  <c r="H380" i="1"/>
  <c r="H391" i="1"/>
  <c r="H394" i="1"/>
  <c r="H401" i="1"/>
  <c r="H407" i="1"/>
  <c r="H415" i="1"/>
  <c r="H414" i="1"/>
  <c r="H420" i="1"/>
  <c r="H432" i="1"/>
  <c r="H438" i="1"/>
  <c r="H448" i="1"/>
  <c r="H449" i="1"/>
  <c r="H451" i="1"/>
  <c r="H452" i="1"/>
  <c r="H459" i="1"/>
  <c r="H458" i="1"/>
  <c r="H461" i="1"/>
  <c r="H10" i="1"/>
  <c r="H12" i="1"/>
  <c r="H25" i="1"/>
  <c r="H28" i="1"/>
  <c r="H32" i="1"/>
  <c r="H36" i="1"/>
  <c r="H37" i="1"/>
  <c r="H38" i="1"/>
  <c r="H44" i="1"/>
  <c r="H45" i="1"/>
  <c r="H46" i="1"/>
  <c r="H50" i="1"/>
  <c r="H56" i="1"/>
  <c r="H58" i="1"/>
  <c r="H63" i="1"/>
  <c r="H69" i="1"/>
  <c r="H77" i="1"/>
  <c r="H78" i="1"/>
  <c r="H79" i="1"/>
  <c r="H86" i="1"/>
  <c r="H88" i="1"/>
  <c r="H95" i="1"/>
  <c r="H119" i="1"/>
  <c r="H125" i="1"/>
  <c r="H124" i="1"/>
  <c r="H130" i="1"/>
  <c r="H141" i="1"/>
  <c r="H147" i="1"/>
  <c r="H151" i="1"/>
  <c r="H152" i="1"/>
  <c r="H156" i="1"/>
  <c r="H160" i="1"/>
  <c r="H165" i="1"/>
  <c r="H182" i="1"/>
  <c r="H184" i="1"/>
  <c r="H196" i="1"/>
  <c r="H200" i="1"/>
  <c r="H209" i="1"/>
  <c r="H238" i="1"/>
  <c r="H248" i="1"/>
  <c r="H249" i="1"/>
  <c r="H250" i="1"/>
  <c r="H260" i="1"/>
  <c r="H269" i="1"/>
  <c r="H288" i="1"/>
  <c r="H287" i="1"/>
  <c r="H305" i="1"/>
  <c r="H310" i="1"/>
  <c r="H324" i="1"/>
  <c r="H351" i="1"/>
  <c r="H356" i="1"/>
  <c r="H357" i="1"/>
  <c r="H364" i="1"/>
  <c r="H376" i="1"/>
  <c r="H386" i="1"/>
  <c r="H388" i="1"/>
  <c r="H396" i="1"/>
  <c r="H402" i="1"/>
  <c r="H404" i="1"/>
  <c r="H406" i="1"/>
  <c r="H410" i="1"/>
  <c r="H412" i="1"/>
  <c r="H434" i="1"/>
  <c r="H435" i="1"/>
  <c r="H443" i="1"/>
  <c r="H446" i="1"/>
  <c r="H470" i="1"/>
  <c r="H429" i="1"/>
  <c r="H3" i="1"/>
  <c r="H9" i="1"/>
  <c r="H26" i="1"/>
  <c r="H48" i="1"/>
  <c r="H52" i="1"/>
  <c r="H59" i="1"/>
  <c r="H70" i="1"/>
  <c r="H89" i="1"/>
  <c r="H90" i="1"/>
  <c r="H91" i="1"/>
  <c r="H111" i="1"/>
  <c r="H117" i="1"/>
  <c r="H122" i="1"/>
  <c r="H145" i="1"/>
  <c r="H153" i="1"/>
  <c r="H157" i="1"/>
  <c r="H159" i="1"/>
  <c r="H170" i="1"/>
  <c r="H173" i="1"/>
  <c r="H174" i="1"/>
  <c r="H183" i="1"/>
  <c r="H185" i="1"/>
  <c r="H188" i="1"/>
  <c r="H197" i="1"/>
  <c r="H208" i="1"/>
  <c r="H211" i="1"/>
  <c r="H217" i="1"/>
  <c r="H219" i="1"/>
  <c r="H226" i="1"/>
  <c r="H229" i="1"/>
  <c r="H240" i="1"/>
  <c r="H245" i="1"/>
  <c r="H251" i="1"/>
  <c r="H258" i="1"/>
  <c r="H270" i="1"/>
  <c r="H272" i="1"/>
  <c r="H276" i="1"/>
  <c r="H277" i="1"/>
  <c r="H308" i="1"/>
  <c r="H315" i="1"/>
  <c r="H336" i="1"/>
  <c r="H346" i="1"/>
  <c r="H348" i="1"/>
  <c r="H347" i="1"/>
  <c r="H358" i="1"/>
  <c r="H382" i="1"/>
  <c r="H393" i="1"/>
  <c r="H405" i="1"/>
  <c r="H436" i="1"/>
  <c r="H437" i="1"/>
  <c r="H439" i="1"/>
  <c r="H462" i="1"/>
  <c r="H463" i="1"/>
  <c r="H467" i="1"/>
  <c r="H309" i="1"/>
  <c r="H34" i="1"/>
  <c r="H40" i="1"/>
  <c r="H67" i="1"/>
  <c r="H73" i="1"/>
  <c r="H75" i="1"/>
  <c r="H93" i="1"/>
  <c r="H101" i="1"/>
  <c r="H103" i="1"/>
  <c r="H105" i="1"/>
  <c r="H108" i="1"/>
  <c r="H115" i="1"/>
  <c r="H123" i="1"/>
  <c r="H133" i="1"/>
  <c r="H150" i="1"/>
  <c r="H154" i="1"/>
  <c r="H166" i="1"/>
  <c r="H167" i="1"/>
  <c r="H168" i="1"/>
  <c r="H177" i="1"/>
  <c r="H181" i="1"/>
  <c r="H187" i="1"/>
  <c r="H190" i="1"/>
  <c r="H191" i="1"/>
  <c r="H194" i="1"/>
  <c r="H202" i="1"/>
  <c r="H204" i="1"/>
  <c r="H207" i="1"/>
  <c r="H218" i="1"/>
  <c r="H234" i="1"/>
  <c r="H246" i="1"/>
  <c r="H256" i="1"/>
  <c r="H261" i="1"/>
  <c r="H266" i="1"/>
  <c r="H284" i="1"/>
  <c r="H289" i="1"/>
  <c r="H292" i="1"/>
  <c r="H299" i="1"/>
  <c r="H303" i="1"/>
  <c r="H311" i="1"/>
  <c r="H316" i="1"/>
  <c r="H317" i="1"/>
  <c r="H318" i="1"/>
  <c r="H325" i="1"/>
  <c r="H329" i="1"/>
  <c r="H337" i="1"/>
  <c r="H341" i="1"/>
  <c r="H353" i="1"/>
  <c r="H352" i="1"/>
  <c r="H362" i="1"/>
  <c r="H366" i="1"/>
  <c r="H403" i="1"/>
  <c r="H413" i="1"/>
  <c r="H427" i="1"/>
  <c r="H430" i="1"/>
  <c r="H445" i="1"/>
  <c r="H447" i="1"/>
  <c r="H456" i="1"/>
  <c r="H457" i="1"/>
  <c r="H2" i="1"/>
  <c r="H11" i="1"/>
  <c r="H13" i="1"/>
  <c r="H15" i="1"/>
  <c r="H14" i="1"/>
  <c r="H29" i="1"/>
  <c r="H31" i="1"/>
  <c r="H39" i="1"/>
  <c r="H57" i="1"/>
  <c r="H68" i="1"/>
  <c r="H76" i="1"/>
  <c r="H80" i="1"/>
  <c r="H81" i="1"/>
  <c r="H87" i="1"/>
  <c r="H100" i="1"/>
  <c r="H102" i="1"/>
  <c r="H129" i="1"/>
  <c r="H134" i="1"/>
  <c r="H138" i="1"/>
  <c r="H139" i="1"/>
  <c r="H143" i="1"/>
  <c r="H148" i="1"/>
  <c r="H161" i="1"/>
  <c r="H176" i="1"/>
  <c r="H189" i="1"/>
  <c r="H193" i="1"/>
  <c r="H206" i="1"/>
  <c r="H213" i="1"/>
  <c r="H243" i="1"/>
  <c r="H257" i="1"/>
  <c r="H262" i="1"/>
  <c r="H263" i="1"/>
  <c r="H267" i="1"/>
  <c r="H271" i="1"/>
  <c r="H279" i="1"/>
  <c r="H295" i="1"/>
  <c r="H302" i="1"/>
  <c r="H307" i="1"/>
  <c r="H319" i="1"/>
  <c r="H327" i="1"/>
  <c r="H330" i="1"/>
  <c r="H334" i="1"/>
  <c r="H338" i="1"/>
  <c r="H339" i="1"/>
  <c r="H349" i="1"/>
  <c r="H359" i="1"/>
  <c r="H367" i="1"/>
  <c r="H379" i="1"/>
  <c r="H392" i="1"/>
  <c r="H395" i="1"/>
  <c r="H398" i="1"/>
  <c r="H399" i="1"/>
  <c r="H409" i="1"/>
  <c r="H416" i="1"/>
  <c r="H418" i="1"/>
  <c r="H422" i="1"/>
  <c r="H421" i="1"/>
  <c r="H464" i="1"/>
  <c r="H466" i="1"/>
  <c r="H468" i="1"/>
  <c r="H4" i="1"/>
  <c r="H7" i="1"/>
  <c r="H16" i="1"/>
  <c r="H17" i="1"/>
  <c r="H20" i="1"/>
  <c r="H33" i="1"/>
  <c r="H41" i="1"/>
  <c r="H47" i="1"/>
  <c r="H53" i="1"/>
  <c r="H61" i="1"/>
  <c r="H71" i="1"/>
  <c r="H74" i="1"/>
  <c r="H82" i="1"/>
  <c r="H94" i="1"/>
  <c r="H104" i="1"/>
  <c r="H109" i="1"/>
  <c r="H128" i="1"/>
  <c r="H131" i="1"/>
  <c r="H135" i="1"/>
  <c r="H140" i="1"/>
  <c r="H149" i="1"/>
  <c r="H162" i="1"/>
  <c r="H163" i="1"/>
  <c r="H169" i="1"/>
  <c r="H175" i="1"/>
  <c r="H198" i="1"/>
  <c r="H201" i="1"/>
  <c r="H212" i="1"/>
  <c r="H215" i="1"/>
  <c r="H220" i="1"/>
  <c r="H224" i="1"/>
  <c r="H235" i="1"/>
  <c r="H236" i="1"/>
  <c r="H241" i="1"/>
  <c r="H253" i="1"/>
  <c r="H265" i="1"/>
  <c r="H268" i="1"/>
  <c r="H282" i="1"/>
  <c r="H290" i="1"/>
  <c r="H297" i="1"/>
  <c r="H298" i="1"/>
  <c r="H300" i="1"/>
  <c r="H301" i="1"/>
  <c r="H304" i="1"/>
  <c r="H312" i="1"/>
  <c r="H313" i="1"/>
  <c r="H322" i="1"/>
  <c r="H328" i="1"/>
  <c r="H333" i="1"/>
  <c r="H335" i="1"/>
  <c r="H344" i="1"/>
  <c r="H360" i="1"/>
  <c r="H361" i="1"/>
  <c r="H365" i="1"/>
  <c r="H369" i="1"/>
  <c r="H371" i="1"/>
  <c r="H374" i="1"/>
  <c r="H381" i="1"/>
  <c r="H384" i="1"/>
  <c r="H383" i="1"/>
  <c r="H385" i="1"/>
  <c r="H389" i="1"/>
  <c r="H411" i="1"/>
  <c r="H425" i="1"/>
  <c r="H426" i="1"/>
  <c r="H433" i="1"/>
  <c r="H450" i="1"/>
  <c r="H453" i="1"/>
  <c r="H18" i="1"/>
  <c r="H19" i="1"/>
  <c r="H21" i="1"/>
  <c r="H22" i="1"/>
  <c r="H24" i="1"/>
  <c r="H23" i="1"/>
  <c r="H30" i="1"/>
  <c r="H35" i="1"/>
  <c r="H42" i="1"/>
  <c r="H43" i="1"/>
  <c r="H49" i="1"/>
  <c r="H54" i="1"/>
  <c r="H55" i="1"/>
  <c r="H60" i="1"/>
  <c r="H66" i="1"/>
  <c r="H85" i="1"/>
  <c r="H92" i="1"/>
  <c r="H107" i="1"/>
  <c r="H118" i="1"/>
  <c r="H121" i="1"/>
  <c r="H132" i="1"/>
  <c r="H136" i="1"/>
  <c r="H186" i="1"/>
  <c r="H195" i="1"/>
  <c r="H199" i="1"/>
  <c r="H210" i="1"/>
  <c r="H221" i="1"/>
  <c r="H225" i="1"/>
  <c r="H228" i="1"/>
  <c r="H230" i="1"/>
  <c r="H232" i="1"/>
  <c r="H252" i="1"/>
  <c r="H254" i="1"/>
  <c r="H259" i="1"/>
  <c r="H264" i="1"/>
  <c r="H274" i="1"/>
  <c r="H275" i="1"/>
  <c r="H171" i="1"/>
  <c r="H172" i="1"/>
  <c r="H285" i="1"/>
  <c r="H291" i="1"/>
  <c r="H293" i="1"/>
  <c r="H296" i="1"/>
  <c r="H306" i="1"/>
  <c r="H326" i="1"/>
  <c r="H331" i="1"/>
  <c r="H340" i="1"/>
  <c r="H363" i="1"/>
  <c r="H370" i="1"/>
  <c r="H372" i="1"/>
  <c r="H377" i="1"/>
  <c r="H378" i="1"/>
  <c r="H387" i="1"/>
  <c r="H390" i="1"/>
  <c r="H397" i="1"/>
  <c r="H400" i="1"/>
  <c r="H408" i="1"/>
  <c r="H417" i="1"/>
  <c r="H419" i="1"/>
  <c r="H423" i="1"/>
  <c r="H424" i="1"/>
  <c r="H428" i="1"/>
  <c r="H431" i="1"/>
  <c r="H440" i="1"/>
  <c r="H441" i="1"/>
  <c r="H444" i="1"/>
  <c r="H454" i="1"/>
  <c r="H455" i="1"/>
  <c r="H460" i="1"/>
  <c r="H465" i="1"/>
  <c r="H469" i="1"/>
  <c r="B77" i="2"/>
  <c r="G470" i="1"/>
  <c r="G471" i="1"/>
  <c r="G472" i="1"/>
  <c r="G473" i="1"/>
  <c r="G474" i="1"/>
  <c r="G475" i="1"/>
  <c r="G478" i="1"/>
  <c r="E471" i="1"/>
  <c r="E472" i="1"/>
  <c r="E473" i="1"/>
  <c r="E474" i="1"/>
  <c r="E475" i="1"/>
  <c r="E477" i="1"/>
  <c r="E476" i="1"/>
  <c r="E478" i="1"/>
  <c r="E480" i="1"/>
  <c r="E479" i="1"/>
  <c r="E481" i="1"/>
  <c r="E482" i="1"/>
  <c r="E483" i="1"/>
  <c r="E484" i="1"/>
  <c r="E485" i="1"/>
  <c r="E486" i="1"/>
  <c r="E487" i="1"/>
  <c r="D471" i="1"/>
  <c r="D472" i="1"/>
  <c r="D473" i="1"/>
  <c r="D474" i="1"/>
  <c r="D475" i="1"/>
  <c r="D477" i="1"/>
  <c r="D476" i="1"/>
  <c r="D478" i="1"/>
  <c r="D480" i="1"/>
  <c r="D479" i="1"/>
  <c r="D481" i="1"/>
  <c r="D482" i="1"/>
  <c r="D483" i="1"/>
  <c r="D484" i="1"/>
  <c r="D485" i="1"/>
  <c r="D486" i="1"/>
  <c r="D487" i="1"/>
  <c r="C470" i="1" l="1"/>
  <c r="D470" i="1"/>
  <c r="E470" i="1"/>
  <c r="G469" i="1"/>
  <c r="C469" i="1"/>
  <c r="D469" i="1"/>
  <c r="E469" i="1"/>
  <c r="G468" i="1"/>
  <c r="C468" i="1"/>
  <c r="D468" i="1"/>
  <c r="E468" i="1"/>
  <c r="C467" i="1"/>
  <c r="D467" i="1"/>
  <c r="E467" i="1"/>
  <c r="G466" i="1"/>
  <c r="C466" i="1"/>
  <c r="D466" i="1"/>
  <c r="E466" i="1"/>
  <c r="C465" i="1"/>
  <c r="D465" i="1"/>
  <c r="E465" i="1"/>
  <c r="G464" i="1"/>
  <c r="C464" i="1"/>
  <c r="D464" i="1"/>
  <c r="E464" i="1"/>
  <c r="C463" i="1"/>
  <c r="D463" i="1"/>
  <c r="E463" i="1"/>
  <c r="G462" i="1"/>
  <c r="C462" i="1"/>
  <c r="D462" i="1"/>
  <c r="E462" i="1"/>
  <c r="G461" i="1"/>
  <c r="C461" i="1"/>
  <c r="D461" i="1"/>
  <c r="E461" i="1"/>
  <c r="G460" i="1"/>
  <c r="C460" i="1"/>
  <c r="D460" i="1"/>
  <c r="E460" i="1"/>
  <c r="C458" i="1"/>
  <c r="D458" i="1"/>
  <c r="E458" i="1"/>
  <c r="C459" i="1"/>
  <c r="D459" i="1"/>
  <c r="E459" i="1"/>
  <c r="G454" i="1"/>
  <c r="G455" i="1"/>
  <c r="G456" i="1"/>
  <c r="G457" i="1"/>
  <c r="G453" i="1"/>
  <c r="C451" i="1"/>
  <c r="D451" i="1"/>
  <c r="E451" i="1"/>
  <c r="C452" i="1"/>
  <c r="D452" i="1"/>
  <c r="E452" i="1"/>
  <c r="C453" i="1"/>
  <c r="D453" i="1"/>
  <c r="E453" i="1"/>
  <c r="C454" i="1"/>
  <c r="D454" i="1"/>
  <c r="E454" i="1"/>
  <c r="C455" i="1"/>
  <c r="D455" i="1"/>
  <c r="E455" i="1"/>
  <c r="C456" i="1"/>
  <c r="D456" i="1"/>
  <c r="E456" i="1"/>
  <c r="C457" i="1"/>
  <c r="D457" i="1"/>
  <c r="E457" i="1"/>
  <c r="C450" i="1"/>
  <c r="D450" i="1"/>
  <c r="E450" i="1"/>
  <c r="E449" i="1"/>
  <c r="E4" i="7" l="1"/>
  <c r="D10" i="6"/>
  <c r="D12" i="6"/>
  <c r="E3" i="2"/>
  <c r="E447" i="1" l="1"/>
  <c r="E448" i="1"/>
  <c r="E446" i="1"/>
  <c r="E445" i="1"/>
  <c r="E444" i="1"/>
  <c r="E442" i="1"/>
  <c r="E443" i="1"/>
  <c r="E441" i="1"/>
  <c r="E440" i="1"/>
  <c r="E439" i="1"/>
  <c r="E438" i="1"/>
  <c r="E437" i="1"/>
  <c r="E436" i="1"/>
  <c r="E435" i="1"/>
  <c r="E434" i="1"/>
  <c r="H12" i="9" l="1"/>
  <c r="G9" i="9"/>
  <c r="C24" i="9"/>
  <c r="B24" i="9"/>
  <c r="D9" i="8"/>
  <c r="C77" i="2"/>
  <c r="E433" i="1" l="1"/>
  <c r="E432" i="1" l="1"/>
  <c r="E431" i="1" l="1"/>
  <c r="E430" i="1" l="1"/>
  <c r="C9" i="8" l="1"/>
  <c r="F4" i="8"/>
  <c r="F5" i="8"/>
  <c r="F6" i="8"/>
  <c r="F7" i="8"/>
  <c r="F8" i="8"/>
  <c r="F3" i="8"/>
  <c r="E426" i="1"/>
  <c r="E427" i="1"/>
  <c r="E428" i="1"/>
  <c r="E429" i="1"/>
  <c r="D426" i="1"/>
  <c r="D427" i="1"/>
  <c r="D428" i="1"/>
  <c r="D429" i="1"/>
  <c r="D420" i="1"/>
  <c r="D419" i="1"/>
  <c r="D422" i="1"/>
  <c r="D421" i="1"/>
  <c r="D423" i="1"/>
  <c r="D424" i="1"/>
  <c r="D425" i="1"/>
  <c r="E425" i="1"/>
  <c r="E424" i="1"/>
  <c r="E423" i="1"/>
  <c r="E421" i="1"/>
  <c r="E422" i="1"/>
  <c r="E419" i="1"/>
  <c r="E420" i="1"/>
  <c r="D418" i="1"/>
  <c r="E418" i="1"/>
  <c r="D417" i="1"/>
  <c r="E417" i="1"/>
  <c r="D416" i="1"/>
  <c r="E416" i="1"/>
  <c r="D414" i="1"/>
  <c r="E414" i="1"/>
  <c r="D415" i="1"/>
  <c r="E415" i="1"/>
  <c r="D413" i="1"/>
  <c r="E413" i="1"/>
  <c r="D412" i="1"/>
  <c r="E412" i="1"/>
  <c r="D411" i="1"/>
  <c r="E411" i="1"/>
  <c r="D410" i="1"/>
  <c r="E410" i="1"/>
  <c r="D409" i="1"/>
  <c r="E409" i="1"/>
  <c r="D408" i="1"/>
  <c r="E408" i="1"/>
  <c r="D407" i="1"/>
  <c r="E407" i="1"/>
  <c r="D406" i="1" l="1"/>
  <c r="E406" i="1"/>
  <c r="D405" i="1"/>
  <c r="E405" i="1"/>
  <c r="D404" i="1"/>
  <c r="E404" i="1"/>
  <c r="D403" i="1"/>
  <c r="E403" i="1"/>
  <c r="D402" i="1"/>
  <c r="E402" i="1"/>
  <c r="D401" i="1"/>
  <c r="E401" i="1"/>
  <c r="D400" i="1"/>
  <c r="E400" i="1"/>
  <c r="D399" i="1"/>
  <c r="E399" i="1"/>
  <c r="D398" i="1"/>
  <c r="E398" i="1"/>
  <c r="D397" i="1"/>
  <c r="E397" i="1"/>
  <c r="D396" i="1"/>
  <c r="E396" i="1"/>
  <c r="D395" i="1"/>
  <c r="E395" i="1"/>
  <c r="D394" i="1"/>
  <c r="E394" i="1"/>
  <c r="D393" i="1"/>
  <c r="E393" i="1"/>
  <c r="D392" i="1"/>
  <c r="E392" i="1"/>
  <c r="D391" i="1"/>
  <c r="E391" i="1"/>
  <c r="D390" i="1"/>
  <c r="E390" i="1"/>
  <c r="D389" i="1"/>
  <c r="E389" i="1"/>
  <c r="D388" i="1"/>
  <c r="E388" i="1"/>
  <c r="D387" i="1"/>
  <c r="E387" i="1"/>
  <c r="D386" i="1"/>
  <c r="E386" i="1"/>
  <c r="D385" i="1" l="1"/>
  <c r="E385" i="1"/>
  <c r="D383" i="1"/>
  <c r="E383" i="1"/>
  <c r="D384" i="1"/>
  <c r="E384" i="1"/>
  <c r="D382" i="1"/>
  <c r="E382" i="1"/>
  <c r="D381" i="1"/>
  <c r="E381" i="1"/>
  <c r="D380" i="1"/>
  <c r="E380" i="1"/>
  <c r="E3" i="7" l="1"/>
  <c r="C8" i="5"/>
  <c r="B28" i="3"/>
  <c r="C11" i="3" s="1"/>
  <c r="I3" i="2"/>
  <c r="C8" i="3" l="1"/>
  <c r="C24" i="3"/>
  <c r="C9" i="3"/>
  <c r="C27" i="3"/>
  <c r="C12" i="3"/>
  <c r="C13" i="3"/>
  <c r="C14" i="3"/>
  <c r="C15" i="3"/>
  <c r="C16" i="3"/>
  <c r="C18" i="3"/>
  <c r="C19" i="3"/>
  <c r="C4" i="3"/>
  <c r="C5" i="3"/>
  <c r="C22" i="3"/>
  <c r="C7" i="3"/>
  <c r="C10" i="3"/>
  <c r="C17" i="3"/>
  <c r="C3" i="3"/>
  <c r="C20" i="3"/>
  <c r="C21" i="3"/>
  <c r="C6" i="3"/>
  <c r="C23" i="3"/>
  <c r="E12" i="6"/>
  <c r="E10" i="6"/>
  <c r="G379" i="1"/>
  <c r="D379" i="1"/>
  <c r="E379" i="1"/>
  <c r="E8" i="8" l="1"/>
  <c r="D3" i="9"/>
  <c r="D4" i="9"/>
  <c r="D5" i="9"/>
  <c r="D6" i="9"/>
  <c r="D7" i="9"/>
  <c r="D8" i="9"/>
  <c r="D9" i="9"/>
  <c r="D10" i="9"/>
  <c r="D11" i="9"/>
  <c r="D12" i="9"/>
  <c r="D13" i="9"/>
  <c r="D14" i="9"/>
  <c r="D15" i="9"/>
  <c r="D16" i="9"/>
  <c r="D17" i="9"/>
  <c r="D18" i="9"/>
  <c r="D19" i="9"/>
  <c r="D20" i="9"/>
  <c r="D21" i="9"/>
  <c r="D2" i="9"/>
  <c r="H13" i="9"/>
  <c r="H14" i="9"/>
  <c r="H15" i="9"/>
  <c r="H16" i="9"/>
  <c r="H17" i="9"/>
  <c r="G378" i="1"/>
  <c r="D378" i="1"/>
  <c r="E378" i="1"/>
  <c r="G377" i="1"/>
  <c r="D377" i="1"/>
  <c r="E377" i="1"/>
  <c r="G376" i="1"/>
  <c r="D376" i="1"/>
  <c r="E376" i="1"/>
  <c r="G375" i="1"/>
  <c r="D375" i="1"/>
  <c r="E375" i="1"/>
  <c r="G374" i="1"/>
  <c r="D374" i="1"/>
  <c r="E374" i="1"/>
  <c r="G373" i="1"/>
  <c r="D373" i="1"/>
  <c r="E373" i="1"/>
  <c r="G372" i="1"/>
  <c r="D372" i="1"/>
  <c r="E372" i="1"/>
  <c r="G371" i="1"/>
  <c r="D371" i="1"/>
  <c r="E371" i="1"/>
  <c r="G370" i="1"/>
  <c r="D370" i="1"/>
  <c r="E370" i="1"/>
  <c r="G368" i="1"/>
  <c r="D368" i="1"/>
  <c r="E368" i="1"/>
  <c r="G369" i="1"/>
  <c r="D369" i="1"/>
  <c r="E369" i="1"/>
  <c r="G358" i="1"/>
  <c r="D358" i="1"/>
  <c r="E358" i="1"/>
  <c r="G367" i="1"/>
  <c r="D367" i="1"/>
  <c r="E367" i="1"/>
  <c r="G366" i="1"/>
  <c r="D366" i="1"/>
  <c r="E366" i="1"/>
  <c r="G365" i="1"/>
  <c r="D365" i="1"/>
  <c r="E365" i="1"/>
  <c r="G364" i="1"/>
  <c r="G363" i="1"/>
  <c r="G362" i="1"/>
  <c r="D364" i="1"/>
  <c r="E364" i="1"/>
  <c r="D363" i="1"/>
  <c r="E363" i="1"/>
  <c r="D362" i="1"/>
  <c r="E362" i="1"/>
  <c r="G342" i="1"/>
  <c r="G343" i="1"/>
  <c r="G344" i="1"/>
  <c r="G345" i="1"/>
  <c r="G346" i="1"/>
  <c r="G347" i="1"/>
  <c r="G349" i="1"/>
  <c r="G350" i="1"/>
  <c r="G351" i="1"/>
  <c r="G353" i="1"/>
  <c r="G352" i="1"/>
  <c r="G354" i="1"/>
  <c r="G355" i="1"/>
  <c r="G356" i="1"/>
  <c r="G357" i="1"/>
  <c r="G359" i="1"/>
  <c r="G360" i="1"/>
  <c r="G361" i="1"/>
  <c r="G341" i="1"/>
  <c r="D361" i="1"/>
  <c r="E361" i="1"/>
  <c r="D360" i="1"/>
  <c r="E360" i="1"/>
  <c r="D359" i="1"/>
  <c r="E359" i="1"/>
  <c r="D357" i="1"/>
  <c r="E357" i="1"/>
  <c r="E353" i="1"/>
  <c r="E352" i="1"/>
  <c r="E354" i="1"/>
  <c r="E355" i="1"/>
  <c r="E356" i="1"/>
  <c r="D353" i="1"/>
  <c r="D352" i="1"/>
  <c r="D354" i="1"/>
  <c r="D355" i="1"/>
  <c r="D356" i="1"/>
  <c r="D351" i="1"/>
  <c r="E351" i="1"/>
  <c r="D350" i="1"/>
  <c r="E350" i="1"/>
  <c r="D349" i="1"/>
  <c r="E349" i="1"/>
  <c r="D347" i="1"/>
  <c r="E347" i="1"/>
  <c r="D348" i="1"/>
  <c r="E348" i="1"/>
  <c r="D346" i="1"/>
  <c r="E346" i="1"/>
  <c r="D345" i="1"/>
  <c r="E345" i="1"/>
  <c r="D344" i="1"/>
  <c r="E344" i="1"/>
  <c r="D343" i="1"/>
  <c r="E343" i="1"/>
  <c r="D342" i="1"/>
  <c r="E342" i="1"/>
  <c r="D341" i="1"/>
  <c r="E341" i="1"/>
  <c r="D24" i="9" l="1"/>
  <c r="G18" i="9"/>
  <c r="I18" i="9"/>
  <c r="F14" i="7"/>
  <c r="F13" i="7"/>
  <c r="E6" i="7"/>
  <c r="E5" i="7"/>
  <c r="I5" i="7" s="1"/>
  <c r="I3" i="7"/>
  <c r="E6" i="2"/>
  <c r="I6" i="2" s="1"/>
  <c r="I5" i="2"/>
  <c r="E4" i="2"/>
  <c r="I4" i="2" s="1"/>
  <c r="E317" i="1"/>
  <c r="E318" i="1"/>
  <c r="E319" i="1"/>
  <c r="E320" i="1"/>
  <c r="E321" i="1"/>
  <c r="E322" i="1"/>
  <c r="E323" i="1"/>
  <c r="E324" i="1"/>
  <c r="E325" i="1"/>
  <c r="E326" i="1"/>
  <c r="E327" i="1"/>
  <c r="E328" i="1"/>
  <c r="E329" i="1"/>
  <c r="E330" i="1"/>
  <c r="E331" i="1"/>
  <c r="E332" i="1"/>
  <c r="E333" i="1"/>
  <c r="E334" i="1"/>
  <c r="E335" i="1"/>
  <c r="E336" i="1"/>
  <c r="E337" i="1"/>
  <c r="E338" i="1"/>
  <c r="E339" i="1"/>
  <c r="E340" i="1"/>
  <c r="D317" i="1"/>
  <c r="D318" i="1"/>
  <c r="D319" i="1"/>
  <c r="D320" i="1"/>
  <c r="D321" i="1"/>
  <c r="D322" i="1"/>
  <c r="D323" i="1"/>
  <c r="D324" i="1"/>
  <c r="D325" i="1"/>
  <c r="D326" i="1"/>
  <c r="D327" i="1"/>
  <c r="D328" i="1"/>
  <c r="D329" i="1"/>
  <c r="D330" i="1"/>
  <c r="D331" i="1"/>
  <c r="D332" i="1"/>
  <c r="D333" i="1"/>
  <c r="D334" i="1"/>
  <c r="D335" i="1"/>
  <c r="D336" i="1"/>
  <c r="D337" i="1"/>
  <c r="D338" i="1"/>
  <c r="D339" i="1"/>
  <c r="D340" i="1"/>
  <c r="E316" i="1"/>
  <c r="D316" i="1"/>
  <c r="H18" i="9" l="1"/>
  <c r="E9" i="8"/>
  <c r="F9" i="8"/>
  <c r="I4" i="7"/>
  <c r="I6" i="7" s="1"/>
  <c r="J4" i="7" s="1"/>
  <c r="E7" i="7"/>
  <c r="F4" i="7" s="1"/>
  <c r="I7" i="2"/>
  <c r="E8" i="2"/>
  <c r="E4" i="8"/>
  <c r="E5" i="8"/>
  <c r="E6" i="8"/>
  <c r="E7" i="8"/>
  <c r="E3" i="8"/>
  <c r="C14" i="7"/>
  <c r="C15" i="7"/>
  <c r="C16" i="7"/>
  <c r="C13" i="7"/>
  <c r="F15" i="7"/>
  <c r="G14" i="7" s="1"/>
  <c r="F7" i="7" l="1"/>
  <c r="F6" i="7"/>
  <c r="F3" i="7"/>
  <c r="F5" i="7"/>
  <c r="G13" i="7"/>
  <c r="G15" i="7" s="1"/>
  <c r="J3" i="7"/>
  <c r="J6" i="7"/>
  <c r="J5" i="7"/>
  <c r="C4" i="5" l="1"/>
  <c r="C5" i="5"/>
  <c r="C6" i="5"/>
  <c r="C7" i="5"/>
  <c r="C9" i="5"/>
  <c r="C10" i="5"/>
  <c r="C3" i="5"/>
  <c r="C28" i="3"/>
  <c r="G35" i="1"/>
  <c r="G37" i="1"/>
  <c r="G48" i="1"/>
  <c r="G49" i="1"/>
  <c r="G51" i="1"/>
  <c r="G55" i="1"/>
  <c r="G60" i="1"/>
  <c r="G71" i="1"/>
  <c r="G82" i="1"/>
  <c r="G92" i="1"/>
  <c r="G96" i="1"/>
  <c r="G99" i="1"/>
  <c r="G107" i="1"/>
  <c r="G116" i="1"/>
  <c r="G146" i="1"/>
  <c r="G147" i="1"/>
  <c r="G148" i="1"/>
  <c r="G149" i="1"/>
  <c r="G150" i="1"/>
  <c r="G151" i="1"/>
  <c r="G153" i="1"/>
  <c r="G154" i="1"/>
  <c r="G155" i="1"/>
  <c r="G156" i="1"/>
  <c r="G158" i="1"/>
  <c r="G159" i="1"/>
  <c r="G160" i="1"/>
  <c r="G162" i="1"/>
  <c r="G163" i="1"/>
  <c r="G164" i="1"/>
  <c r="G165" i="1"/>
  <c r="G166" i="1"/>
  <c r="G167" i="1"/>
  <c r="G170" i="1"/>
  <c r="G173" i="1"/>
  <c r="G174" i="1"/>
  <c r="G175" i="1"/>
  <c r="G176" i="1"/>
  <c r="G177" i="1"/>
  <c r="G178" i="1"/>
  <c r="G179" i="1"/>
  <c r="G180" i="1"/>
  <c r="G181" i="1"/>
  <c r="G182" i="1"/>
  <c r="G183" i="1"/>
  <c r="G184" i="1"/>
  <c r="G185" i="1"/>
  <c r="G186" i="1"/>
  <c r="G188" i="1"/>
  <c r="G189" i="1"/>
  <c r="G191" i="1"/>
  <c r="G190" i="1"/>
  <c r="G192" i="1"/>
  <c r="G193" i="1"/>
  <c r="G194" i="1"/>
  <c r="G195" i="1"/>
  <c r="G196" i="1"/>
  <c r="G197" i="1"/>
  <c r="G200" i="1"/>
  <c r="G201" i="1"/>
  <c r="G202" i="1"/>
  <c r="G203" i="1"/>
  <c r="G204" i="1"/>
  <c r="G205" i="1"/>
  <c r="G206" i="1"/>
  <c r="G207" i="1"/>
  <c r="G211" i="1"/>
  <c r="G212" i="1"/>
  <c r="G213" i="1"/>
  <c r="G215" i="1"/>
  <c r="G216" i="1"/>
  <c r="G217" i="1"/>
  <c r="G218" i="1"/>
  <c r="G219" i="1"/>
  <c r="G220" i="1"/>
  <c r="G221" i="1"/>
  <c r="G222" i="1"/>
  <c r="G223" i="1"/>
  <c r="G224" i="1"/>
  <c r="G225" i="1"/>
  <c r="G226" i="1"/>
  <c r="G228" i="1"/>
  <c r="G229" i="1"/>
  <c r="G230" i="1"/>
  <c r="G232" i="1"/>
  <c r="G233" i="1"/>
  <c r="G234" i="1"/>
  <c r="G236" i="1"/>
  <c r="G237" i="1"/>
  <c r="G238" i="1"/>
  <c r="G239" i="1"/>
  <c r="G240" i="1"/>
  <c r="G241" i="1"/>
  <c r="G242" i="1"/>
  <c r="G243" i="1"/>
  <c r="G244" i="1"/>
  <c r="G245" i="1"/>
  <c r="G246" i="1"/>
  <c r="G247" i="1"/>
  <c r="G249" i="1"/>
  <c r="G248"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1" i="1"/>
  <c r="G282" i="1"/>
  <c r="G283" i="1"/>
  <c r="G285" i="1"/>
  <c r="G286" i="1"/>
  <c r="G288" i="1"/>
  <c r="G289" i="1"/>
  <c r="G291" i="1"/>
  <c r="G292" i="1"/>
  <c r="G293" i="1"/>
  <c r="G294" i="1"/>
  <c r="G295" i="1"/>
  <c r="G296" i="1"/>
  <c r="G298" i="1"/>
  <c r="G303" i="1"/>
  <c r="G304" i="1"/>
  <c r="G305" i="1"/>
  <c r="G306" i="1"/>
  <c r="G307" i="1"/>
  <c r="G308" i="1"/>
  <c r="G311" i="1"/>
  <c r="G312" i="1"/>
  <c r="G313" i="1"/>
  <c r="G315" i="1"/>
  <c r="G9" i="1"/>
  <c r="J4" i="2"/>
  <c r="J5" i="2"/>
  <c r="J6" i="2"/>
  <c r="J7" i="2"/>
  <c r="J3" i="2"/>
  <c r="F4" i="2"/>
  <c r="F5" i="2"/>
  <c r="F6" i="2"/>
  <c r="F7" i="2"/>
  <c r="F8" i="2"/>
  <c r="F3" i="2"/>
</calcChain>
</file>

<file path=xl/sharedStrings.xml><?xml version="1.0" encoding="utf-8"?>
<sst xmlns="http://schemas.openxmlformats.org/spreadsheetml/2006/main" count="5650" uniqueCount="1280">
  <si>
    <t>DATE</t>
  </si>
  <si>
    <t>TIME</t>
  </si>
  <si>
    <t>ESTIMATED AGE</t>
  </si>
  <si>
    <t>AGE</t>
  </si>
  <si>
    <t>DISPOSITION</t>
  </si>
  <si>
    <t>LOCATION</t>
  </si>
  <si>
    <t>NOTES</t>
  </si>
  <si>
    <t>Coordinates</t>
  </si>
  <si>
    <t>Unknown</t>
  </si>
  <si>
    <t>U</t>
  </si>
  <si>
    <t>UTL</t>
  </si>
  <si>
    <t>Walker Party</t>
  </si>
  <si>
    <t>Cub</t>
  </si>
  <si>
    <t>1 mile West of Yosemite Creek trailhead</t>
  </si>
  <si>
    <t>Probably not fatal</t>
  </si>
  <si>
    <t>37°, 51.13°</t>
  </si>
  <si>
    <t>Bear hit, poor phone message</t>
  </si>
  <si>
    <t>Thursday</t>
  </si>
  <si>
    <t>Cub/Yearling</t>
  </si>
  <si>
    <t>Yosemite West turnout</t>
  </si>
  <si>
    <t>Was unconscious</t>
  </si>
  <si>
    <t>Tuesday</t>
  </si>
  <si>
    <t>Olmstead Point</t>
  </si>
  <si>
    <t>Unknown injuries</t>
  </si>
  <si>
    <t>Friday</t>
  </si>
  <si>
    <t>F</t>
  </si>
  <si>
    <t>Dead</t>
  </si>
  <si>
    <t>Devil’s Elbow</t>
  </si>
  <si>
    <t>Bear control 95-</t>
  </si>
  <si>
    <t>Sunday</t>
  </si>
  <si>
    <t>Adult</t>
  </si>
  <si>
    <t>River Straight, in crosswalk</t>
  </si>
  <si>
    <t>¼ mile West of White Wolf</t>
  </si>
  <si>
    <t>Tuolumne Bridge</t>
  </si>
  <si>
    <t>Case #95-2330</t>
  </si>
  <si>
    <t>Between Crane Flat &amp; B.O.F. Entrance</t>
  </si>
  <si>
    <t>No blood found</t>
  </si>
  <si>
    <t>Summit Meadow- Glacier Point Rd.</t>
  </si>
  <si>
    <t>Monday</t>
  </si>
  <si>
    <t>Yes</t>
  </si>
  <si>
    <t>Crane Flat</t>
  </si>
  <si>
    <t>Barely able to get off road</t>
  </si>
  <si>
    <t>Between South Entrance &amp; Wawona</t>
  </si>
  <si>
    <t>Case #95-2844</t>
  </si>
  <si>
    <t>M</t>
  </si>
  <si>
    <t>~South Fork Bridge</t>
  </si>
  <si>
    <t>¼ mile West of Badger Pass- BP road</t>
  </si>
  <si>
    <t>Bear taken by sow?</t>
  </si>
  <si>
    <t>Red Bud Picnic-bridge to maintenance yard</t>
  </si>
  <si>
    <t>~Mono Meadows</t>
  </si>
  <si>
    <t>Bear control 95-, hit in EB lane</t>
  </si>
  <si>
    <t>2 yr old female</t>
  </si>
  <si>
    <t>Sub-adult</t>
  </si>
  <si>
    <t>El Portal- Parkline</t>
  </si>
  <si>
    <t>Archeology</t>
  </si>
  <si>
    <t>~Crane Flat</t>
  </si>
  <si>
    <t>Blood on vehicle</t>
  </si>
  <si>
    <t>Saturday</t>
  </si>
  <si>
    <t>Curry 4-Way</t>
  </si>
  <si>
    <t>“Slow speed MVA”</t>
  </si>
  <si>
    <t>Yearling</t>
  </si>
  <si>
    <t>Parkline</t>
  </si>
  <si>
    <t>See report</t>
  </si>
  <si>
    <t>Cub/yearling</t>
  </si>
  <si>
    <t>~1 mile North of Foresta Burn- “heavily wooded”</t>
  </si>
  <si>
    <t>Injuries looked severe, rolled downhill, UTL</t>
  </si>
  <si>
    <t>Near Bridalveil on Glacier Pt. Rd.</t>
  </si>
  <si>
    <t>Small bear</t>
  </si>
  <si>
    <t>Near Bridalveil- Hwy 41 turnout Southside Dr.</t>
  </si>
  <si>
    <t>Rolled/staggered off</t>
  </si>
  <si>
    <t>~150 lbs.</t>
  </si>
  <si>
    <t>Swinging Bridge</t>
  </si>
  <si>
    <t>See control form, TAGGED BEAR: B27</t>
  </si>
  <si>
    <t>Brown yearling</t>
  </si>
  <si>
    <t>2.2 miles South of Biship Creek</t>
  </si>
  <si>
    <t>Said to have run off</t>
  </si>
  <si>
    <t>White Wolf</t>
  </si>
  <si>
    <t>See control form</t>
  </si>
  <si>
    <t>Near Porcupine</t>
  </si>
  <si>
    <t>Dogs dispatched</t>
  </si>
  <si>
    <t>Glacier Point side of Tunnel</t>
  </si>
  <si>
    <t>“Ran over bear’s paw”</t>
  </si>
  <si>
    <t>South Entrance</t>
  </si>
  <si>
    <t>Case #96-2222</t>
  </si>
  <si>
    <t>Brown bear</t>
  </si>
  <si>
    <t>Teddy Roosevelt are- Southside Dr.</t>
  </si>
  <si>
    <t>Later smelled decomposition</t>
  </si>
  <si>
    <t>Hwy 41- Bishop Creek</t>
  </si>
  <si>
    <t>Case #96-2330</t>
  </si>
  <si>
    <t>2 miles South White Wolf</t>
  </si>
  <si>
    <t>Case #96-2877</t>
  </si>
  <si>
    <t>El Portal</t>
  </si>
  <si>
    <t>Case #96-2938</t>
  </si>
  <si>
    <t>5 miles East of Big Oak Entrance-Hwy 120</t>
  </si>
  <si>
    <t>Case #96-3120</t>
  </si>
  <si>
    <t>Tuolumne area</t>
  </si>
  <si>
    <t>Backcountry rep. Form</t>
  </si>
  <si>
    <t>Old Female</t>
  </si>
  <si>
    <t>Case #3318, WB DRIVER, bear came from n-side</t>
  </si>
  <si>
    <t>Tuolumne- West of store</t>
  </si>
  <si>
    <t>No vehicle damage</t>
  </si>
  <si>
    <t>3 yr old Female</t>
  </si>
  <si>
    <t>Large bear</t>
  </si>
  <si>
    <t>Between Sunnyside &amp; 3 Brothers</t>
  </si>
  <si>
    <t>UTL on 11/5</t>
  </si>
  <si>
    <t>1.5 mile South of Crane Flat- Hwy 120</t>
  </si>
  <si>
    <t>Dark brown bear</t>
  </si>
  <si>
    <t>12.8 miles North of South Entrance</t>
  </si>
  <si>
    <t>Just South of South Entrance</t>
  </si>
  <si>
    <t>Ran off</t>
  </si>
  <si>
    <t>Hwy 41</t>
  </si>
  <si>
    <t>2 yr old Female</t>
  </si>
  <si>
    <t>¼ mile West of Foresta Bridge</t>
  </si>
  <si>
    <t>BEAR TRAVELLED N TO S</t>
  </si>
  <si>
    <t>Upper Pines Campground</t>
  </si>
  <si>
    <t>Huge bear</t>
  </si>
  <si>
    <t>Chapel Straight</t>
  </si>
  <si>
    <t>Male/ No tags</t>
  </si>
  <si>
    <t>Tioga Rd. near Sunset View</t>
  </si>
  <si>
    <t>Lactating sow</t>
  </si>
  <si>
    <t>Wawona- Chilnualna Falls Rd.</t>
  </si>
  <si>
    <t>Control form filled out</t>
  </si>
  <si>
    <t>Tuolumne Meadows Sewage Pond</t>
  </si>
  <si>
    <t>Control Form filled out</t>
  </si>
  <si>
    <t>Sow w/2 cubs</t>
  </si>
  <si>
    <t>¼ mile West of Badger Pass</t>
  </si>
  <si>
    <t>Control Form filled out, TRAVELLING UPHILL W/ CUBS</t>
  </si>
  <si>
    <t>5105 Glacier Pt. Rd.- NR bathroom</t>
  </si>
  <si>
    <t>Tracked</t>
  </si>
  <si>
    <t>¼ mile West of Big Oak Flat Overlook</t>
  </si>
  <si>
    <t>~5 yr old male</t>
  </si>
  <si>
    <t>1 mile West of Crane Flat</t>
  </si>
  <si>
    <t>Sow</t>
  </si>
  <si>
    <t>Euthanized</t>
  </si>
  <si>
    <t>Near Bishop Creek- Hwy 41</t>
  </si>
  <si>
    <t>Bridalveil Creek campground</t>
  </si>
  <si>
    <t>7 miles East of Chinquapin- Glacier Pt. Rd.</t>
  </si>
  <si>
    <t>Hwy 120 at Yosemite Creek</t>
  </si>
  <si>
    <t>Between El Portal trailer court and Abbey Rd.</t>
  </si>
  <si>
    <t>Pulled off road by Harry Steed</t>
  </si>
  <si>
    <t>2 miles below Big Meadow Overlook</t>
  </si>
  <si>
    <t>Bear looked fine</t>
  </si>
  <si>
    <t>~1 mile East of Wawona – Hwy 41</t>
  </si>
  <si>
    <t>UTL, but said to be dead along the road</t>
  </si>
  <si>
    <t>1 mile West of Porcupine Creek</t>
  </si>
  <si>
    <t>Wednesday</t>
  </si>
  <si>
    <t>¼ mile South of South Entrance</t>
  </si>
  <si>
    <t>½ mile East of YI Campus Crane Flat</t>
  </si>
  <si>
    <t>Bear was limping badly</t>
  </si>
  <si>
    <t>10 miles East of Crane Flat</t>
  </si>
  <si>
    <t>Hit Hind quarters</t>
  </si>
  <si>
    <t>¼ mile East of Cedar Lodge, El Portal</t>
  </si>
  <si>
    <t>F&amp;G Disposal</t>
  </si>
  <si>
    <t>Southside Drive at Yellow Pines</t>
  </si>
  <si>
    <t>Pottono Quarry Disposal</t>
  </si>
  <si>
    <t>Hwy 120, near Yosemite Creek CG</t>
  </si>
  <si>
    <t>Pulled off road by LE, tissue sample taken</t>
  </si>
  <si>
    <t>6 miles east of Crane Flat, near Tamarack</t>
  </si>
  <si>
    <t>Near White Wolf</t>
  </si>
  <si>
    <t>Yosemite Valley- Pendulous Corner</t>
  </si>
  <si>
    <t>Before tunnel- Hwy 120</t>
  </si>
  <si>
    <t>Near Foresta</t>
  </si>
  <si>
    <t>Near Mosquitp Creek –Hwy 41</t>
  </si>
  <si>
    <t>Hit by Motorhome, did not respond</t>
  </si>
  <si>
    <t>Glacier Pt. Rd.- near Sentinel Dome</t>
  </si>
  <si>
    <t>Wawona unit responded</t>
  </si>
  <si>
    <t>Cub, 35 lbs</t>
  </si>
  <si>
    <t>Tioga Rd. at May Lake sign- Eastbound</t>
  </si>
  <si>
    <t>T32 responds &amp; observed bear</t>
  </si>
  <si>
    <t>1 mile South of Avalanche Creek</t>
  </si>
  <si>
    <t>Campground rangers picked up</t>
  </si>
  <si>
    <t>Porcupine Flat</t>
  </si>
  <si>
    <t>Witnessed by Chuck Carter</t>
  </si>
  <si>
    <t>Older, smaller female</t>
  </si>
  <si>
    <t>5.9 miles South of Yosemite West</t>
  </si>
  <si>
    <t>Wawona ranger pulled off road, wildlife staff picked up</t>
  </si>
  <si>
    <t>5 miles West of White Wolf- Hwy 120</t>
  </si>
  <si>
    <t>Bear was flung off road when hit</t>
  </si>
  <si>
    <t>13 miles North of South Entrance</t>
  </si>
  <si>
    <t>Big Oak Flat Entrance</t>
  </si>
  <si>
    <t>~1 mile West of Bridalveil Falls- Hwy 41</t>
  </si>
  <si>
    <t>Observed bear hobbling off</t>
  </si>
  <si>
    <t>5 miles from Glacier Point</t>
  </si>
  <si>
    <t>RP said it had possible broken leg</t>
  </si>
  <si>
    <t>Large brown sow</t>
  </si>
  <si>
    <t>Abbeyville, El Portal</t>
  </si>
  <si>
    <t>Employee reported</t>
  </si>
  <si>
    <t>Glacier Point Rd. near Bridalveil Creek</t>
  </si>
  <si>
    <t>Med/Lrg Brown Bear</t>
  </si>
  <si>
    <t>Northside Dr. near Ranger Club</t>
  </si>
  <si>
    <t>Report from visitor, hit back of van, no damage</t>
  </si>
  <si>
    <t>1 mile West of Big Oak Flat Entrance</t>
  </si>
  <si>
    <t>Outside of park</t>
  </si>
  <si>
    <t>Bear #3880</t>
  </si>
  <si>
    <t>In front of Tuolumne store</t>
  </si>
  <si>
    <t>T10 &amp; T17 euthanized animal by gunshot</t>
  </si>
  <si>
    <t>Hwy 41-Bishop Creek</t>
  </si>
  <si>
    <t>Bear layed in road, then crawled into bushes/UTL</t>
  </si>
  <si>
    <t>Small/Med bear</t>
  </si>
  <si>
    <t>West of White Wolf-Hwy 120</t>
  </si>
  <si>
    <t>Rep. received from desk office, lots of damage to vehicle</t>
  </si>
  <si>
    <t>Little damage to car, bear not hit hard</t>
  </si>
  <si>
    <t>Bear #3560</t>
  </si>
  <si>
    <t>M22 euthanized, due to severe injuries</t>
  </si>
  <si>
    <t>~4 miles West of May Lake</t>
  </si>
  <si>
    <t>Lots of vehicle damage, UTL</t>
  </si>
  <si>
    <t>~1 mile West of Crane Flat gas station</t>
  </si>
  <si>
    <t>Minor vehicle damage, UTL</t>
  </si>
  <si>
    <t>Chinquapin</t>
  </si>
  <si>
    <t>DOA</t>
  </si>
  <si>
    <t>Medium size</t>
  </si>
  <si>
    <t>Southside Drive before Bridalveil</t>
  </si>
  <si>
    <t>Watched bear, appeared to be fine</t>
  </si>
  <si>
    <t>5 minutes south of Wawona Tunnel</t>
  </si>
  <si>
    <t>Bridalveil Straight</t>
  </si>
  <si>
    <t>Car was going slow, assume bear was okay</t>
  </si>
  <si>
    <t>Hwy120</t>
  </si>
  <si>
    <t>Hit very hard, ran off road</t>
  </si>
  <si>
    <t>Hwy 41, 3 miles south of Wawona Hotel</t>
  </si>
  <si>
    <t>Ran into woods</t>
  </si>
  <si>
    <t>¼ mile west of Hazel Green, 120 west</t>
  </si>
  <si>
    <t>Ran off road, probably severely hurt</t>
  </si>
  <si>
    <t>2 year old</t>
  </si>
  <si>
    <t>Hwy 120 East, 100 yards west of TM fork bridge</t>
  </si>
  <si>
    <t>03-3142, control action form</t>
  </si>
  <si>
    <t>Pohono Bridge</t>
  </si>
  <si>
    <t>Control action form</t>
  </si>
  <si>
    <t>Hwy 120, Ghost Forest</t>
  </si>
  <si>
    <t>Devils elbow</t>
  </si>
  <si>
    <t>Injured leg, ran off road limping</t>
  </si>
  <si>
    <t>Hwy 41, 5 miles south of Wawona Hotel</t>
  </si>
  <si>
    <t>Ran off with mother, not seriously injured</t>
  </si>
  <si>
    <t>Cedar Lodge, Hwy 140 outside park</t>
  </si>
  <si>
    <t>Report taken</t>
  </si>
  <si>
    <t>Hwy 41, b/w Wawonna Tunnel &amp; Bridalview</t>
  </si>
  <si>
    <t>Searched area / UTL</t>
  </si>
  <si>
    <t>Hwy 41, 3 Miles N of Alder Ck</t>
  </si>
  <si>
    <t>Report turned in weeks later</t>
  </si>
  <si>
    <t>102 lbs</t>
  </si>
  <si>
    <t>Hwy 120 E near White Wolf TM16</t>
  </si>
  <si>
    <t>Control form completed</t>
  </si>
  <si>
    <t>Hwy 41, Glacier Point</t>
  </si>
  <si>
    <t>YLW #47 sow w/ 2 cubs, all 3 bears walked off into woods</t>
  </si>
  <si>
    <t>Yellow Pines</t>
  </si>
  <si>
    <t>Bear ran into woods</t>
  </si>
  <si>
    <t>Hwy 120 E, “Tioga View Area”</t>
  </si>
  <si>
    <t>Poor info received</t>
  </si>
  <si>
    <t>Hwy 120 E, T10 mile marker near White Wolf</t>
  </si>
  <si>
    <t>First report said bear was laying in road, but ranger was UTL on arrival</t>
  </si>
  <si>
    <t>Hwy 120 W, 1 mile from BOF entrance</t>
  </si>
  <si>
    <t>Cub had broken teeth, otherwise OK, sedated &amp; left near sow to reunite</t>
  </si>
  <si>
    <t>Hwy 120, Big Oak Flat</t>
  </si>
  <si>
    <t>Report by Dave Horn, UTL</t>
  </si>
  <si>
    <t>Hwy 140, Indian Flat day-use</t>
  </si>
  <si>
    <t>Poor report, UTL</t>
  </si>
  <si>
    <t>Hwy 41, Chinquapin</t>
  </si>
  <si>
    <t>Bear ran up tree, assumed OK</t>
  </si>
  <si>
    <t>Hwy 120, 3 miles E of Crane Flat</t>
  </si>
  <si>
    <t>Pulled off road</t>
  </si>
  <si>
    <t>Hwy 120, past Olmstead viewing area</t>
  </si>
  <si>
    <t>Hwy 120, b/w Crane Flat &amp; Big Meadow Overlook</t>
  </si>
  <si>
    <t>On side of road struggling</t>
  </si>
  <si>
    <t>175-200 lbs</t>
  </si>
  <si>
    <t>Hwy 140, 1 mile W of market on river bed</t>
  </si>
  <si>
    <t>Pulled from river bed</t>
  </si>
  <si>
    <t>0.6 miles N of Alder Creek</t>
  </si>
  <si>
    <t>LE searched, UTF</t>
  </si>
  <si>
    <t>Foresta – near dumpsters</t>
  </si>
  <si>
    <t>Bear dragging back legs falling down - UTL</t>
  </si>
  <si>
    <t>Hwy 120 – near Big Meadow Overlook</t>
  </si>
  <si>
    <t>UTL –bear ran off road</t>
  </si>
  <si>
    <t>Hwy 120 – 1st tunnel from 140 junction</t>
  </si>
  <si>
    <t>UTL – bear ran off road</t>
  </si>
  <si>
    <t>Hwy 120 – ½ mile west of South Fork Bridge</t>
  </si>
  <si>
    <t>Road still closed and sow nearby so carcass was left.</t>
  </si>
  <si>
    <t>UTL – bear ran off</t>
  </si>
  <si>
    <t>Tioga Rd near Olmstead Point</t>
  </si>
  <si>
    <t>UTL – Car swerved and hit car in other lane and bear too.</t>
  </si>
  <si>
    <t>Hwy 120 – Near Sunrise Trailhead</t>
  </si>
  <si>
    <t>UTL – bear fell to ground then slowly ran off road.</t>
  </si>
  <si>
    <t>Southfork Bridge</t>
  </si>
  <si>
    <t>2nd hand report from ranger</t>
  </si>
  <si>
    <t>Hwy 140 – between Parkline and Arch Rock</t>
  </si>
  <si>
    <t>Skinned by Native Americans</t>
  </si>
  <si>
    <t>Glacier Pt Road</t>
  </si>
  <si>
    <t>Hwy 41 – South Entrance</t>
  </si>
  <si>
    <t>Ranger responded, bear ran off road and seemed fine.</t>
  </si>
  <si>
    <t>Glacier Point Road, 13 miles from Chinquapin</t>
  </si>
  <si>
    <t>Just north of South Entrance</t>
  </si>
  <si>
    <t>UTL – Bear last seen walking off into forest.</t>
  </si>
  <si>
    <t>Hwy 41 - .25 mile north of Yosemite West</t>
  </si>
  <si>
    <t>Bear located and acting fine.</t>
  </si>
  <si>
    <t>1.5 miles north of Bishop Creek</t>
  </si>
  <si>
    <t>UTL – bear reportedly ran off road limping.</t>
  </si>
  <si>
    <t>¼ mile south of Hetch Hetchy Entrance Station</t>
  </si>
  <si>
    <t>Crane Flat area</t>
  </si>
  <si>
    <t>LE rangers UTL</t>
  </si>
  <si>
    <t>150lb Male</t>
  </si>
  <si>
    <t>Tuolumne Visitor Center, Hwy 120</t>
  </si>
  <si>
    <t>TM ranger moved bear</t>
  </si>
  <si>
    <t>25 mi west of Yosemite View</t>
  </si>
  <si>
    <t>UTL on Merced river side of road</t>
  </si>
  <si>
    <t>Small adult</t>
  </si>
  <si>
    <t>5 mi west of Crane Flat</t>
  </si>
  <si>
    <t>¼ mi from White Wolf Lodge</t>
  </si>
  <si>
    <t>Bear on ground for 30 minutes before limping off into woods.  UTL</t>
  </si>
  <si>
    <t>Near Porcupine Flat</t>
  </si>
  <si>
    <t>7/10 mi West of mile marker T12</t>
  </si>
  <si>
    <t>Carcass dragged 200 yards off roadway.</t>
  </si>
  <si>
    <t>Hwy 120 south of Crane Flat</t>
  </si>
  <si>
    <t>LE reponded, UTL, injured right hind leg</t>
  </si>
  <si>
    <t>2 mi south of Big Oak Flat road</t>
  </si>
  <si>
    <t>D20 responded, UTL</t>
  </si>
  <si>
    <t>Small bear, probably cub</t>
  </si>
  <si>
    <t>South Side Drive, near El Cap Cross</t>
  </si>
  <si>
    <t>UTL, 832 searched</t>
  </si>
  <si>
    <t>1 mi from Glacier Point</t>
  </si>
  <si>
    <t>Sow dragged off road</t>
  </si>
  <si>
    <t>am</t>
  </si>
  <si>
    <t>Glacier Point Road</t>
  </si>
  <si>
    <t>None</t>
  </si>
  <si>
    <t>Cascades</t>
  </si>
  <si>
    <t>V22 searched, UTL</t>
  </si>
  <si>
    <t>Probably injured, ran off</t>
  </si>
  <si>
    <t>Tioga Corridor</t>
  </si>
  <si>
    <t>Reported by incident form</t>
  </si>
  <si>
    <t>pm</t>
  </si>
  <si>
    <t>Black cub</t>
  </si>
  <si>
    <t>.2 mi east of Tamarack Campground road</t>
  </si>
  <si>
    <t>Wildlife units moved bear</t>
  </si>
  <si>
    <t>North Side Drive, east of Pohono Bridge</t>
  </si>
  <si>
    <t>Tissue hair taken</t>
  </si>
  <si>
    <t>South Side Drive by Swinging Bridge</t>
  </si>
  <si>
    <t>Visitors took picture of bear on ground, it jumped up after a few minutes and ran off, UTL</t>
  </si>
  <si>
    <t>1 ml. north of Bishop Creek, Highway 41</t>
  </si>
  <si>
    <t>carcass removed</t>
  </si>
  <si>
    <t>unknown</t>
  </si>
  <si>
    <t>10 ml. west on Glacier Point Rd.</t>
  </si>
  <si>
    <t>Glancing hit</t>
  </si>
  <si>
    <t>&lt;1 mile west of swing bridge</t>
  </si>
  <si>
    <t>hair sample on tire. #07-1583</t>
  </si>
  <si>
    <t>Tioga road, near the gas station</t>
  </si>
  <si>
    <t>carcass removed,H.sample #07-1723</t>
  </si>
  <si>
    <t>2.7 ml. from Chinquapen on Glacier Pt. Rd.</t>
  </si>
  <si>
    <t>Later seen w/ sow, left alone</t>
  </si>
  <si>
    <t>El Portal View, Glacier Point Rd.</t>
  </si>
  <si>
    <t>near Olmstead Point</t>
  </si>
  <si>
    <t>2 miles North of Chinquapin</t>
  </si>
  <si>
    <t>Hit at a slow speed</t>
  </si>
  <si>
    <t>2 miles Southwest of Glacier Point</t>
  </si>
  <si>
    <t>Lower Pines</t>
  </si>
  <si>
    <t>Glacier Point Rd. 1 mile past Chinquapin</t>
  </si>
  <si>
    <t>carcass removed, cub seen nearbye</t>
  </si>
  <si>
    <t>2 ml. S. of Bishop Creek on highway 41</t>
  </si>
  <si>
    <t>Northside Dr. West of Pohono Bridge</t>
  </si>
  <si>
    <t>River Straight</t>
  </si>
  <si>
    <t>Humpback Bridge</t>
  </si>
  <si>
    <t>No</t>
  </si>
  <si>
    <t>Adult (sow)</t>
  </si>
  <si>
    <t>About 1 mile toward the valley from Crane Flat</t>
  </si>
  <si>
    <t>Sow was alive, curled up in a ball and was brought to the valley.  Cub was in a near by tree and then taken to rehab in Tahoe.  Sow was euthanized.</t>
  </si>
  <si>
    <t>Car ran over bear's back legs; couldn't walk.</t>
  </si>
  <si>
    <t>Glacier Pt. road; 12 miles from glacier pt.</t>
  </si>
  <si>
    <t>Bear was hit by driver's side front; bear appeared to be OK/no blood.</t>
  </si>
  <si>
    <t>3 miles south of Glacier Pt.</t>
  </si>
  <si>
    <t>Bear limped off road, dragging one leg.</t>
  </si>
  <si>
    <t>Near South side/Hwy 41 junction</t>
  </si>
  <si>
    <t>Bear ran into car, got up and ran away near White Wolf.</t>
  </si>
  <si>
    <t>Pond west of White Wolf.</t>
  </si>
  <si>
    <t>Hit by car going 20 mph, ran off and seemed okay.</t>
  </si>
  <si>
    <t>Glacier Pt. road, near road switchbacks and NPS housing</t>
  </si>
  <si>
    <t>Cub was run over, unknown if run over by tire; it ran out from underneath car.</t>
  </si>
  <si>
    <t>Hwy 120, 8 miles West of South fork bridge</t>
  </si>
  <si>
    <t>bear clipped and ran off.</t>
  </si>
  <si>
    <t>Hit near Porcupine Flat campground, ran off to the South.</t>
  </si>
  <si>
    <t>Not located by Wildlife, arrived about 30 minutes later.</t>
  </si>
  <si>
    <t>about 8 miles from Glacier Pt. on Glacier Pt. road</t>
  </si>
  <si>
    <t>1-2 miles West of white Wolf</t>
  </si>
  <si>
    <t>Dented bumper - bear ran into car then ran off.</t>
  </si>
  <si>
    <t>East of Tenaya Lake</t>
  </si>
  <si>
    <t>Thrown into air and seemed in shock for 30 minutes.  Then ran off; then died.</t>
  </si>
  <si>
    <t>Tioga Rd. 120 just above Ranger camp</t>
  </si>
  <si>
    <t>TM LE moved bear and filled out capture form (yost); bear was dead on scene.</t>
  </si>
  <si>
    <t>1/4 mile east of Merced grove 120 westbound.</t>
  </si>
  <si>
    <t>Unable to locate by M-10 (Fullam); significant damage to vehicle; bear ran off upslope.</t>
  </si>
  <si>
    <t>cascade picnic area near red bear sign</t>
  </si>
  <si>
    <t>Glancing blow, ran off away from river.</t>
  </si>
  <si>
    <t>4.8 miles west of White Wolf RO</t>
  </si>
  <si>
    <t>Unable to locate, but blood on the road.</t>
  </si>
  <si>
    <t>Small, described as a cub.</t>
  </si>
  <si>
    <t>Merced grove parking lot.</t>
  </si>
  <si>
    <t>UTL by Mike units.</t>
  </si>
  <si>
    <t>Hwy 120 below Big Oak Flat look out</t>
  </si>
  <si>
    <t>Ranger M-10 pulled bear off road.</t>
  </si>
  <si>
    <t>Hwy 120 between Crane Flat and Merced Grove</t>
  </si>
  <si>
    <t>Ranger M-1 took incident report.  Significant damage to large van.  UTL</t>
  </si>
  <si>
    <t>3.2 miles up Glacier Pt. Rd. from Chinquapin.</t>
  </si>
  <si>
    <t>Resource 85 and 86 pulled bear off side of road.</t>
  </si>
  <si>
    <t>glacier point road at RBDB sign.</t>
  </si>
  <si>
    <t>Ran into side of vehicle; bear layed stunned on ground for a minute before running off.  Black bear.</t>
  </si>
  <si>
    <t>Sentinel Bridge</t>
  </si>
  <si>
    <t>Bear ran into side of vehicle causing a dent then ran off.</t>
  </si>
  <si>
    <t>1 mile west of Arch Rock</t>
  </si>
  <si>
    <t>Ran off.</t>
  </si>
  <si>
    <t>Stoneman Meadow?</t>
  </si>
  <si>
    <t>W 52's cub, seemingly recovered.</t>
  </si>
  <si>
    <t>Camp 6</t>
  </si>
  <si>
    <t>bear #3055</t>
  </si>
  <si>
    <t>Possibly a yearling</t>
  </si>
  <si>
    <t>Valley- Humpback bridge</t>
  </si>
  <si>
    <t>Smaller bear ran off limping</t>
  </si>
  <si>
    <t>Just West of Parkline, El Portal</t>
  </si>
  <si>
    <t>A 200lb bear with no tags dragged itself off road and went into river; assuming bear died in river. Blood on rock just abover rapids. Case # 09-0594</t>
  </si>
  <si>
    <t>1/4 mile North of Avalanche Creek</t>
  </si>
  <si>
    <t xml:space="preserve">Cub hit hard and limped off into woods. </t>
  </si>
  <si>
    <t>Possibly an adult</t>
  </si>
  <si>
    <t>1 mile South of Chinquapin</t>
  </si>
  <si>
    <t>Larger bear hit hard and ran into woods in the afternoon.</t>
  </si>
  <si>
    <t>Valley, West end of Chapel Straight</t>
  </si>
  <si>
    <t>Bear hit lightly at night and ran off. Assumed alive.</t>
  </si>
  <si>
    <t>Upper Cascades on Hwy 120 at the long pullout before the tunnel</t>
  </si>
  <si>
    <t>Hwy 41 near Alder Creek</t>
  </si>
  <si>
    <t xml:space="preserve">Bear ran off, UTL Jgardner responded. </t>
  </si>
  <si>
    <t>14 miles West of Tenaya Lake</t>
  </si>
  <si>
    <t>Tango units responded, UTL.</t>
  </si>
  <si>
    <t>Between Bishop Creek and Chinquapin on Hwy 41</t>
  </si>
  <si>
    <t>Bear was hit in the afternoon, got up and ran off. UTL.</t>
  </si>
  <si>
    <t>Crane Flat meadow</t>
  </si>
  <si>
    <t>Smaller blonde bear ran into the side of a vehicle while it was moving slowly, bear ran off. UTL by R85. R85 found bear #3060 who was fine. Case #09-2022.</t>
  </si>
  <si>
    <t>30 meters West of Tuolumne Grove on Hwy 120</t>
  </si>
  <si>
    <t>Bear #3060 was killed on impact with vehicle. Carcass was removed by R89 and 94. Case #09-2271.</t>
  </si>
  <si>
    <t>2-3 year old female</t>
  </si>
  <si>
    <t xml:space="preserve">Big Oak Flat Entrance </t>
  </si>
  <si>
    <t>2-3 year old female bear was euthanized by gunshot by ranger due to its injuries.</t>
  </si>
  <si>
    <t>Just East of Valley View</t>
  </si>
  <si>
    <t>Cub of the year hit by motorcycle, it tumbled then ran off with sow and second cub. UTL</t>
  </si>
  <si>
    <t>Bear hit corner bumper of car going 40 MPH and ran off road</t>
  </si>
  <si>
    <t xml:space="preserve">Visitor followed bear and said it looked OK when it ran off. </t>
  </si>
  <si>
    <t>Hwy 41 just North of Mosquito Creek</t>
  </si>
  <si>
    <t>Significant damage to vehicle; bear ran off UTL</t>
  </si>
  <si>
    <t>4 miles West of Tioga Entrance Station</t>
  </si>
  <si>
    <t xml:space="preserve">People going the speed limit, hit bear, it ran off the road. </t>
  </si>
  <si>
    <t>3 miles West of Crane Flat gas station</t>
  </si>
  <si>
    <t xml:space="preserve">Bear was hit hard, lay there, then went off road. Bear did not look good after accident. LE rangers looked but UTL bear. </t>
  </si>
  <si>
    <t>Hwy 140 between Patty's Hole and Merced Bridge</t>
  </si>
  <si>
    <t xml:space="preserve">UTL on bear. Hit at 45 MPH, no damage to vehicle, bear crawled off road. </t>
  </si>
  <si>
    <t>1/4 mile west of Foresta Bridge on Hwy 140</t>
  </si>
  <si>
    <t>Bear found dead by Echo 10</t>
  </si>
  <si>
    <t>0.5 miles outside the South Entrance</t>
  </si>
  <si>
    <t>Bear ran off, UTL by Wawona rangers</t>
  </si>
  <si>
    <t>close to Mono Meadows trailhead</t>
  </si>
  <si>
    <t xml:space="preserve">Bear hit side of vehicle and dented door. </t>
  </si>
  <si>
    <t>Southside Dr between Housekeeping Camp and LeConte Memorial</t>
  </si>
  <si>
    <t xml:space="preserve">Bear larger than #3046 (subadult) was lightly hit by vehicle while being chased out of Housekeeping Camp. Bear ran off. </t>
  </si>
  <si>
    <t>Tioga Pass just East of South Fork Bridge</t>
  </si>
  <si>
    <t xml:space="preserve">M21 (Dbaker) pulled cub off the road </t>
  </si>
  <si>
    <t>By Camp 4</t>
  </si>
  <si>
    <t xml:space="preserve">Bear ran into Leidig Meadow after being chased from Camp 4. B5 (3055) and Y31 (2394) were in the area. </t>
  </si>
  <si>
    <t>UTL. Possibly bear #3056</t>
  </si>
  <si>
    <t>Highway 41 near Bridalveil turnoff</t>
  </si>
  <si>
    <t>Bear was nicked. Not a full blow.</t>
  </si>
  <si>
    <t>1 mile west of El Cap</t>
  </si>
  <si>
    <t>UTL- sow most likely dragged off into woods. Near Valley View.</t>
  </si>
  <si>
    <t>1/2 mile into park from Big Oak Flat entrance</t>
  </si>
  <si>
    <t xml:space="preserve">Struck at 35 mph. Described as a glancing blow. </t>
  </si>
  <si>
    <t>Crane Flat, north of YI campus</t>
  </si>
  <si>
    <t>Bear found by visitor had been dead for ~24 hours.</t>
  </si>
  <si>
    <t>Northside drive near Camp 4</t>
  </si>
  <si>
    <t>Hit at ~35 mph. Bear #3562 limped off and bedded down. Bear was euthanized.</t>
  </si>
  <si>
    <t>8-9yo</t>
  </si>
  <si>
    <t>1 mile east of Porcupine Creek</t>
  </si>
  <si>
    <t>Bear moved off road.</t>
  </si>
  <si>
    <t>Between Bridalveil and Tunnel View</t>
  </si>
  <si>
    <t>Bear not found.</t>
  </si>
  <si>
    <t>UTL. Bear rolled under truck tire and ran off.</t>
  </si>
  <si>
    <t>LE responded and bear was dead.</t>
  </si>
  <si>
    <t>Just east of Tamarack Flat</t>
  </si>
  <si>
    <t>Found no sign of bear.</t>
  </si>
  <si>
    <t>Searched area, UTL.</t>
  </si>
  <si>
    <t>1.2 miles south of Chinguapin on Hwy 41</t>
  </si>
  <si>
    <t>Bear limped off road, UTL.</t>
  </si>
  <si>
    <t>1 mile west of Crane Flat gas station.</t>
  </si>
  <si>
    <t>Mike 1 responded but was unable to locate.</t>
  </si>
  <si>
    <t>2 miles west of Big Meadow overlook before Crane Flat.</t>
  </si>
  <si>
    <t>Bear moved off road. Case #10-3468</t>
  </si>
  <si>
    <t>7 miles north of Wawona campground.</t>
  </si>
  <si>
    <t>Car slowed down before hitting bear but clipped its hind end.</t>
  </si>
  <si>
    <t>HWY 120 2 miles east of Crane Flat</t>
  </si>
  <si>
    <t>Bear jumped from fock and landed on hood and bumper. Bear got up and ran away.</t>
  </si>
  <si>
    <t>3-4 miles east of Tamarack Flat campground.</t>
  </si>
  <si>
    <t>Car going 25mph hit bear. Bear collected itself and ran uphill, seemingly uninured.</t>
  </si>
  <si>
    <t xml:space="preserve"> Cub</t>
  </si>
  <si>
    <t>Hwy 120 East.</t>
  </si>
  <si>
    <t>Bear hit at 35 mph. LE unable to locate.</t>
  </si>
  <si>
    <t>Yosemite Creek Trailhead</t>
  </si>
  <si>
    <t>UTL - Ranger found no sign of bear being hit.</t>
  </si>
  <si>
    <t>S Curve West of Tamarack Campground</t>
  </si>
  <si>
    <t>UTL - Ranger found no sign of bear being hit</t>
  </si>
  <si>
    <t>Northside Drive, 1/2 mile east of El Cap Picnic area</t>
  </si>
  <si>
    <t>Case # 10-4316. Went out to dart bear and the bear was mobile, bear had earlier not been moving. Bear ran off and was not darted.</t>
  </si>
  <si>
    <t>1 Mile north of Avalance Creek on Hwy 41</t>
  </si>
  <si>
    <t>Bear ran up hill after being hit and tumbling 45 ffeet - UTL</t>
  </si>
  <si>
    <t>10 min North of Wawona</t>
  </si>
  <si>
    <t>Bear ran off - UTL</t>
  </si>
  <si>
    <t>Mile marker C10 on Tioga Road - Closer to Crane Flat</t>
  </si>
  <si>
    <t>Bear limped off the road. Mather Unit went to look - UTL</t>
  </si>
  <si>
    <t>0.3 miles east of 140/120 junction on Hwy 140</t>
  </si>
  <si>
    <t>Bear dragged itself off the road after being struck by an RV. Unable to use right rear leg. Lots of scat by impact site. Marks on road. UTL</t>
  </si>
  <si>
    <t>Near Tunnel View</t>
  </si>
  <si>
    <t>Second hand report from visitors who talked to the people who hit the bear. No further info.</t>
  </si>
  <si>
    <t>1 mile South of Mosquito Cr. On Hwy 41</t>
  </si>
  <si>
    <t>Bear was dead on the road. No tags. A maintnance unit moved the bear off the road. Described as small, possibly a yearling.</t>
  </si>
  <si>
    <t>"Nice full sized bear"</t>
  </si>
  <si>
    <t>1/8 mile west of South Landing at Crane Flat</t>
  </si>
  <si>
    <t>Mike 11 searched for sign of bear- UTL Have coord. On GPS unit.</t>
  </si>
  <si>
    <t>11S 0252979 4181478</t>
  </si>
  <si>
    <t>3 miles before (south) Glacier Point Rd., Hwy 41 from Wawona</t>
  </si>
  <si>
    <t>Bear hit side of vehicle, sat for a moment, then ran off the road.</t>
  </si>
  <si>
    <t>11S 2628354167880</t>
  </si>
  <si>
    <t>Subadult- Blue 72 (3053)</t>
  </si>
  <si>
    <t>Wood Lot "S" curves, just before Bridalveil View</t>
  </si>
  <si>
    <t>Blood and scat in road, Roto tag at collision site as well. Followed bear with telemetry but bear kept moving away, no visual. Later seen with open wound on head and hurt hip- moving okay though. Have coord. On GPS unit.</t>
  </si>
  <si>
    <t>11S 02666134178346</t>
  </si>
  <si>
    <t>Between Bridalveil and 4 mile trail</t>
  </si>
  <si>
    <t>Cub hit by car, was followed by sow. Unknown if cub ran off or not. Could not find sign of collision along road and no cub was visible on the sides of the road.</t>
  </si>
  <si>
    <t>2/10 mile west of Big Meadow Overlook (Hwy 120)</t>
  </si>
  <si>
    <t>Heard on park radio, unknown who, if any response. 877 went to location next day, UTL bear. Took GPS coord. Of suspected location.</t>
  </si>
  <si>
    <t>11S 02557734180519</t>
  </si>
  <si>
    <t>0.4 mile N of Grouse Creek, Hwy 41</t>
  </si>
  <si>
    <t>877 + 878 found bear, took hair and ear plug samples. V31 took a report from driver. 877/878 filled out capture form. Have coord. On GPS unit. No shoulder, car travelling north bound, further south on road is blind corner, not ample stopping time/distance for speed limit. Drainage present, culvert present, 73.9m to no visibility from oncoming traffic, slight understory/ canopy cover.</t>
  </si>
  <si>
    <t>11S 02614044175143</t>
  </si>
  <si>
    <t>Glacier Point Rd., junction with Badger Pass, just west of BP turnoff</t>
  </si>
  <si>
    <t>Reporting party saw bear on ground in front of vehicle that hit it. The bear got up and walked slowly south of the road. Have coord. On GPS unit.</t>
  </si>
  <si>
    <t>11S 02648704141908</t>
  </si>
  <si>
    <t>1/2 mile East Tamarack Flat, Hwy 120</t>
  </si>
  <si>
    <t>Report of a dead bear, M16 dispatched due to life threatening injuries. Moved off road, 877 took incident report. Capture form completed. Have coord. On GPS unit.</t>
  </si>
  <si>
    <t>11S 02562984183882</t>
  </si>
  <si>
    <t>Cub, female</t>
  </si>
  <si>
    <t>1/4 mile east of White Wolf on Tioga Rd. (hwy 120)</t>
  </si>
  <si>
    <t>877 Responded, was on scene at 11:00, cub was still alive an injured. Dispatched by LE and moved to Leach fields up Hardin Lake Rd. Capture form completed. Have coord. On GPS unit.</t>
  </si>
  <si>
    <t>11S 02672884193295</t>
  </si>
  <si>
    <t>1/4 mile south of Avalanche Creek, Hwy 41</t>
  </si>
  <si>
    <t>Case # 2688. Carcass moved down slope. Have coord. Listed on road kill data sheet. Looks like cub was exiting brush on west side of the road on an inside curve when vehicle traveling south hit the cub's head. Cub was laying right at the fog line. Bear given perm. id: 3087</t>
  </si>
  <si>
    <t>11S 02608714172425</t>
  </si>
  <si>
    <t>Adult male, large</t>
  </si>
  <si>
    <t>0.1 mile west of Gaylor pit LZ, Hwy 120</t>
  </si>
  <si>
    <t>874 responded to Tango unit. Moved to woods behind Gaylor LZ. Lauren got coord.on GPS unit.</t>
  </si>
  <si>
    <t>11S 02960264195123</t>
  </si>
  <si>
    <t>1/8 mile east El Portal View, Glacier Point Rd.</t>
  </si>
  <si>
    <t>Cub was hit in westbound lane, damage to vehicle, sow came up hill (N-side of road) and dragged cub downhill (N-side of road). Large pile of scat off N-side of road- recent.</t>
  </si>
  <si>
    <t>11S 02621684173082</t>
  </si>
  <si>
    <t>Adult, unknown sex</t>
  </si>
  <si>
    <t>2.3 miles East of Yosemite Creek, on Tioga Rd.</t>
  </si>
  <si>
    <t xml:space="preserve">Jared (V26) witnessed the car in front of him hit the bear and the bear ran off the road. UTL the bear after a search. </t>
  </si>
  <si>
    <t>11S 02729514189091</t>
  </si>
  <si>
    <t>Adult, lactating female</t>
  </si>
  <si>
    <t>1/2 mile West of Arch Rock entrance station, El Portal Rd. (Hwy 140)</t>
  </si>
  <si>
    <t>Report of sow HBV, dead on arrival, hit on left side of body in west bound lane of traffic. Bear was travelling south across road. Suffered head injury. Cub was present and calling to sow- cub may be around the road the next couple of days.</t>
  </si>
  <si>
    <t>11S 02588444173851</t>
  </si>
  <si>
    <t>0.25 miles west of Merced Grove parking lot</t>
  </si>
  <si>
    <t xml:space="preserve">Bear was hit by a car travelling eastbound on BOF Rd., towards Crane Flat. The bear ran downhill and into road right in front of vehicle. The driver swerved and hit braked but hit the bear, not speeding. Bear killed by head trauma to left side of face/head. Case # 11-3931. </t>
  </si>
  <si>
    <t>11S 02497134182790  OR 11S 02497224182715</t>
  </si>
  <si>
    <t>11 miles east of Crane Flat, Tioga Rd.</t>
  </si>
  <si>
    <t>Bear was hit in west bound lane while bear was travelling south across the road. Bear suffered head trauma (cracked along sagittal crest), large flesh wound on left side, and front/rear legs had superficial wounds. There were no other bears present (sow or other cub).</t>
  </si>
  <si>
    <t>11S02623104190597</t>
  </si>
  <si>
    <t>200-400m east of Porcupine Creek trailhead parking, Tioga Rd.</t>
  </si>
  <si>
    <t>Bear was struck by EP resident. Driver was heading westboundon Tioga Rd. when bear ran into road. Bera was heading south across road, going downhill. Bear was injured but was UTL when wildlife showed up to scene. Case # 11-4145.</t>
  </si>
  <si>
    <t>mapped on ArcGIS</t>
  </si>
  <si>
    <t>Adult Female</t>
  </si>
  <si>
    <t>0.2-0.3 miles south of Merced Grove parking lot on BOF Rd.</t>
  </si>
  <si>
    <t>JHL reported dead bear, Mike-1 responded and moved bera off road to west side of road. Unknown what direction bear was travelling or which lane bear was hit in. Large black female bear.</t>
  </si>
  <si>
    <t>11S02501604183530</t>
  </si>
  <si>
    <t>0.4 miles east of park boundary, Hwy 140</t>
  </si>
  <si>
    <t>Report of bear HBv by driver that was going &lt;20 mph. Bear was hit and then ran off- UTL bear. Have received multiple reports of bear crossing road in this area.</t>
  </si>
  <si>
    <t>11S02572984173709</t>
  </si>
  <si>
    <t>Holiday</t>
  </si>
  <si>
    <t>DOW</t>
  </si>
  <si>
    <t>#</t>
  </si>
  <si>
    <t>Injured</t>
  </si>
  <si>
    <t>Subdistrict</t>
  </si>
  <si>
    <t>BOF</t>
  </si>
  <si>
    <t>WA</t>
  </si>
  <si>
    <t>YV</t>
  </si>
  <si>
    <t>TM</t>
  </si>
  <si>
    <t>Tioga Rd</t>
  </si>
  <si>
    <t>Road</t>
  </si>
  <si>
    <t>Hwy 120</t>
  </si>
  <si>
    <t>Glacier PT</t>
  </si>
  <si>
    <t>Valley</t>
  </si>
  <si>
    <t>Hwy 140</t>
  </si>
  <si>
    <t>EP</t>
  </si>
  <si>
    <t>WW</t>
  </si>
  <si>
    <t>HH</t>
  </si>
  <si>
    <t>Unk</t>
  </si>
  <si>
    <t>Injured - Recovered</t>
  </si>
  <si>
    <t>Injured - Unknown</t>
  </si>
  <si>
    <t>Injured - Probably Dead</t>
  </si>
  <si>
    <t>TC</t>
  </si>
  <si>
    <t>Ran Off</t>
  </si>
  <si>
    <t>0.5 miles east of Big Oak Flat Entrance, Hwy 120</t>
  </si>
  <si>
    <t>Visitors were reportedly driving 20 mph and the bear did not fall to ground, just bounced off and ran. No damage to vehicle. No wildlife units were available to search for bear in the area to determine final outcome.</t>
  </si>
  <si>
    <t>2 miles west of Sentinel Bridge, Southside Dr.</t>
  </si>
  <si>
    <t>Visitors were reportedly driving in a straight away between Cathedral and Sentinel Beach picnic areas in the right-most lane. A bear ran in front of them from the right of the road and they hit the bear. They said the bear was large but could not see if it had tags. The bear made an audible noise and then ran back the way it came from. UTL bear after search and unable to get exact location.</t>
  </si>
  <si>
    <t>1 mile west of EP Maint. Complex, Hwy 140</t>
  </si>
  <si>
    <t>V-10 reported dead bear next to road. Responded and took report. 2 year old male died of internal injuries. No RP, unknown tiome of occurrence but probably earlier that day.</t>
  </si>
  <si>
    <t>Badger Pass intersection, Glacier Point Rd.</t>
  </si>
  <si>
    <t>UTL bear. Vehicle had a small amount of damage per V-37.</t>
  </si>
  <si>
    <t>Cub-Yearling</t>
  </si>
  <si>
    <t>4 mile drive, Southside drive</t>
  </si>
  <si>
    <t xml:space="preserve">873 responded to a report of a "cub" hit by vehicle. UTL, but report was that the bear ran into a slow moving vehicle and ran off. Later that day a yearling was observed limping- possibly that bear. </t>
  </si>
  <si>
    <t>East bound on the Glacier Point Rd. near the existing RBDB sign.</t>
  </si>
  <si>
    <t>Bear seen limping away, UTL by wildlife. No damage to vehicle.</t>
  </si>
  <si>
    <t>Tioga Rd. at Yosemite Creek picinc area</t>
  </si>
  <si>
    <t>LE searched, UTL. Caused a car accident.</t>
  </si>
  <si>
    <t>Aprox. 1/2 mile west of Merced Grove parking, BOF Rd. UTM: 11S0249344183419</t>
  </si>
  <si>
    <t xml:space="preserve">Reported as motorcycle vs. bear, but was not hit by a motorcycle. Bear disbatched by G.  Wirth via 2 slugs to the head. Bear appeared to have been hit in the mid-section causing internal damage. Lots of blood. </t>
  </si>
  <si>
    <t>Roosevelt meadow, Southside Dr.</t>
  </si>
  <si>
    <t xml:space="preserve">Bear reported to be severely injured. It climbed a tree located a couple of trees from the road. 2.5 hours after the incident the bear was UTL. A Whiskey unit reported the collision from 2nd hand report. </t>
  </si>
  <si>
    <t>1 mile east of South Fork bridge, Tioga Rd.</t>
  </si>
  <si>
    <t>Yearling female hit and killed by vehicle near South Fork bridge. No obvious injuries to determine cause of death, possibly internal injuries. Full report taken by 874.</t>
  </si>
  <si>
    <t>East of Ostrander Lake trailhead, Glacier Point Rd.</t>
  </si>
  <si>
    <t>Report of injured bear along roadside but unsure if HBV. Unknown when/ age/ size of bear. UTL the bear.</t>
  </si>
  <si>
    <t>Strawberry Creek, Highway 41 UTM 11S02631804168886</t>
  </si>
  <si>
    <t xml:space="preserve">Visitor reported hitting a 150lbs. dark bear. Bear ran off but there was damage to front bumper. </t>
  </si>
  <si>
    <t>1/4 mile east Yosemite Creek picnic area, Tioga Rd.</t>
  </si>
  <si>
    <t>Report of dead bear in the road- unknown time of occurrence. Male SA, very healthy big bear. Most likely died of internal injuries. Moved off road at Yosemite Creek campground.</t>
  </si>
  <si>
    <t>1/2 way between Wawona tunnel and Chinquapin, Hwy 41</t>
  </si>
  <si>
    <t>Visitor hit bear "going slowly". Bear rolled over and then got up and ran away quickly. No blood. Case # 12-2967.</t>
  </si>
  <si>
    <t>Strawberry Creek, Hwy 41</t>
  </si>
  <si>
    <t>Bear ran down slope and hit front door and ran away back up slope. Driver was going ~30mph. Unknown age/gender of bear. Small bear.</t>
  </si>
  <si>
    <t>1/4 mile west of Big Meadow overlook, BOF Rd.</t>
  </si>
  <si>
    <t>M11 will submit report. Vehicle hit bear as it was coming downhill and bear kept running downhill. UTL.</t>
  </si>
  <si>
    <t>&lt;1/8 mile west of White Wolf, Tioga Rd.</t>
  </si>
  <si>
    <t>Adult female bear (~10 years old) hit and killed in west bound lane. Internal injuries. No cubs. Bear moved ~50 yards off road and died.</t>
  </si>
  <si>
    <t>4 miles east of Hwy 41 entrance station</t>
  </si>
  <si>
    <t>Visitor clipped bear and it ran off. No contact info given.</t>
  </si>
  <si>
    <t>Between Crane Flat and Tamarack Flat. Tioga Rd.</t>
  </si>
  <si>
    <t>Bear hit by vehicle, small, no tags. Vehicle was damaged (desk officer took report). Bear ran off and was UTL.</t>
  </si>
  <si>
    <t>Strawberry Creek</t>
  </si>
  <si>
    <t xml:space="preserve">Found dead on road. </t>
  </si>
  <si>
    <t>Yosemite Creek ~ 0.25 mi W on Tioga Rd</t>
  </si>
  <si>
    <t>Major damage to vehicle, bear ran off. Unlikely if survivied. No one determined final disposition.</t>
  </si>
  <si>
    <t>El Cap Picnic Area on Northside Dr</t>
  </si>
  <si>
    <t>Bear #3516 was found dead in the boulders near Manure Pile. Bear moved to Hwy 41. Capture form filled out. 2013-05-29-54</t>
  </si>
  <si>
    <t>Hwy 41- 4 mi North of Chinquapin</t>
  </si>
  <si>
    <t>Report of bear vs. vehicle. Location given was investigated with no signs of vehicle or animal. UTL</t>
  </si>
  <si>
    <t>Bear ran off. No damage to vehicle. Reported 3 days later.</t>
  </si>
  <si>
    <t>1 mi North of South Entrance</t>
  </si>
  <si>
    <t>Wawona Golf Course</t>
  </si>
  <si>
    <t>14.4 mi north of Mariposa Grove Shuttle parking.</t>
  </si>
  <si>
    <t xml:space="preserve">Bear ran off , reported the next day to Ssprouse in TM. </t>
  </si>
  <si>
    <t>Porcupine Creek CG- 0.25 mi east</t>
  </si>
  <si>
    <t>Bear ran off. UTL</t>
  </si>
  <si>
    <t>Crane Flat -10 mi west</t>
  </si>
  <si>
    <t>Grouse creek - 2mi northeast</t>
  </si>
  <si>
    <t>Valley wildlife responded and searched the area but were UTL</t>
  </si>
  <si>
    <t>Hetch hetchy road between poopenaut and inspiration point</t>
  </si>
  <si>
    <t xml:space="preserve">LE ranger moved off road. DOA. </t>
  </si>
  <si>
    <t>NAD 27 N37*54'11.0, W119*48'34.8</t>
  </si>
  <si>
    <t>Young</t>
  </si>
  <si>
    <t>Yosemite Creek- few miles west</t>
  </si>
  <si>
    <t xml:space="preserve">Bear going south and driver going east. </t>
  </si>
  <si>
    <t>Bear ran into the side of a car, tumbled, then ran off. Slight dent to RPs vehicle.</t>
  </si>
  <si>
    <t>1.5 mi west of Chinquapin</t>
  </si>
  <si>
    <t xml:space="preserve">Motorcycle hit bear. Bear ran off. </t>
  </si>
  <si>
    <t>white wolf - 1 mi east</t>
  </si>
  <si>
    <t xml:space="preserve">bear was alive with broken left front forearm. </t>
  </si>
  <si>
    <t>arch rock- 0.25 mi east</t>
  </si>
  <si>
    <t xml:space="preserve">Back side of bear was hit and it ran off uphill. </t>
  </si>
  <si>
    <t>west of El Cap</t>
  </si>
  <si>
    <t xml:space="preserve">Hit bear at 10 mph on right hind quarter. Bear seemed OK. Ran off to north. </t>
  </si>
  <si>
    <t>Yosemite View Lodge</t>
  </si>
  <si>
    <t xml:space="preserve">UTL. Broken headlight pieces. </t>
  </si>
  <si>
    <t xml:space="preserve">Bear hit car and then rolled off. </t>
  </si>
  <si>
    <t>Row Labels</t>
  </si>
  <si>
    <t>(blank)</t>
  </si>
  <si>
    <t>Grand Total</t>
  </si>
  <si>
    <t>Count of #</t>
  </si>
  <si>
    <t>Unknown/UTL</t>
  </si>
  <si>
    <t>%</t>
  </si>
  <si>
    <t>Year</t>
  </si>
  <si>
    <t>Month</t>
  </si>
  <si>
    <t>Day</t>
  </si>
  <si>
    <t>Fate of Bears HBV</t>
  </si>
  <si>
    <t>Combined Fate of Bears</t>
  </si>
  <si>
    <t>Fate of bears with Known Dispositions</t>
  </si>
  <si>
    <t># Bears Hit by Year</t>
  </si>
  <si>
    <t>Column Labels</t>
  </si>
  <si>
    <t>Found Dead</t>
  </si>
  <si>
    <t># Dead Bears Per Year by Type of Disposition Mangement Kills Include HBV Euthanasias</t>
  </si>
  <si>
    <t>Mgmt Euthanasia</t>
  </si>
  <si>
    <t>Hour</t>
  </si>
  <si>
    <t>Disposition</t>
  </si>
  <si>
    <t># HBV</t>
  </si>
  <si>
    <t>Hour of the Day # HBV</t>
  </si>
  <si>
    <t># Bears HBV</t>
  </si>
  <si>
    <t># Bears HBV Per Day of the Week</t>
  </si>
  <si>
    <t>Sum</t>
  </si>
  <si>
    <t>Total # of Bears HBV per Month</t>
  </si>
  <si>
    <t>Jan</t>
  </si>
  <si>
    <t>Feb</t>
  </si>
  <si>
    <t>Mar</t>
  </si>
  <si>
    <t>Apr</t>
  </si>
  <si>
    <t>May</t>
  </si>
  <si>
    <t>June</t>
  </si>
  <si>
    <t>July</t>
  </si>
  <si>
    <t>Aug</t>
  </si>
  <si>
    <t>Sept</t>
  </si>
  <si>
    <t>Oct</t>
  </si>
  <si>
    <t>Nov</t>
  </si>
  <si>
    <t>Dec</t>
  </si>
  <si>
    <t>Age</t>
  </si>
  <si>
    <t># Bears HBV by Age</t>
  </si>
  <si>
    <t>Combined</t>
  </si>
  <si>
    <t>Known Ages Only</t>
  </si>
  <si>
    <t>Female</t>
  </si>
  <si>
    <t>Male</t>
  </si>
  <si>
    <t>Km of Road</t>
  </si>
  <si>
    <t>Tioga</t>
  </si>
  <si>
    <t>Wawona</t>
  </si>
  <si>
    <t>GP</t>
  </si>
  <si>
    <t>#HBV/Km Rd</t>
  </si>
  <si>
    <t>10 mi from South Entrance</t>
  </si>
  <si>
    <t xml:space="preserve">Reported on bear hotline. Bear left dent in car, but was able to leave scene. Reportedly OK. </t>
  </si>
  <si>
    <t>1.3 mi East of South Fork Bridge</t>
  </si>
  <si>
    <t xml:space="preserve">Hit by Vehicle- found dead. Unmarked bear. Pics from Mstark. </t>
  </si>
  <si>
    <t>2 miles South of Tunnel on Highway 41</t>
  </si>
  <si>
    <t xml:space="preserve">Hit by court marshall. Bear ran off but seemed dazed. Vehicle had significant damage. </t>
  </si>
  <si>
    <t>Pentilla's Corner</t>
  </si>
  <si>
    <t xml:space="preserve">Hit by vehicle and dragged 10 ft. </t>
  </si>
  <si>
    <t>Hwy 120 at Foresta</t>
  </si>
  <si>
    <t>Bear hit at 35-40 MPH. Ran off. Stark send pics. UTL</t>
  </si>
  <si>
    <t>BOF Rd 1/2 mile uphill from 500 ft marker</t>
  </si>
  <si>
    <t>Bear hit and rand off road. UTL</t>
  </si>
  <si>
    <t>Between Chapel and Sentinel Cross (100 yards East of Chapel)</t>
  </si>
  <si>
    <t>Bear crossed chapel cross going North to South, bear moving fast, car moving slow. Front right of bear struck. Limped away, UTL</t>
  </si>
  <si>
    <t>South of Rail Creek</t>
  </si>
  <si>
    <t xml:space="preserve">Second hand report of a witnessed HBV. Bear clipped, barrel roll, and ran away. </t>
  </si>
  <si>
    <t>1/2 mi North of South Entrance Station</t>
  </si>
  <si>
    <t>Reported by Dave crocket at Entrance</t>
  </si>
  <si>
    <t xml:space="preserve">2 mi south towards valley </t>
  </si>
  <si>
    <t xml:space="preserve">Reported through Noreen Thrombley. Bear grazed by motorcycle, it was dented. </t>
  </si>
  <si>
    <t>0.7 mi south on Hwy 41 from Yosemite West (37*38.412N, 119*41.775W)</t>
  </si>
  <si>
    <t xml:space="preserve">Bear was hit by 2 cars going opposite ways, Jumped off steep slope into the middle of the road. Dead in road. </t>
  </si>
  <si>
    <t>3.5 mi East of Crane Flate gas station</t>
  </si>
  <si>
    <t xml:space="preserve">Details of collision unknown. LE ranger found bear dead by the side of the road. </t>
  </si>
  <si>
    <t>6th turn off from Arch Rock entrance toward valley</t>
  </si>
  <si>
    <t xml:space="preserve">Bear hit on its front right side at about 15-20 mph, ran off into bushes, car slightly damaged. </t>
  </si>
  <si>
    <t>1/4 mi west of porcupine creek trailhead</t>
  </si>
  <si>
    <t>unknonw details of collision, vehicle was not on scene. Bear dead in road</t>
  </si>
  <si>
    <t>37*38.412N, 119*41.775W)</t>
  </si>
  <si>
    <t>115.0275506, 41.87451</t>
  </si>
  <si>
    <t>Camp 4</t>
  </si>
  <si>
    <t xml:space="preserve">White 5 got clipped by a sedan. Visitors who witnessed the event said that he car was going  slow and she looked ok when she ran away. </t>
  </si>
  <si>
    <t>Just past mosquito creek</t>
  </si>
  <si>
    <t>minor damage</t>
  </si>
  <si>
    <t>115.0262972 E, 41.62149 N</t>
  </si>
  <si>
    <t>Merced River Bridge, El Portal</t>
  </si>
  <si>
    <t>Bear hit and killed outright. 2 year old female ~80lbs</t>
  </si>
  <si>
    <t>Between TM grove and Crane Flat Gas station</t>
  </si>
  <si>
    <t>bear hit hard, limped away into a large meadow. UTL by LE</t>
  </si>
  <si>
    <t>East of Ten lakes trailhead</t>
  </si>
  <si>
    <t xml:space="preserve">Second hand report, rangers responded and marked area off with cones, no information on bear other than running off. </t>
  </si>
  <si>
    <t>1/2 mile up Glacier point road near Chinquapin</t>
  </si>
  <si>
    <t xml:space="preserve">Bera hit by family in car. Rolled over hood and ran off, no other details (didn't want kids to know). </t>
  </si>
  <si>
    <t>El Cap Cross</t>
  </si>
  <si>
    <t xml:space="preserve">Green 30 hit at El Cap cross. Located bear, saw he was limping but fine. </t>
  </si>
  <si>
    <t>North of Foresta</t>
  </si>
  <si>
    <t>Responded, but Utl. No vehicle damage or blood on road, UTL</t>
  </si>
  <si>
    <t>3.5 mi east of Tuolumne meadows</t>
  </si>
  <si>
    <t xml:space="preserve">dark cub hit while exiting the creek bed from south to north across road. </t>
  </si>
  <si>
    <t xml:space="preserve">lighter cub hit and dragged ~100 yards. Sow was still in area uninjured. Both cubs gutted and placed in freezer. </t>
  </si>
  <si>
    <t>37*52.674N, 119*17.396</t>
  </si>
  <si>
    <t>37*52.6671N, 119*17.370</t>
  </si>
  <si>
    <t>Between crane and BOF entrance. Hazel Green dip</t>
  </si>
  <si>
    <t xml:space="preserve">Mike unit dispatched, bear caused vehicle damage, vehicle MVA report taken by Mike LE. </t>
  </si>
  <si>
    <t>#Killed</t>
  </si>
  <si>
    <t>Wawona Campground</t>
  </si>
  <si>
    <t xml:space="preserve">Called into dispatch. No other details. Whiskey units responded. UTL. </t>
  </si>
  <si>
    <t>0.25 miles west of Badger Pass turn</t>
  </si>
  <si>
    <t xml:space="preserve">Bear hit by vehicle and killed. </t>
  </si>
  <si>
    <t>Near Turtleback repeater service road</t>
  </si>
  <si>
    <t xml:space="preserve">Dispatch called us and we met and took pictures of the car. Found no blood or sign of the bear at location. </t>
  </si>
  <si>
    <t>1.1 miles up Mariposa Grove Road from South Gate</t>
  </si>
  <si>
    <t xml:space="preserve">Dispatch called wildlife. Whiskey 46 moved bear off the road before they got there. </t>
  </si>
  <si>
    <t>Luken's Lake Trailhead</t>
  </si>
  <si>
    <t xml:space="preserve">Bear HBV-ran off. LE rangers went to locate- unknown disposition. </t>
  </si>
  <si>
    <t>5 miles north of Wawona between Bishop and Alder Creek</t>
  </si>
  <si>
    <t xml:space="preserve">Heidi Schlictling responded and said it was 100-120 lbs. Fractured right rear leg and very obvious crash site. </t>
  </si>
  <si>
    <t>1/8 mile east of Porcupine Campground</t>
  </si>
  <si>
    <t>Approximately 125 lbs. Broken neck. Case #2015-07-14-34</t>
  </si>
  <si>
    <t xml:space="preserve">Mini Winnie RV. Bear ran into the side and caused some damage. Brown colored bear, no collar. </t>
  </si>
  <si>
    <t>Just past first tunnel</t>
  </si>
  <si>
    <t xml:space="preserve">2 bears ran across the road. 1 hit the vehicle, then ran into the forest. Minor damage. </t>
  </si>
  <si>
    <t>5000 ft sign near Alder Creek</t>
  </si>
  <si>
    <t xml:space="preserve">Visitor called inot dispatch. No damage to the car. Bear ran off downhill. "Clipped" bear. </t>
  </si>
  <si>
    <t>El Portal- near Trailer Court</t>
  </si>
  <si>
    <t xml:space="preserve">Bear HBV-dented car. Person traveling 40 mph. Bear ran away. Went to look, UTL. </t>
  </si>
  <si>
    <t>Tioga Road, just east of Reflecting Pond</t>
  </si>
  <si>
    <t xml:space="preserve">Tango 1 reponded- moved bear from out of the road. Bear was not dead. IMK due to injuries. Vehicle Death. </t>
  </si>
  <si>
    <t>1 mile west of Sentinel Dome</t>
  </si>
  <si>
    <t>Large bear (300 lb)</t>
  </si>
  <si>
    <t>2.8 miles east of BOF entrance</t>
  </si>
  <si>
    <t xml:space="preserve">Bear impacted on head, ran away uphill. Visitor lost sight of it. No damage to vehicle. </t>
  </si>
  <si>
    <t xml:space="preserve">Bear impacted on the left flank while crossing ht road downhill. Ambulated very slowly away. Located walking. </t>
  </si>
  <si>
    <t>South Fork Bridge</t>
  </si>
  <si>
    <t>Northside Dr between El Cap and Pohono Bridge</t>
  </si>
  <si>
    <t>Mosquito Creek</t>
  </si>
  <si>
    <t>2 miles west of Crane Flat</t>
  </si>
  <si>
    <t>~10 miles south of Wawona Tunnel</t>
  </si>
  <si>
    <t xml:space="preserve">Mother was not seen when the cub was hit or later. Bear had crushed ribs. No bleeding. mOved to 1 mile down Tamarack CG Road. </t>
  </si>
  <si>
    <t xml:space="preserve">Visitor's car heavily damaged. Front fender and grill.  Report taken by LE. </t>
  </si>
  <si>
    <t xml:space="preserve">Vistior reported hitting a bear to dispatch. Bear limped and ran down hill ino the forest. Small black bear. </t>
  </si>
  <si>
    <t xml:space="preserve">Reported by dispatch. Found dead. Crushed skull. Broken jaw. </t>
  </si>
  <si>
    <t xml:space="preserve">Bear either ran into vehicle or was lightly hit by the car, but scampered off. </t>
  </si>
  <si>
    <t>White Wolf turn off</t>
  </si>
  <si>
    <t xml:space="preserve">Bear ran off, unknown if injured. No sow. Described as cub-sized. </t>
  </si>
  <si>
    <t>36 km east of Tuolumne Grove</t>
  </si>
  <si>
    <t xml:space="preserve">case #2015-08-15-58. French visitors reported hittinga bear. Slow speek, it fell down then ran into the woods. </t>
  </si>
  <si>
    <t>Hazel Green Dip</t>
  </si>
  <si>
    <t xml:space="preserve">Large bear dented semi truck. Could not find it. </t>
  </si>
  <si>
    <t>Between Hazel Green Dip and Merced Grove</t>
  </si>
  <si>
    <t xml:space="preserve">Bear hit by vehicle and ran off. Mike 41 was UTL. No vehicle damage. </t>
  </si>
  <si>
    <t>Southside Dr near Fern Spring</t>
  </si>
  <si>
    <t xml:space="preserve">Bear collided with driver side of car. </t>
  </si>
  <si>
    <t>4-5 miles west of White Wolf</t>
  </si>
  <si>
    <t xml:space="preserve">Fire units called in, but did not see the bear get hit. Described as alive cub, but was laying in the road. Wildlife UTL. </t>
  </si>
  <si>
    <t xml:space="preserve">Vehicle was going 35 mph, bear ran into the side of the car. Tim Hopp responded. No damage to the car. </t>
  </si>
  <si>
    <t>CF</t>
  </si>
  <si>
    <t xml:space="preserve">0.25 miles east of Nature Bridge </t>
  </si>
  <si>
    <t xml:space="preserve">Vistior reported hitting larger bear at slow speed. Bear tumbled and ran off. </t>
  </si>
  <si>
    <t>Porcupine Creek Trailhead</t>
  </si>
  <si>
    <t>Porcupine Flat CG</t>
  </si>
  <si>
    <t xml:space="preserve">Vehicle reported as not damaged. </t>
  </si>
  <si>
    <t>By NatureBridge Campus</t>
  </si>
  <si>
    <t xml:space="preserve">Front end of the vehicle damaged. Bear ran into wooded area. </t>
  </si>
  <si>
    <t>0.7 miles up GP road from Chinquapin</t>
  </si>
  <si>
    <t xml:space="preserve">Bear reported by 4 different parties. One saw a sow and dead cub. No vehicle damage. Large cub, medium brown. </t>
  </si>
  <si>
    <t>0.25 mi west of Siesta Lake</t>
  </si>
  <si>
    <t xml:space="preserve">Bear hit on right bumper. Mike 54 responded and found the bear. It ambled away distressed. Looked hurt. </t>
  </si>
  <si>
    <t>37*51.003, W -119*39.555</t>
  </si>
  <si>
    <t>2 miles East of Yosemite Creek CG</t>
  </si>
  <si>
    <t xml:space="preserve">small to medium sized bear hit at a relatively slow speed. Bear ran off. No vehicle damage. </t>
  </si>
  <si>
    <t>Southside Dr between the Chapel and Sentinel Bridge</t>
  </si>
  <si>
    <t xml:space="preserve">Bear reportedly ran off to the south into the trees. UTL and no bears on telemetry in the area. </t>
  </si>
  <si>
    <t>500 ft east of Badger on Glacier Point Road</t>
  </si>
  <si>
    <t xml:space="preserve">Small bear hit and ran off south. </t>
  </si>
  <si>
    <t>4 mi east of the South Fork Bridge</t>
  </si>
  <si>
    <t xml:space="preserve">Small subadult, 2-3 yaers old hit and killed. Head trauma. Placed at South Landing. </t>
  </si>
  <si>
    <t>Between EP Sandlot and Foresta Rd on the Eastside of 140</t>
  </si>
  <si>
    <t xml:space="preserve">Possibly post lactation. No tags or collar. Moved to an out of the way area on a dirt road. </t>
  </si>
  <si>
    <t>13 miles east of Crane Flat</t>
  </si>
  <si>
    <t xml:space="preserve">Reported through dispatch. Mike ranger went to check, UTL. </t>
  </si>
  <si>
    <t xml:space="preserve"># Hit </t>
  </si>
  <si>
    <t># Dead</t>
  </si>
  <si>
    <t># Bears Hit and Not Killed</t>
  </si>
  <si>
    <t># Hit and Not Killed</t>
  </si>
  <si>
    <t>All Years</t>
  </si>
  <si>
    <t>1.7 miles east of Arch Rock Entrance Station</t>
  </si>
  <si>
    <t>Dispatch reported vehicle slammed breaks hit bear going slow, bear got up and ran off, no blood or hair at site</t>
  </si>
  <si>
    <t>WkDay</t>
  </si>
  <si>
    <t>May-Oct</t>
  </si>
  <si>
    <t>May-Sept</t>
  </si>
  <si>
    <t>Avalanche Creek Area</t>
  </si>
  <si>
    <t>Light brown bear ran into the side of a car. Reported by K.Buckley, Wawona LE</t>
  </si>
  <si>
    <t>1 mile west of Merced Grove Parking</t>
  </si>
  <si>
    <t>small, blonde bear hit by vehicle (head trauma) moved to side of road by LE and then processed and moved to south landing</t>
  </si>
  <si>
    <t>Between the 5000 ft sign and Grouse Creek</t>
  </si>
  <si>
    <t xml:space="preserve">bear ran into the side of a vehicle and "bounced" off the back side panel, then ran off. Likley OK. Wildlife responded, UTL. </t>
  </si>
  <si>
    <t xml:space="preserve">bear hit by vehicle and then ran up the hill. No further details. </t>
  </si>
  <si>
    <t>3.3 miles nroth of Tioga jct on 120 towards BOF entrance</t>
  </si>
  <si>
    <t xml:space="preserve">bear HBV and tracked by Mike Units. Widllife responded and found the bear ambulating away. </t>
  </si>
  <si>
    <t>Abbey Road</t>
  </si>
  <si>
    <t xml:space="preserve">Report of bear cub hit by vehicle near Abbey Road. Found dead, processed and left in woods above Racheria. </t>
  </si>
  <si>
    <t>2 miles West of Foresta on Hwy 120</t>
  </si>
  <si>
    <t xml:space="preserve">Young cub on side of 120 hit, broken leg. Impact on shoulder and head. Reported through Dispatch. </t>
  </si>
  <si>
    <t>0.8 miles north of Chinquapin on East side of Road</t>
  </si>
  <si>
    <t xml:space="preserve">Bear hit and killed in the road. Small yaerling. No obvioys trauma, likely internal head injuries. </t>
  </si>
  <si>
    <t>Just West of Mono Pass Trail (37*53'22"N, 119*15'56"W)</t>
  </si>
  <si>
    <t xml:space="preserve">Bear hit and moved to Ranger Station in Tuolumne and then moved back to incident site. Found and captured 3 orphaned cubs. Transferred cubs to rehab. </t>
  </si>
  <si>
    <t>3 miles east of Tamarack Flat Campground Entrance</t>
  </si>
  <si>
    <t>Yearling hit by vehicle, likely dead on impact. G18 eating it upon arrival. Moved to Crane Flat water tank.</t>
  </si>
  <si>
    <t xml:space="preserve">G7 hit by a car, limped to a tree, slowly climbed. Right leg definitely hurt. </t>
  </si>
  <si>
    <t>Bishop Creek</t>
  </si>
  <si>
    <t xml:space="preserve">3rd hand report. Visitor said bear was hit and went under the wheel, but ran away. </t>
  </si>
  <si>
    <t>Sugarpine Grade</t>
  </si>
  <si>
    <t xml:space="preserve">Honda Element front end completely destroyed. Bear ran off. UTL. Likely dead or injured based on state of car. </t>
  </si>
  <si>
    <t>0.8 mile South of Merced Grove (37*45'32"N, 119*49'44"W)</t>
  </si>
  <si>
    <t xml:space="preserve">Visitor hit bear's butt and it slightly rolled up onto vehicle hood but darted into woods. Widllife staff were UTL. No blood present. </t>
  </si>
  <si>
    <t>Trailer Court near El Portal</t>
  </si>
  <si>
    <t>Visitor side swiped small baer. Bear was laying on the side of the road, but then got up and ran into the woods</t>
  </si>
  <si>
    <t>Near gate across from Tamarack Creek Entrance</t>
  </si>
  <si>
    <t xml:space="preserve">Report came in at 16:00. Visitors reported bear ran off. Crew is checked to see if it was Green 18. </t>
  </si>
  <si>
    <t xml:space="preserve">Reported through dispatch. Ran off. </t>
  </si>
  <si>
    <t>10 miles into park from South Entrance</t>
  </si>
  <si>
    <t>Bear reported hit by vehicle through dispatch. Ran off. Looked for it. UTL.</t>
  </si>
  <si>
    <t>about 15 miles south of Yosemite Village</t>
  </si>
  <si>
    <t>3 miles East of Big Oak Flat Entrance</t>
  </si>
  <si>
    <t xml:space="preserve">RP said car was going slow, and bear ran into the side of it. Bear ran off the road immediately after. </t>
  </si>
  <si>
    <t>Near Porcupine Campground on Tioga Rd</t>
  </si>
  <si>
    <t>Cliff Ashley (Tange 41) reported. Bear looked up at driver and ran off into woods. "Stunned"</t>
  </si>
  <si>
    <t>Porcupine Creek Campground</t>
  </si>
  <si>
    <t xml:space="preserve">Tango 45 dispatched adult male bear HBV. Moved bear to South Landing Road. </t>
  </si>
  <si>
    <t>0.5 mile west of White Wolf</t>
  </si>
  <si>
    <t xml:space="preserve">Bear ran into the side of vehicle. UTL. Lots of skid marks, pieces of car, and blood on the road. </t>
  </si>
  <si>
    <t>GP Road at Sentinel Parking/13.2 mi East of Chinquapin</t>
  </si>
  <si>
    <t xml:space="preserve">Dark colored bear with no tags. HBV on shoulder. Wasn't phased. Ran off. </t>
  </si>
  <si>
    <t>0.25 mi west of Sentinel Dome Parking</t>
  </si>
  <si>
    <t>Visitor reported seeing dead bear on th side of road to South Entrance staff. Recovered 10/258/16 by Rleahy and moved to back of Bridalveil Creek Campground. 37.62208*N, 119.61767*W</t>
  </si>
  <si>
    <t>0.25 mi before El Portal View (37*40'01"N, 119*41'56"W)</t>
  </si>
  <si>
    <t xml:space="preserve">Bear had oral trauma and left leg fractures. </t>
  </si>
  <si>
    <t>Sex</t>
  </si>
  <si>
    <t>Number of Bears Hit 1995-2016</t>
  </si>
  <si>
    <t>at Tamarack Creek</t>
  </si>
  <si>
    <t>Bear ran into the passenger door then fell off a steep hill and wandered off</t>
  </si>
  <si>
    <t>Southside Drive at Cathedral Beach sign</t>
  </si>
  <si>
    <t>Bear ran into the passenger side door and then ran off into the woods (south)</t>
  </si>
  <si>
    <t>Crane Flat Gas Station</t>
  </si>
  <si>
    <t xml:space="preserve">Bear hit by right front side of the car at 25 mph. Ran into woods unable to locate. </t>
  </si>
  <si>
    <t>Between Crane Flat at Merced Grove</t>
  </si>
  <si>
    <t xml:space="preserve">Large, medium-brown bear hit by vehicle. Low impact. Bear limped off. </t>
  </si>
  <si>
    <t>Between Wawona Campground and Wawona</t>
  </si>
  <si>
    <t xml:space="preserve">Bear found dead by Kbuckley. Disposed of body off the road. Black coat. </t>
  </si>
  <si>
    <t>50 feet West of Half Dome View Turnout</t>
  </si>
  <si>
    <t xml:space="preserve">Wilderness 15, Chris Hubach, reported struck bear whie heading westbound towards Crane. Looked hard for bear, but UTL. </t>
  </si>
  <si>
    <t xml:space="preserve">Bear hit by Kmanion with minor damage to her van. Could not locate the bear immediately after hitting. </t>
  </si>
  <si>
    <t>1-2 miles east of Tamarack Flat Campground</t>
  </si>
  <si>
    <t xml:space="preserve">Bear hit by vehicle, damage to the car. Bear small, unknown if it ran off, but UTL. </t>
  </si>
  <si>
    <t>just east of Foresta Jct</t>
  </si>
  <si>
    <t xml:space="preserve">Described as a large bear, no tags. Driver going 35 mph. Bear rolled or bounced off the vehicle and went downslope. </t>
  </si>
  <si>
    <t>Between Porcupine Creek and Olmstead Point</t>
  </si>
  <si>
    <t>Eastbound driver on 120 at 35 mph</t>
  </si>
  <si>
    <t>Near Yosemite Creek Picnic Area</t>
  </si>
  <si>
    <t xml:space="preserve">Ran off, possible injured leg. 0.75 miles east of Yosemite Creek. Employee on motorcycle. Bear entered the road from the North, hit the motorcyclist. Bear lay in the road for a short while. Got p and limped off to the south of the road. </t>
  </si>
  <si>
    <t>Near Tenaya Lake</t>
  </si>
  <si>
    <t>Dead on arrival. Blonde male 2-3 years old near Tenaya Lake (N37*50'57", W119*26'37")</t>
  </si>
  <si>
    <t>Tioga Road 8,000 ft marker</t>
  </si>
  <si>
    <t>Blonde yearling male bear, no obvoius trauma, passing lane</t>
  </si>
  <si>
    <t>At Strawberry Creek</t>
  </si>
  <si>
    <t xml:space="preserve">Hit by vehicle, rolled away and ran off. No damage to the car. </t>
  </si>
  <si>
    <t>Small bear hit by car, Mike 52 &amp; Tango unit could not find. UTL</t>
  </si>
  <si>
    <t>Between Half Dome View and Long Tunnel</t>
  </si>
  <si>
    <t xml:space="preserve">Large bear hit about 35 mph. Hit on the side. Bear ran downhill. UTL when looked for. </t>
  </si>
  <si>
    <t>Near BOF Junction</t>
  </si>
  <si>
    <t xml:space="preserve">A very small cub, black, was running down slope and hit the side of a stopped car in the road. </t>
  </si>
  <si>
    <t>Near BOF entrance</t>
  </si>
  <si>
    <t xml:space="preserve">Extensive search for the bear, but UTL after the bear ran off. </t>
  </si>
  <si>
    <t>Porcupine Flat Area</t>
  </si>
  <si>
    <t xml:space="preserve">A small, dark brown bear was hit by a vehicle at 20-30 mph. Front center of the car, took off the bumper of the vehicle. Bear limped off. Driver unable to locate the bear when they looked for it. </t>
  </si>
  <si>
    <t>5 miles west of Siesta Lake</t>
  </si>
  <si>
    <t>Ran uphill and hit the front tire of the car. Not driving faster than 35 mph</t>
  </si>
  <si>
    <t>5 miles into the park from BOF entrance</t>
  </si>
  <si>
    <t>No other details.</t>
  </si>
  <si>
    <t>Just inside the entrance of the park</t>
  </si>
  <si>
    <t>Came up a steep embankment and hit the right front side of the car. The bear rolled several times then got up and ran off.</t>
  </si>
  <si>
    <t>At Crane Creek</t>
  </si>
  <si>
    <t xml:space="preserve">Bear came down a steep embankment from a neighborhood. Bear #2083. </t>
  </si>
  <si>
    <t>Mi of Road</t>
  </si>
  <si>
    <t>#HBV/MI Rd</t>
  </si>
  <si>
    <t>Total # Hit 2017</t>
  </si>
  <si>
    <t>Total</t>
  </si>
  <si>
    <t>37.72769, -119.71425</t>
  </si>
  <si>
    <t xml:space="preserve">37.72151, -119.62536 </t>
  </si>
  <si>
    <t>37.75134, -119.79448</t>
  </si>
  <si>
    <t>37.75459, -119.82551</t>
  </si>
  <si>
    <t>37.54302,  -119.67092</t>
  </si>
  <si>
    <t>37.71360, -119.72891</t>
  </si>
  <si>
    <t>37.78160, -119.74736</t>
  </si>
  <si>
    <t>37.71351, -119.73029</t>
  </si>
  <si>
    <t>37.81615, -119.51926</t>
  </si>
  <si>
    <t>37.85145, -119.57341</t>
  </si>
  <si>
    <t>37.84917, -119.44361</t>
  </si>
  <si>
    <t>37.84833, -119.67417</t>
  </si>
  <si>
    <t>37.8059, -119.7162</t>
  </si>
  <si>
    <t xml:space="preserve">Bear came down a steep embankment onto road. Left hip dislocation. Second bear present, seen after dispatching. Dispatched with two rubber slugs. </t>
  </si>
  <si>
    <t>Bear ran off into woods. Case #2016-09-34-072</t>
  </si>
  <si>
    <t>200 meters east of Merced Grove</t>
  </si>
  <si>
    <t>37.7632, -119.8396</t>
  </si>
  <si>
    <t>37.6754, -119.7789</t>
  </si>
  <si>
    <t>37.6789, -119.7568</t>
  </si>
  <si>
    <t>37.7590, -119.8310</t>
  </si>
  <si>
    <t>37.8070, -119.5633</t>
  </si>
  <si>
    <t>37.7992, -119.8753</t>
  </si>
  <si>
    <t>37.7192, -119.6836</t>
  </si>
  <si>
    <t>37.7147, -119.7265</t>
  </si>
  <si>
    <t>37.8505, -119.6152</t>
  </si>
  <si>
    <t>37.6359, -119.6828</t>
  </si>
  <si>
    <t>37.8507, -119.6523</t>
  </si>
  <si>
    <t>20 minutes East of Crane Flat</t>
  </si>
  <si>
    <t xml:space="preserve">Small bear, possibly a cub, was dragged under a car after dark. Visitors did not stop and look but did report it. </t>
  </si>
  <si>
    <t>37.8504, -119.6279</t>
  </si>
  <si>
    <t>.7 miles west of Tamarack Flat</t>
  </si>
  <si>
    <t>Very healthy yearling-subadult, hit and lay dying in roadway. Dispatched by Mike 13.</t>
  </si>
  <si>
    <t>37.7560, -119.7715</t>
  </si>
  <si>
    <t>Cascade Falls picnic area parking lot</t>
  </si>
  <si>
    <t xml:space="preserve">Bear HBV by car travelling 5 mph. Bear ran SE and crossed river. </t>
  </si>
  <si>
    <t>37.7232, -119.7133</t>
  </si>
  <si>
    <t>June-Sept</t>
  </si>
  <si>
    <t>3 unk</t>
  </si>
  <si>
    <t>Wawona Rd</t>
  </si>
  <si>
    <t>El Portal Rd</t>
  </si>
  <si>
    <t>BOF Rd</t>
  </si>
  <si>
    <t>Glacier PT Rd</t>
  </si>
  <si>
    <t xml:space="preserve">Glacier PT </t>
  </si>
  <si>
    <t xml:space="preserve">Hwy 120 </t>
  </si>
  <si>
    <t xml:space="preserve">Tioga Rd </t>
  </si>
  <si>
    <t xml:space="preserve">Hwy 41 </t>
  </si>
  <si>
    <t>Reported as dazed with tongue hanging out. Ran off. Visitor behind car that hot bear reported it to GP Ranger</t>
  </si>
  <si>
    <t>3 miles east of BOF entrance</t>
  </si>
  <si>
    <t>Wandered off, unknown direction of travel. UTL</t>
  </si>
  <si>
    <t>Between May Lake and Porcupine Flat. Closer to May Lake</t>
  </si>
  <si>
    <t>Northside Drive at Eagle Creek</t>
  </si>
  <si>
    <t>3405 Roto Tag</t>
  </si>
  <si>
    <t>Sentinel Cross</t>
  </si>
  <si>
    <t>Car travelling N on Sentinel Dr. Bear took 2 steps out from bushes on the side of the road and got hit in the head and shoulder (L side). Bear immediately ran off and lay down in meadow</t>
  </si>
  <si>
    <t>On Wawona Rd between GP road and Fish Camp</t>
  </si>
  <si>
    <t>Vehicle was travelling S and hit bear on East side of road</t>
  </si>
  <si>
    <t>HBV at Crane. Shaun reported via voicemail</t>
  </si>
  <si>
    <t>HBV at 45mph. Rolled over hood then ran off. UTL</t>
  </si>
  <si>
    <t>Merced Grove</t>
  </si>
  <si>
    <t>HBV, passenger got out to inspect and UTL</t>
  </si>
  <si>
    <t>Porcupine Creek CG</t>
  </si>
  <si>
    <t>Visitor reported hitting bear on L hind quarter with left bumper. Almost no damage to car - ran off</t>
  </si>
  <si>
    <t>Visitor reported bear ran into side of vehicle. Driving 30mph - some blood on car - bear ran off. Ranger advised visitor to fill out WL obs form</t>
  </si>
  <si>
    <t>Mariposa Grove Lot</t>
  </si>
  <si>
    <t>YTS driver hit bear by store at Mariposa Grove and it ran off</t>
  </si>
  <si>
    <t>Washburn point - Glacier Point Road</t>
  </si>
  <si>
    <t>Bus driver reported through dispatch, no other details</t>
  </si>
  <si>
    <t>Bear hit ~150lbs - ran off. UTL</t>
  </si>
  <si>
    <t>No details. Found Bear HBV on a patrol sheet</t>
  </si>
  <si>
    <t>-</t>
  </si>
  <si>
    <t>Near Chinquapin</t>
  </si>
  <si>
    <t xml:space="preserve">Bear reported hit in the vicinity of Chinquapin by another driver. Reportedly ran off. </t>
  </si>
  <si>
    <t>0.5 mile south of Foresta Entrance on BOF Road</t>
  </si>
  <si>
    <t xml:space="preserve">Reported by LE. Low collision and bear ran off downhill. </t>
  </si>
  <si>
    <t>5-10 minutes north of Wawona</t>
  </si>
  <si>
    <t xml:space="preserve">Bear reported hit and ran off. </t>
  </si>
  <si>
    <t>2 miles north of Wawona CG</t>
  </si>
  <si>
    <t xml:space="preserve">Visitors reported to Chelsea, as she was deploying RBDB sign. That a bear ran into their vehicle as they were driving. </t>
  </si>
  <si>
    <t>Southside Drive between Bridalveil and Cathedral Beach</t>
  </si>
  <si>
    <t xml:space="preserve">Visitors driving slowly in traffic due to the holiday traffic. Bear ran into the side of the vehicle and dented it. </t>
  </si>
  <si>
    <t>Northside Drive at Ranger Club</t>
  </si>
  <si>
    <t xml:space="preserve">Green 7 struck by car at 25 mph. Clipped back half of bear. Bear rolled and took off into Cook's. Continued to hold traffic and Green 7 ran back to cub on the other side of the road. Monitored for the rest of shift. </t>
  </si>
  <si>
    <t>0.5 mile east of Valley View</t>
  </si>
  <si>
    <t xml:space="preserve">RP was going the speed limit east of Valley View. Small black bear ran from the river side was hit and ran back towards the river. Dashcam footage. </t>
  </si>
  <si>
    <t xml:space="preserve">Bear injured and not moving roadside. Bear was sedated and assessed. No obvious trauma, likely internal injuries. Held overnight and euthanized the next day. </t>
  </si>
  <si>
    <t>1 mi east of Porcupine trailhead</t>
  </si>
  <si>
    <t>1 mi east of long tunnel on Hwy 120</t>
  </si>
  <si>
    <t xml:space="preserve">A small bear ran out and hit vehicle causing about $1400 in damage. Left marks on vehicle, but it ran off. </t>
  </si>
  <si>
    <t>Granite slabs near White Wolf</t>
  </si>
  <si>
    <t xml:space="preserve">Reported through dispatch. Limited info. Damage to vehicle. </t>
  </si>
  <si>
    <t xml:space="preserve">Emailed report by LE. No other details. </t>
  </si>
  <si>
    <t>Sentinel Dome Trailhead</t>
  </si>
  <si>
    <t xml:space="preserve">Bear HBV reported laying on the road. UTL. </t>
  </si>
  <si>
    <t>1 mile up from 120/140 junction</t>
  </si>
  <si>
    <t>Bear was clipped at low speed then ran up-hill. Reported to LE.</t>
  </si>
  <si>
    <t>Medlicott Dome</t>
  </si>
  <si>
    <t xml:space="preserve">Reported through dispatch. LE checking into it. </t>
  </si>
  <si>
    <t>Yearling/sub-adult</t>
  </si>
  <si>
    <t>0.75 mi west of Badger Pass</t>
  </si>
  <si>
    <t xml:space="preserve">CHIPs reported dead bear. Upon investigation, found bear and evidence of collision with vehicle. Likely died mid- August. </t>
  </si>
  <si>
    <t>Near Ten Lakes Trailhead</t>
  </si>
  <si>
    <t xml:space="preserve">Bear reported through dispatch. RPs drove away, but significant damage to the vehicle. </t>
  </si>
  <si>
    <t>McSwain Summit, just west of Lukens Lake</t>
  </si>
  <si>
    <t xml:space="preserve">Reported through dispatch. Vehicle was disable as a result of the bear strike. </t>
  </si>
  <si>
    <t>Just east of May Lake</t>
  </si>
  <si>
    <t xml:space="preserve">Aramark interpreter witnessed a car ahead of her hit a bear. Bear ran off. Car suffered significant damage. </t>
  </si>
  <si>
    <t>Wawona 1 mi north of Mariposa Grove</t>
  </si>
  <si>
    <t xml:space="preserve">Traffic found a cub in the road. Severely injured and immobile. Wawona LE dispatched the cub. Sow was sighted in the area. </t>
  </si>
  <si>
    <t>Just east of White Wolf</t>
  </si>
  <si>
    <t xml:space="preserve">Bear hit as it crossed the road. Two small dents in the car and hair stuck in the tire. No tags on bear. </t>
  </si>
  <si>
    <t>Southside Dr between Cathedral Beach and Two Trees</t>
  </si>
  <si>
    <t xml:space="preserve">Bear HBV, cub in area, apparently hit hard. No  blood, debris, skid marks, or bears found. </t>
  </si>
  <si>
    <t>8 miles up Wawona Road</t>
  </si>
  <si>
    <t xml:space="preserve">LE reported a bear on the side of the road not movign. Finally climbed up a tree then walked away. </t>
  </si>
  <si>
    <t>Annual Visitation</t>
  </si>
  <si>
    <t>Subadult</t>
  </si>
  <si>
    <t>between Ranger Club and Lower Pines</t>
  </si>
  <si>
    <t>Hit, tumbled a few times, ran into bush by Boystown, found in the area after it ran off. Seems ok</t>
  </si>
  <si>
    <t xml:space="preserve">Lower falls bathrooms/ lodge crossing. </t>
  </si>
  <si>
    <t>Visitors saw him get spooked out of bushes when car sped by, car hit him and drove off. He laid down in bushes for awhile before standing up. He was ok when i found him.</t>
  </si>
  <si>
    <t xml:space="preserve">BOF road north of Foresta. </t>
  </si>
  <si>
    <t>We had to toss it down the hillside. took hair, tissue, and blood sample</t>
  </si>
  <si>
    <t>Porcupine Creek Trailhead, Tioga Road.</t>
  </si>
  <si>
    <t>Mortally wounded with internal injuries. Euthanized by LE gunshot before Wildlife Management could arrive. Samples collected.</t>
  </si>
  <si>
    <t>Mile 8 onWawona Road, South of Yos West</t>
  </si>
  <si>
    <t>Death @20:20. Extreme head trauma, wouldn't leave road for over an hour despite Sow's calls. Sow nearby hazed away; moved cub off road.</t>
  </si>
  <si>
    <t>Hwy 41 - Between Bridalveil Parking and Tunnel View</t>
  </si>
  <si>
    <t>RP said vehicle that hit it didn't appear to be speeding and had no chance to avoid it. It ran off but seemed disoriented. RP is Laura: 408-398-2776.</t>
  </si>
  <si>
    <t>20 miles West of Olmstead Pt. near one of the "Road Closed" gates</t>
  </si>
  <si>
    <t>The RP was Leslie Edmonds 707-758-0480, Leslie was the passenger of the vehicle that hit the bear. They said they were going the speed limit and hit the breaks as soon as the bear popped out. The bear ran off after being hit. The vehicle passengers looked around the area for the bear but couldn't find it suffering anywhere. I didn't see evidence of the bear anywhere either. The bear is probably hurting, it took out the vehicles light and left a decent sized dent on the hood.</t>
  </si>
  <si>
    <t>Big Meadow Chain Up Area</t>
  </si>
  <si>
    <t xml:space="preserve">RP is Jeff Kincad, 415-531-1507, and he is the person who hit the bear. Bear said to have run off after the hit. UTL. </t>
  </si>
  <si>
    <t>Happy Isles road just shy of Trailhead Parking</t>
  </si>
  <si>
    <t>Email report of Orange tag bear running into passenger side of car and running off, seemingly un-injured. No damage to car</t>
  </si>
  <si>
    <t>on 120, just west of Porcupine Flate CG.</t>
  </si>
  <si>
    <t>Received email from RP, Adam Tait (Wilderness), that there was a dead cub on the side of 120 near Porcupine Flat CG. Followed up and moved cub far away from side of road, but was unable to collect any samples of measurments as the sow returned became defensive of the cub.</t>
  </si>
  <si>
    <t>cub</t>
  </si>
  <si>
    <t xml:space="preserve">Mariposa Grove rd water tank, </t>
  </si>
  <si>
    <t>Cub had open fracture to left knee, dragging its back legs. Mother nowhere to be found. Was hiding near the water tank for hours. Humanely euthanized via gunshot to head.</t>
  </si>
  <si>
    <t>Highway 41 between Wawona and Valley</t>
  </si>
  <si>
    <t>"One of our locals struck an adult bear, black in color on the 30th while en route to the valley. Described as a "side swipe", the bear ran off. He did not notice a tag at all." - Ian Rippetoe Wawona LE</t>
  </si>
  <si>
    <t>Tioga rd, 1 mile east of Tenaya Lake</t>
  </si>
  <si>
    <t xml:space="preserve">Second hand report to Tioga entrance station. Tango units were UTL. </t>
  </si>
  <si>
    <t>BOF road, 3 miles Southeast (into the park) from BOF entrance station</t>
  </si>
  <si>
    <t xml:space="preserve">Visitor travelling 30mph struck cub. It ran off and she did not see it in her rear view mirror. Minor damage to vehicle. </t>
  </si>
  <si>
    <t>Northside Drive, at Camp 4</t>
  </si>
  <si>
    <t>Visitor travelling 20mph, bear ran into her car but somehow ended up underneath, she backed up, and it ran off into Camp 4. Rob searched with P. Holthouse C4 and Wahoga, UTL</t>
  </si>
  <si>
    <t>Highway 140, 50 feet east of El Portal Road</t>
  </si>
  <si>
    <t xml:space="preserve">Athena Demetry reported watching bear violently hit by car and ran off toward river. I (rob) searched the described area extensively on foot and did not see bear. No blood visibile on roadway. </t>
  </si>
  <si>
    <t>highway 41, just before park exit</t>
  </si>
  <si>
    <t>"I called the RP and he said that he was driving southbound on 41 and felt like he hit something three to four miles from the south entrance on the road. He didn't see anything, but he stopped at the next pullout and the vehicle behind him stopped and told the RP that he had hit a bear. The witness said the bear got up spun around and ran off the road. The RP said there was no damage on the front of the car, but the driver side door was not fitting in the door frame right and that the rear quarter panel was mis aligned and looked dented. I have not seen pictures of the accident yet so I have no idea what the extent of the damage is. I am going to go in that area of 41 today and see if I can find any sign of the strike and look around." - Justen Williams</t>
  </si>
  <si>
    <t>Just east of Chinquapin</t>
  </si>
  <si>
    <t>37.6548, -119.7020</t>
  </si>
  <si>
    <t>Described as hard hit</t>
  </si>
  <si>
    <t>Mammoth View</t>
  </si>
  <si>
    <t>37.8782, -119.2813</t>
  </si>
  <si>
    <t>Tango 22 responded to a report of bear HBV. It had been on a deer carcass nearby. It ran off after being struck</t>
  </si>
  <si>
    <t>1 mi. north of South entrance</t>
  </si>
  <si>
    <t>37.526783, -119.621200</t>
  </si>
  <si>
    <t>Whiskey 14 received report of bear struck by vehicle. Bear reportedly walked off and car drove away. UTL</t>
  </si>
  <si>
    <t>Between Tunnel View and Rostrum</t>
  </si>
  <si>
    <t>37.714603, -119.696584</t>
  </si>
  <si>
    <t xml:space="preserve">Video showed bear limping and having trouble walking. We walked the road thoroughly and were UTL. No blood on roadway. </t>
  </si>
  <si>
    <t>Just west of long tunnel BOF road</t>
  </si>
  <si>
    <t>37.7167, -119.7243</t>
  </si>
  <si>
    <t>Report was that bear walked away, seemingly OK</t>
  </si>
  <si>
    <t>no</t>
  </si>
  <si>
    <t>Cascade Creek pull out. Between tunnels</t>
  </si>
  <si>
    <t>37.7263, -119.7168</t>
  </si>
  <si>
    <t xml:space="preserve">Bear reported as struck and dead on side of road. Responded, found DOA, and moved off deep in to wood. </t>
  </si>
  <si>
    <t>Hetch Hetchy Road</t>
  </si>
  <si>
    <t xml:space="preserve">Jct with Poopenaut Valley TH </t>
  </si>
  <si>
    <t>37.90983,-119.81471</t>
  </si>
  <si>
    <t xml:space="preserve">Bear reported as a small adult struck but ran off. LEO UTL </t>
  </si>
  <si>
    <t>Between Crane Flat and Big Meadow</t>
  </si>
  <si>
    <t>Significant damage to vehicle reported; bear injured on side of road, but UTL by LE</t>
  </si>
  <si>
    <t>Michael's ledges area</t>
  </si>
  <si>
    <t>37.7272, -119.6146</t>
  </si>
  <si>
    <t>Jenny is RP - 513-813-6950</t>
  </si>
  <si>
    <t>1 mile east of Arch Rock</t>
  </si>
  <si>
    <t>37.70169, -119.72224</t>
  </si>
  <si>
    <t>Reported by numerous people as dead coyote. Was actually a bear cub</t>
  </si>
  <si>
    <t>Just west of Happy Isles</t>
  </si>
  <si>
    <t>37.73295, -119.56152</t>
  </si>
  <si>
    <t>Rolled off the road. UTL on bear or any blood. Reported by Aaron from sanitation from a visitor witness</t>
  </si>
  <si>
    <t>Lower falls crosswalk</t>
  </si>
  <si>
    <t>37.745727, -119.597209</t>
  </si>
  <si>
    <t>Smaller brown/blond bear hit in rea by vehicle traveling at speed limit, bear ran off</t>
  </si>
  <si>
    <t>near Mono Meadow TH</t>
  </si>
  <si>
    <t>37.675531, -119.587830</t>
  </si>
  <si>
    <t>Reported as hit and "barely using it's back legs" Both LE and Wildlife were UTL</t>
  </si>
  <si>
    <t>Between Lembert Dome &amp; Wilderness Center</t>
  </si>
  <si>
    <t>37.877179, -119.348599</t>
  </si>
  <si>
    <t>Bear reported as struck by vehicle but ran off. LE followed up and was UTL</t>
  </si>
  <si>
    <t>37.830677, -119.702390</t>
  </si>
  <si>
    <t>Visitors reported to Tuolumne CG Ranger that they struck a small bear but it ran off.</t>
  </si>
  <si>
    <t>Sub-Adult</t>
  </si>
  <si>
    <t>Grouse Creek Pullout</t>
  </si>
  <si>
    <t>37.690100, -119.700129</t>
  </si>
  <si>
    <t xml:space="preserve">Heavy brain trauma and extreme bleeding. Dead upon crew arrival. Hit &amp; run. Moved deep into woods. </t>
  </si>
  <si>
    <t>Sub adult</t>
  </si>
  <si>
    <t>1 mi. past Cathedral Beach</t>
  </si>
  <si>
    <t>37.725268, -119.614419</t>
  </si>
  <si>
    <t>Dead on arrival. Found in road by Valley Custodial. Signifcant head trauma, large amount of bleeding from ear, large laceration from side to elbow. Moved off into woods.</t>
  </si>
  <si>
    <t>Just past Chinqapin towards Wawona</t>
  </si>
  <si>
    <t>37.50084, -119.63155</t>
  </si>
  <si>
    <t>Hwy 120 just west of South Fork of Tuolumne TH</t>
  </si>
  <si>
    <t xml:space="preserve">S. Stock RP? </t>
  </si>
  <si>
    <t>Hwy 140 just opposite Pattie's Hole</t>
  </si>
  <si>
    <t>37.67258, -119.78832</t>
  </si>
  <si>
    <t>Southside Dr just west of intersection with El Cap Cross</t>
  </si>
  <si>
    <t>37.72113, -119.62854</t>
  </si>
  <si>
    <t>Dustin from Wildlife watched the bear get hit and run over by large truck with camper. Dead upon impact with road burn but otherwise healthy and good body condition and coat</t>
  </si>
  <si>
    <t>Across from ATT Building</t>
  </si>
  <si>
    <t xml:space="preserve">Wawona Hotel staff saw it dragging itself across the road, "unable to move back legs" but "moving well." Bear reported "bigger than a labrador." Report to hotel of bear hit by vehicle at similar time. Ian UTL </t>
  </si>
  <si>
    <t>.75 miles into park from BOF entrance</t>
  </si>
  <si>
    <t>he vehicle hit the bear with it's passenger side front bumper, causing no damage to the vehicle.  I could see visible dirt/dust on the bumper where the bear impacted.  The bear continued running off into the brush.  The vehicle was traveling uphill from BOF at approximately 30 mph.  The bear came from the east side of Hwy 120 and continued west after the strike.  It was described to me as an approximately yearling-sized bear, solo.  </t>
  </si>
  <si>
    <t>BOF Rd just south of Crane Flat</t>
  </si>
  <si>
    <t>37.74900,-119.78191</t>
  </si>
  <si>
    <t xml:space="preserve">Raquel witnessed diesel truck hit bear on BOF. No blood stain but large vehicle at speed, UTL </t>
  </si>
  <si>
    <t>Northside Drive by C6</t>
  </si>
  <si>
    <t>37.74355,-119.58481</t>
  </si>
  <si>
    <t xml:space="preserve">Secondhand report but some "ranger unit" responded. Bear reported tagged and collared, ran off. B70 in area according to GPS </t>
  </si>
  <si>
    <t>Pattie's Hole</t>
  </si>
  <si>
    <t>Emerson Paton witnessd the strike and will provide aditonal details. Bear moved out of EP.</t>
  </si>
  <si>
    <t>10 mi east of Crane Flat</t>
  </si>
  <si>
    <t>HH Road</t>
  </si>
  <si>
    <t xml:space="preserve">reported in BMD but not in our log. </t>
  </si>
  <si>
    <t>Ahwahnee Parking Lot</t>
  </si>
  <si>
    <t>37.73514, -119.75924</t>
  </si>
  <si>
    <t>37.71256, -119.58591</t>
  </si>
  <si>
    <t>37.78793, -119.73677</t>
  </si>
  <si>
    <t>37.74943, -119.58827</t>
  </si>
  <si>
    <t>37.81197, -119.87457</t>
  </si>
  <si>
    <t>37.74748, -119.57513</t>
  </si>
  <si>
    <t>unk</t>
  </si>
  <si>
    <t>Wawona Rd at Bridalveil Grade</t>
  </si>
  <si>
    <t>37.71342, -119.66892</t>
  </si>
  <si>
    <t>Bear emerged out of brush and was hit, ran off. No other details. Evening but unknown specific time</t>
  </si>
  <si>
    <t>~1/2 mile East of Merced Grove</t>
  </si>
  <si>
    <t>Tioga Road Straightaway near Porcupine Flat CG</t>
  </si>
  <si>
    <t>El Portal, east of Death Star</t>
  </si>
  <si>
    <t>Tioga Road, 3-4 miles East of Ranger Y</t>
  </si>
  <si>
    <t>Wawona Road, "8-mile", south of Bishop Creek</t>
  </si>
  <si>
    <t xml:space="preserve">Visitors reported this was right near the Tamarack Campground sign, heading west, they saw another car hit the bear. </t>
  </si>
  <si>
    <t>Mather</t>
  </si>
  <si>
    <t>37.75950, -119.83171</t>
  </si>
  <si>
    <t>37.605675, -119.683827</t>
  </si>
  <si>
    <t>37.75081, -119.79275</t>
  </si>
  <si>
    <t>37.76326, -119.77458</t>
  </si>
  <si>
    <t>Reported to 216 by visitor. 216 drove by, UTL</t>
  </si>
  <si>
    <t>LE Responded, reported 7/8. Searched for bear, UTL. Did not get tag info</t>
  </si>
  <si>
    <t>"Gray tag," ran into woods north of road</t>
  </si>
  <si>
    <t>Dan Wiese - Wilderness Ranger - This is really hard for me to say, but on Friday, July 8th around 2245 I hit a bear with my truck headed westbound on Tioga Road about 3-4 miles east of Ranger Y. I was going the speed limit with my bright lights on and was very alert, as was my passenger, but the bear popped out of a thick stand of trees just a couple feet from the road and by the time either of us saw him/her the bear was about 10' away and I couldn't react fast enough to brake or swerve.</t>
  </si>
  <si>
    <t>LE dispatched the bear with 3 bullets before we arrived (he didn't have copper). We took samples and then moved the carcass to the crane flat range road. Unknown driver, no glass or debris in road.</t>
  </si>
  <si>
    <t>pullout on north side of road, just before crane flat gas station</t>
  </si>
  <si>
    <t xml:space="preserve">Just wanted to pass on a report from visitors that a bear was hit by a car near Tamarack Flat Campground. Bear ran off and car was okay, but bear was hit pretty hard. Visitors reported this was right near the Tamarack Campground sign, heading west, they saw another car hit the bear. Bear was thrown away and rolled. It did get up and ran off. Bear had no obvious tags or collar. It was cinnamon-reddish brown, not very large but not cub of this year. This happen 3:28 today. </t>
  </si>
  <si>
    <t>Northside drive, 1 mile west of Michael's Ledge</t>
  </si>
  <si>
    <t>Black cub from sow with 3 HBV, DOA at Michael's Ledges. Sow would not leave cub for short while. Moved deep into woods, away from trails.</t>
  </si>
  <si>
    <t xml:space="preserve">Bear hit by vehicle just east of main EP Trailer Court entrance. Picked up and moved off the road by CAFW biologist and H. Mackey, dead in middle of the road. Black colored cub of the year, 40#s. </t>
  </si>
  <si>
    <t>Just east of EP trailer court on 140</t>
  </si>
  <si>
    <t>Chilnualna Falls Road</t>
  </si>
  <si>
    <t xml:space="preserve">Chilnualna Falls road. </t>
  </si>
  <si>
    <t>Dark colored bear hit hard. Ran off</t>
  </si>
  <si>
    <t>37.54374, -119.64917</t>
  </si>
  <si>
    <t>37.75322, 119.81520</t>
  </si>
  <si>
    <t>San Joaquin Overlook</t>
  </si>
  <si>
    <t>Adult bear, ambulatory</t>
  </si>
  <si>
    <t>37.80685, -119.56251</t>
  </si>
  <si>
    <t>37.66634, -119.80880</t>
  </si>
  <si>
    <t>37.87783, -119.28436</t>
  </si>
  <si>
    <t>37.73051, -119.61216</t>
  </si>
  <si>
    <t>37.67180, -119.79231</t>
  </si>
  <si>
    <t xml:space="preserve">Reported by visitor as dead, but L.E. unable to locate. </t>
  </si>
  <si>
    <t>Highway 140, Patty's Hole</t>
  </si>
  <si>
    <t>37.672798, -119.786588</t>
  </si>
  <si>
    <t xml:space="preserve">Called into bear hotline by employee. Saw bear continue across road. Did not receive message until the next day. UTL. </t>
  </si>
  <si>
    <t>Happy Isles Road, halfway between Mirror Lake bus stop and the stables. Approximately 70 yds north of Happy Isles Road</t>
  </si>
  <si>
    <t>37.740226,-119.562055</t>
  </si>
  <si>
    <t>HBV not reported to office whatsoever--found by campers in North Pines who reported dead bear to WM staff while doing food storage. Trauma consistent with HBV, DeGutis confident that bear HBV. TOD estimated based on lividity and HBV also estimate</t>
  </si>
  <si>
    <t>Ahwahnee Meadow - River Straight</t>
  </si>
  <si>
    <t>37.745064, -119.579907</t>
  </si>
  <si>
    <t xml:space="preserve">Reported through interp. No other details from RP. River straight side. </t>
  </si>
  <si>
    <t>Southside Drive by Huff</t>
  </si>
  <si>
    <t>37.73924046, -119.57505253</t>
  </si>
  <si>
    <t>Reported through the hotline.</t>
  </si>
  <si>
    <t>Northside Drive by El Cap Meadow</t>
  </si>
  <si>
    <t>37.724246, -119.634996</t>
  </si>
  <si>
    <t>Reported through interp.</t>
  </si>
  <si>
    <t>East of 8000 ft sign on Tioga Rd</t>
  </si>
  <si>
    <t>Reported through email: On 7/24/23 I was traveling about 30 MPH in my Toyota 4runner over Tioga Pass about 3:00 pm when a bear ran into road infront of my car. My right bumper hit the bear on his bum pushing him but he continued to side of road turning around to see what hit him. My lower bumper is plastic and seemed to give way, broken in several places. But no blood or fur. I am hoping he got away with little or no injury.So sorry and very sad.</t>
  </si>
  <si>
    <t xml:space="preserve">Reported through dispatch. Bear reportedly limped off heading toward the river. </t>
  </si>
  <si>
    <t>Highway 41 between Grouse and Long Tunnel</t>
  </si>
  <si>
    <t xml:space="preserve">Reported through dispatch. No other details. Traffic to busy to respond. </t>
  </si>
  <si>
    <t>1/4 mile east of Arch Rock entrance</t>
  </si>
  <si>
    <t xml:space="preserve">Reported through campgrounds. RP stated the bear was obviously deceased, visible from road </t>
  </si>
  <si>
    <t>GP Road near El Portal View</t>
  </si>
  <si>
    <t>37.67451, -119.69949</t>
  </si>
  <si>
    <t>Hit by Eastbound vehicle, rolled into road, and subsequently struck a second time by westbound vehicle. Airbag deployment on second vehicle. Bear UTL</t>
  </si>
  <si>
    <t>Between Crane Flat and Foresta Jct on BOF rd</t>
  </si>
  <si>
    <t>Medium sized black adult bear hit by vehicle, bounced off and ran east. Reported by camper</t>
  </si>
  <si>
    <t>By BOF entrance</t>
  </si>
  <si>
    <t>37.762939, -119.841313</t>
  </si>
  <si>
    <t xml:space="preserve">RP driving through windy, dark, rain; bear came out of nowhere. Moved from right to left (RP east/southbound from BOF entrance) </t>
  </si>
  <si>
    <t>San Joaquin Overlook. N. of Crane Flat, BOF road</t>
  </si>
  <si>
    <t>37.75370, -119.81537</t>
  </si>
  <si>
    <t>Bear ran off towards heli base, not many details</t>
  </si>
  <si>
    <t>On Tioga rd, just East of Yosemite Creek Picnic area</t>
  </si>
  <si>
    <t>37.83932634, -119.57640242</t>
  </si>
  <si>
    <t xml:space="preserve">Dead on scene, had a broken/dislocated hip from being hit </t>
  </si>
  <si>
    <t>1/4 mile from turn off to Yos. West</t>
  </si>
  <si>
    <t>Hotline report</t>
  </si>
  <si>
    <t>Merced Grove Trailhead</t>
  </si>
  <si>
    <t xml:space="preserve">A visitor reported a bear hit by a vehicle at a pull out, a sow and a cub. The visitor took pictures and watched the cub walk off using all 4 legs and no limping. </t>
  </si>
  <si>
    <t>El Portal Road @ Cascade Picnic</t>
  </si>
  <si>
    <t xml:space="preserve">Staff arrived shortly after a bear was hit by a vehicle along Hwy 140. Staff found bear in the woods nearby limping away, favoring its left side, but seeemd like it would be able to recover. </t>
  </si>
  <si>
    <t>37.751667, -119.823944</t>
  </si>
  <si>
    <t>Updated 2023</t>
  </si>
  <si>
    <t>Count of Subdistrict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</si>
</sst>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h:mm\ AM/PM;@"/>
  </numFmts>
  <fonts count="12" x14ac:knownFonts="1">
    <font>
      <sz val="11"/>
      <color theme="1"/>
      <name val="Calibri"/>
      <family val="2"/>
      <scheme val="minor"/>
    </font>
    <font>
      <b/>
      <sz val="11"/>
      <color theme="1"/>
      <name val="Calibri"/>
      <family val="2"/>
      <scheme val="minor"/>
    </font>
    <font>
      <b/>
      <sz val="11"/>
      <color theme="1"/>
      <name val="Times"/>
      <family val="1"/>
    </font>
    <font>
      <sz val="11"/>
      <color theme="1"/>
      <name val="Times"/>
      <family val="1"/>
    </font>
    <font>
      <sz val="12"/>
      <color theme="1"/>
      <name val="Calibri"/>
      <family val="2"/>
      <scheme val="minor"/>
    </font>
    <font>
      <sz val="12"/>
      <color rgb="FF333333"/>
      <name val="Calibri"/>
      <family val="2"/>
      <scheme val="minor"/>
    </font>
    <font>
      <sz val="10"/>
      <color rgb="FF000000"/>
      <name val="Arial"/>
      <family val="2"/>
    </font>
    <font>
      <sz val="11"/>
      <name val="Calibri"/>
      <family val="2"/>
      <scheme val="minor"/>
    </font>
    <font>
      <b/>
      <sz val="20"/>
      <color rgb="FFFF0000"/>
      <name val="Calibri"/>
      <family val="2"/>
      <scheme val="minor"/>
    </font>
    <font>
      <sz val="8"/>
      <name val="Calibri"/>
      <family val="2"/>
      <scheme val="minor"/>
    </font>
    <font>
      <sz val="11"/>
      <color rgb="FF000000"/>
      <name val="Calibri"/>
      <family val="2"/>
      <scheme val="minor"/>
    </font>
    <font>
      <sz val="14"/>
      <color rgb="FF000000"/>
      <name val="Times New Roman"/>
      <family val="1"/>
    </font>
  </fonts>
  <fills count="3">
    <fill>
      <patternFill patternType="none"/>
    </fill>
    <fill>
      <patternFill patternType="gray125"/>
    </fill>
    <fill>
      <patternFill patternType="solid">
        <fgColor theme="0" tint="-0.34998626667073579"/>
        <bgColor indexed="64"/>
      </patternFill>
    </fill>
  </fills>
  <borders count="21">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4">
    <xf numFmtId="0" fontId="0" fillId="0" borderId="0" xfId="0"/>
    <xf numFmtId="14" fontId="0" fillId="0" borderId="0" xfId="0" applyNumberFormat="1"/>
    <xf numFmtId="0" fontId="0" fillId="0" borderId="0" xfId="0" applyNumberFormat="1"/>
    <xf numFmtId="0" fontId="0" fillId="0" borderId="0" xfId="0" pivotButton="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2" xfId="0" applyBorder="1"/>
    <xf numFmtId="9" fontId="0" fillId="0" borderId="7" xfId="0" applyNumberFormat="1" applyBorder="1"/>
    <xf numFmtId="9" fontId="0" fillId="0" borderId="2" xfId="0" applyNumberFormat="1" applyBorder="1"/>
    <xf numFmtId="0" fontId="0" fillId="0" borderId="0" xfId="0" applyFill="1" applyBorder="1"/>
    <xf numFmtId="0" fontId="0" fillId="0" borderId="0" xfId="0" applyBorder="1"/>
    <xf numFmtId="0" fontId="0" fillId="0" borderId="9" xfId="0" applyBorder="1"/>
    <xf numFmtId="9" fontId="0" fillId="0" borderId="4" xfId="0" applyNumberFormat="1" applyBorder="1"/>
    <xf numFmtId="0" fontId="0" fillId="0" borderId="9" xfId="0" applyNumberFormat="1" applyBorder="1"/>
    <xf numFmtId="0" fontId="0" fillId="0" borderId="0" xfId="0" applyNumberFormat="1" applyBorder="1"/>
    <xf numFmtId="0" fontId="0" fillId="0" borderId="2" xfId="0" applyFill="1" applyBorder="1"/>
    <xf numFmtId="9" fontId="0" fillId="0" borderId="6" xfId="0" applyNumberFormat="1" applyBorder="1"/>
    <xf numFmtId="2" fontId="0" fillId="0" borderId="2" xfId="0" applyNumberFormat="1" applyBorder="1"/>
    <xf numFmtId="2" fontId="0" fillId="0" borderId="7" xfId="0" applyNumberFormat="1" applyBorder="1"/>
    <xf numFmtId="2" fontId="0" fillId="0" borderId="0" xfId="0" applyNumberFormat="1"/>
    <xf numFmtId="0" fontId="0" fillId="0" borderId="0" xfId="0" applyAlignment="1">
      <alignment wrapText="1"/>
    </xf>
    <xf numFmtId="0" fontId="0" fillId="0" borderId="7" xfId="0" applyFill="1" applyBorder="1"/>
    <xf numFmtId="0" fontId="0" fillId="0" borderId="5" xfId="0" applyFill="1" applyBorder="1"/>
    <xf numFmtId="0" fontId="0" fillId="0" borderId="6" xfId="0" applyFill="1" applyBorder="1"/>
    <xf numFmtId="0" fontId="1" fillId="0" borderId="0" xfId="0" applyFont="1"/>
    <xf numFmtId="2" fontId="0" fillId="0" borderId="0" xfId="0" applyNumberFormat="1" applyBorder="1"/>
    <xf numFmtId="0" fontId="2" fillId="0" borderId="11" xfId="0" applyFont="1" applyBorder="1"/>
    <xf numFmtId="0" fontId="2" fillId="0" borderId="12" xfId="0" applyFont="1" applyBorder="1"/>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49" fontId="4" fillId="0" borderId="0" xfId="0" applyNumberFormat="1" applyFont="1" applyAlignment="1">
      <alignment horizontal="left"/>
    </xf>
    <xf numFmtId="0" fontId="5" fillId="0" borderId="0" xfId="0" applyFont="1" applyAlignment="1">
      <alignment horizontal="left"/>
    </xf>
    <xf numFmtId="0" fontId="4" fillId="0" borderId="0" xfId="0" applyFont="1" applyAlignment="1">
      <alignment horizontal="left"/>
    </xf>
    <xf numFmtId="0" fontId="7" fillId="0" borderId="10" xfId="0" applyFont="1" applyBorder="1"/>
    <xf numFmtId="0" fontId="7" fillId="0" borderId="5" xfId="0" applyFont="1" applyBorder="1"/>
    <xf numFmtId="0" fontId="7" fillId="0" borderId="8" xfId="0" applyFont="1" applyBorder="1"/>
    <xf numFmtId="0" fontId="0" fillId="0" borderId="0" xfId="0" applyFill="1" applyAlignment="1"/>
    <xf numFmtId="0" fontId="0" fillId="2" borderId="1" xfId="0" applyFill="1" applyBorder="1" applyAlignment="1"/>
    <xf numFmtId="0" fontId="0" fillId="0" borderId="0" xfId="0" applyAlignment="1"/>
    <xf numFmtId="3" fontId="0" fillId="0" borderId="0" xfId="0" applyNumberFormat="1"/>
    <xf numFmtId="164" fontId="0" fillId="0" borderId="0" xfId="0" applyNumberFormat="1"/>
    <xf numFmtId="11" fontId="0" fillId="0" borderId="0" xfId="0" applyNumberFormat="1"/>
    <xf numFmtId="0" fontId="0" fillId="0" borderId="0" xfId="0"/>
    <xf numFmtId="14" fontId="0" fillId="2" borderId="1" xfId="0" applyNumberFormat="1" applyFill="1" applyBorder="1" applyAlignment="1"/>
    <xf numFmtId="0" fontId="0" fillId="2" borderId="1" xfId="0" applyNumberFormat="1" applyFill="1" applyBorder="1" applyAlignment="1"/>
    <xf numFmtId="14" fontId="0" fillId="0" borderId="0" xfId="0" applyNumberFormat="1" applyAlignment="1"/>
    <xf numFmtId="0" fontId="0" fillId="0" borderId="0" xfId="0" applyNumberFormat="1" applyAlignment="1"/>
    <xf numFmtId="0" fontId="0" fillId="0" borderId="0" xfId="0" applyNumberFormat="1" applyFill="1" applyAlignment="1"/>
    <xf numFmtId="0" fontId="6" fillId="0" borderId="0" xfId="0" applyFont="1" applyAlignment="1"/>
    <xf numFmtId="0" fontId="4" fillId="0" borderId="0" xfId="0" applyFont="1" applyAlignment="1"/>
    <xf numFmtId="0" fontId="6" fillId="0" borderId="0" xfId="0" applyNumberFormat="1" applyFont="1" applyAlignment="1"/>
    <xf numFmtId="165" fontId="0" fillId="2" borderId="1" xfId="0" applyNumberFormat="1" applyFill="1" applyBorder="1" applyAlignment="1"/>
    <xf numFmtId="165" fontId="0" fillId="0" borderId="0" xfId="0" applyNumberFormat="1" applyAlignment="1"/>
    <xf numFmtId="165" fontId="0" fillId="0" borderId="0" xfId="0" applyNumberFormat="1" applyFill="1" applyAlignment="1"/>
    <xf numFmtId="0" fontId="0" fillId="0" borderId="7" xfId="0" applyNumberFormat="1" applyBorder="1"/>
    <xf numFmtId="0" fontId="0" fillId="0" borderId="5" xfId="0" applyBorder="1" applyAlignment="1">
      <alignment horizontal="left"/>
    </xf>
    <xf numFmtId="0" fontId="0" fillId="0" borderId="0" xfId="0" applyAlignment="1">
      <alignment horizontal="left"/>
    </xf>
    <xf numFmtId="0" fontId="0" fillId="0" borderId="0" xfId="0" applyNumberFormat="1" applyFill="1" applyBorder="1" applyAlignment="1"/>
    <xf numFmtId="14" fontId="10" fillId="0" borderId="0" xfId="0" applyNumberFormat="1" applyFont="1" applyBorder="1" applyAlignment="1">
      <alignment wrapText="1"/>
    </xf>
    <xf numFmtId="0" fontId="0" fillId="0" borderId="0" xfId="0" applyNumberFormat="1" applyBorder="1" applyAlignment="1"/>
    <xf numFmtId="0" fontId="0" fillId="0" borderId="0" xfId="0" applyBorder="1" applyAlignment="1"/>
    <xf numFmtId="0" fontId="0" fillId="0" borderId="0" xfId="0" applyFill="1" applyBorder="1" applyAlignment="1"/>
    <xf numFmtId="14" fontId="10" fillId="0" borderId="0" xfId="0" applyNumberFormat="1" applyFont="1" applyBorder="1"/>
    <xf numFmtId="20" fontId="0" fillId="0" borderId="0" xfId="0" applyNumberFormat="1" applyBorder="1" applyAlignment="1"/>
    <xf numFmtId="0" fontId="0" fillId="2" borderId="1" xfId="0" applyFill="1" applyBorder="1"/>
    <xf numFmtId="0" fontId="0" fillId="0" borderId="6" xfId="0" applyNumberFormat="1" applyBorder="1"/>
    <xf numFmtId="0" fontId="0" fillId="0" borderId="10" xfId="0" applyBorder="1"/>
    <xf numFmtId="0" fontId="0" fillId="0" borderId="19" xfId="0" applyBorder="1"/>
    <xf numFmtId="0" fontId="0" fillId="0" borderId="20" xfId="0" applyBorder="1"/>
    <xf numFmtId="3" fontId="0" fillId="0" borderId="0" xfId="0" applyNumberFormat="1" applyFill="1"/>
    <xf numFmtId="11" fontId="0" fillId="0" borderId="0" xfId="0" applyNumberFormat="1" applyFill="1"/>
    <xf numFmtId="3" fontId="6" fillId="0" borderId="0" xfId="0" applyNumberFormat="1" applyFont="1" applyFill="1"/>
    <xf numFmtId="3" fontId="6" fillId="0" borderId="0" xfId="0" applyNumberFormat="1" applyFont="1" applyFill="1" applyBorder="1" applyAlignment="1">
      <alignment horizontal="right" vertical="top" wrapText="1" readingOrder="1"/>
    </xf>
    <xf numFmtId="11" fontId="0" fillId="0" borderId="0" xfId="0" applyNumberFormat="1" applyFill="1" applyBorder="1"/>
    <xf numFmtId="0" fontId="11" fillId="0" borderId="0" xfId="0" applyFont="1" applyFill="1" applyBorder="1" applyAlignment="1">
      <alignment horizontal="right" vertical="top" wrapText="1" readingOrder="1"/>
    </xf>
    <xf numFmtId="0" fontId="0" fillId="0" borderId="0" xfId="0" applyAlignment="1">
      <alignment horizont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1"/>
          <c:order val="0"/>
          <c:spPr>
            <a:ln w="28575" cap="rnd">
              <a:solidFill>
                <a:schemeClr val="bg1">
                  <a:lumMod val="50000"/>
                </a:schemeClr>
              </a:solidFill>
              <a:round/>
            </a:ln>
            <a:effectLst/>
          </c:spPr>
          <c:marker>
            <c:symbol val="none"/>
          </c:marker>
          <c:dLbls>
            <c:spPr>
              <a:noFill/>
              <a:ln>
                <a:solidFill>
                  <a:schemeClr val="bg1">
                    <a:lumMod val="50000"/>
                  </a:schemeClr>
                </a:solid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Table'!$E$12:$E$31</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'Pivot Table'!$F$12:$F$31</c:f>
              <c:numCache>
                <c:formatCode>General</c:formatCode>
                <c:ptCount val="20"/>
                <c:pt idx="0">
                  <c:v>16</c:v>
                </c:pt>
                <c:pt idx="1">
                  <c:v>16</c:v>
                </c:pt>
                <c:pt idx="2">
                  <c:v>18</c:v>
                </c:pt>
                <c:pt idx="3">
                  <c:v>17</c:v>
                </c:pt>
                <c:pt idx="4">
                  <c:v>25</c:v>
                </c:pt>
                <c:pt idx="5">
                  <c:v>26</c:v>
                </c:pt>
                <c:pt idx="6">
                  <c:v>27</c:v>
                </c:pt>
                <c:pt idx="7">
                  <c:v>19</c:v>
                </c:pt>
                <c:pt idx="8">
                  <c:v>20</c:v>
                </c:pt>
                <c:pt idx="9">
                  <c:v>18</c:v>
                </c:pt>
                <c:pt idx="10">
                  <c:v>25</c:v>
                </c:pt>
                <c:pt idx="11">
                  <c:v>39</c:v>
                </c:pt>
                <c:pt idx="12">
                  <c:v>27</c:v>
                </c:pt>
                <c:pt idx="13">
                  <c:v>27</c:v>
                </c:pt>
                <c:pt idx="14">
                  <c:v>15</c:v>
                </c:pt>
                <c:pt idx="15">
                  <c:v>22</c:v>
                </c:pt>
                <c:pt idx="16">
                  <c:v>17</c:v>
                </c:pt>
                <c:pt idx="17">
                  <c:v>28</c:v>
                </c:pt>
                <c:pt idx="18">
                  <c:v>12</c:v>
                </c:pt>
                <c:pt idx="19">
                  <c:v>17</c:v>
                </c:pt>
              </c:numCache>
            </c:numRef>
          </c:val>
          <c:smooth val="0"/>
          <c:extLst>
            <c:ext xmlns:c16="http://schemas.microsoft.com/office/drawing/2014/chart" uri="{C3380CC4-5D6E-409C-BE32-E72D297353CC}">
              <c16:uniqueId val="{00000001-D795-4CC6-B0C8-C390CC8F0002}"/>
            </c:ext>
          </c:extLst>
        </c:ser>
        <c:dLbls>
          <c:showLegendKey val="0"/>
          <c:showVal val="0"/>
          <c:showCatName val="0"/>
          <c:showSerName val="0"/>
          <c:showPercent val="0"/>
          <c:showBubbleSize val="0"/>
        </c:dLbls>
        <c:smooth val="0"/>
        <c:axId val="1821905311"/>
        <c:axId val="1821907391"/>
      </c:lineChart>
      <c:catAx>
        <c:axId val="182190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bg1">
                <a:lumMod val="50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21907391"/>
        <c:crosses val="autoZero"/>
        <c:auto val="1"/>
        <c:lblAlgn val="ctr"/>
        <c:lblOffset val="100"/>
        <c:noMultiLvlLbl val="0"/>
      </c:catAx>
      <c:valAx>
        <c:axId val="182190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Total # of Bears HBV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21905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1">
                <a:lumMod val="50000"/>
                <a:lumOff val="50000"/>
              </a:schemeClr>
            </a:solidFill>
          </c:spPr>
          <c:invertIfNegative val="0"/>
          <c:cat>
            <c:strRef>
              <c:f>'Age&amp;Sex'!$D$3:$D$6</c:f>
              <c:strCache>
                <c:ptCount val="4"/>
                <c:pt idx="0">
                  <c:v>Adult</c:v>
                </c:pt>
                <c:pt idx="1">
                  <c:v>Cub/Yearling</c:v>
                </c:pt>
                <c:pt idx="2">
                  <c:v>Sub-adult</c:v>
                </c:pt>
                <c:pt idx="3">
                  <c:v>Unknown</c:v>
                </c:pt>
              </c:strCache>
            </c:strRef>
          </c:cat>
          <c:val>
            <c:numRef>
              <c:f>'Age&amp;Sex'!$E$3:$E$6</c:f>
              <c:numCache>
                <c:formatCode>General</c:formatCode>
                <c:ptCount val="4"/>
                <c:pt idx="0">
                  <c:v>116</c:v>
                </c:pt>
                <c:pt idx="1">
                  <c:v>163</c:v>
                </c:pt>
                <c:pt idx="2">
                  <c:v>46</c:v>
                </c:pt>
                <c:pt idx="3">
                  <c:v>218</c:v>
                </c:pt>
              </c:numCache>
            </c:numRef>
          </c:val>
          <c:extLst>
            <c:ext xmlns:c16="http://schemas.microsoft.com/office/drawing/2014/chart" uri="{C3380CC4-5D6E-409C-BE32-E72D297353CC}">
              <c16:uniqueId val="{00000000-E1FA-4C48-99ED-4118A68F26EC}"/>
            </c:ext>
          </c:extLst>
        </c:ser>
        <c:dLbls>
          <c:showLegendKey val="0"/>
          <c:showVal val="0"/>
          <c:showCatName val="0"/>
          <c:showSerName val="0"/>
          <c:showPercent val="0"/>
          <c:showBubbleSize val="0"/>
        </c:dLbls>
        <c:gapWidth val="150"/>
        <c:axId val="125572992"/>
        <c:axId val="125620224"/>
      </c:barChart>
      <c:catAx>
        <c:axId val="125572992"/>
        <c:scaling>
          <c:orientation val="minMax"/>
        </c:scaling>
        <c:delete val="0"/>
        <c:axPos val="b"/>
        <c:title>
          <c:tx>
            <c:rich>
              <a:bodyPr/>
              <a:lstStyle/>
              <a:p>
                <a:pPr>
                  <a:defRPr/>
                </a:pPr>
                <a:r>
                  <a:rPr lang="en-US"/>
                  <a:t>Age of Bear</a:t>
                </a:r>
              </a:p>
            </c:rich>
          </c:tx>
          <c:overlay val="0"/>
        </c:title>
        <c:numFmt formatCode="General" sourceLinked="0"/>
        <c:majorTickMark val="out"/>
        <c:minorTickMark val="none"/>
        <c:tickLblPos val="nextTo"/>
        <c:crossAx val="125620224"/>
        <c:crosses val="autoZero"/>
        <c:auto val="1"/>
        <c:lblAlgn val="ctr"/>
        <c:lblOffset val="100"/>
        <c:noMultiLvlLbl val="0"/>
      </c:catAx>
      <c:valAx>
        <c:axId val="125620224"/>
        <c:scaling>
          <c:orientation val="minMax"/>
        </c:scaling>
        <c:delete val="0"/>
        <c:axPos val="l"/>
        <c:majorGridlines>
          <c:spPr>
            <a:ln>
              <a:prstDash val="dash"/>
            </a:ln>
          </c:spPr>
        </c:majorGridlines>
        <c:title>
          <c:tx>
            <c:rich>
              <a:bodyPr rot="-5400000" vert="horz"/>
              <a:lstStyle/>
              <a:p>
                <a:pPr>
                  <a:defRPr/>
                </a:pPr>
                <a:r>
                  <a:rPr lang="en-US"/>
                  <a:t>Total # Bears HBV</a:t>
                </a:r>
              </a:p>
            </c:rich>
          </c:tx>
          <c:overlay val="0"/>
        </c:title>
        <c:numFmt formatCode="General" sourceLinked="1"/>
        <c:majorTickMark val="out"/>
        <c:minorTickMark val="none"/>
        <c:tickLblPos val="nextTo"/>
        <c:crossAx val="125572992"/>
        <c:crosses val="autoZero"/>
        <c:crossBetween val="between"/>
        <c:majorUnit val="40"/>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1">
                <a:lumMod val="50000"/>
                <a:lumOff val="50000"/>
              </a:schemeClr>
            </a:solidFill>
          </c:spPr>
          <c:invertIfNegative val="0"/>
          <c:cat>
            <c:strRef>
              <c:f>'Age&amp;Sex'!$E$13:$E$14</c:f>
              <c:strCache>
                <c:ptCount val="2"/>
                <c:pt idx="0">
                  <c:v>Female</c:v>
                </c:pt>
                <c:pt idx="1">
                  <c:v>Male</c:v>
                </c:pt>
              </c:strCache>
            </c:strRef>
          </c:cat>
          <c:val>
            <c:numRef>
              <c:f>'Age&amp;Sex'!$F$13:$F$14</c:f>
              <c:numCache>
                <c:formatCode>General</c:formatCode>
                <c:ptCount val="2"/>
                <c:pt idx="0">
                  <c:v>65</c:v>
                </c:pt>
                <c:pt idx="1">
                  <c:v>56</c:v>
                </c:pt>
              </c:numCache>
            </c:numRef>
          </c:val>
          <c:extLst>
            <c:ext xmlns:c16="http://schemas.microsoft.com/office/drawing/2014/chart" uri="{C3380CC4-5D6E-409C-BE32-E72D297353CC}">
              <c16:uniqueId val="{00000000-D66B-409D-B24A-80D24A8DB2DA}"/>
            </c:ext>
          </c:extLst>
        </c:ser>
        <c:dLbls>
          <c:showLegendKey val="0"/>
          <c:showVal val="0"/>
          <c:showCatName val="0"/>
          <c:showSerName val="0"/>
          <c:showPercent val="0"/>
          <c:showBubbleSize val="0"/>
        </c:dLbls>
        <c:gapWidth val="150"/>
        <c:axId val="126197760"/>
        <c:axId val="126199680"/>
      </c:barChart>
      <c:catAx>
        <c:axId val="126197760"/>
        <c:scaling>
          <c:orientation val="minMax"/>
        </c:scaling>
        <c:delete val="0"/>
        <c:axPos val="b"/>
        <c:title>
          <c:tx>
            <c:rich>
              <a:bodyPr/>
              <a:lstStyle/>
              <a:p>
                <a:pPr>
                  <a:defRPr/>
                </a:pPr>
                <a:r>
                  <a:rPr lang="en-US"/>
                  <a:t>Bear Gender</a:t>
                </a:r>
              </a:p>
            </c:rich>
          </c:tx>
          <c:overlay val="0"/>
        </c:title>
        <c:numFmt formatCode="General" sourceLinked="0"/>
        <c:majorTickMark val="out"/>
        <c:minorTickMark val="none"/>
        <c:tickLblPos val="nextTo"/>
        <c:crossAx val="126199680"/>
        <c:crosses val="autoZero"/>
        <c:auto val="1"/>
        <c:lblAlgn val="ctr"/>
        <c:lblOffset val="100"/>
        <c:noMultiLvlLbl val="0"/>
      </c:catAx>
      <c:valAx>
        <c:axId val="126199680"/>
        <c:scaling>
          <c:orientation val="minMax"/>
        </c:scaling>
        <c:delete val="0"/>
        <c:axPos val="l"/>
        <c:majorGridlines>
          <c:spPr>
            <a:ln>
              <a:prstDash val="dash"/>
            </a:ln>
          </c:spPr>
        </c:majorGridlines>
        <c:title>
          <c:tx>
            <c:rich>
              <a:bodyPr rot="-5400000" vert="horz"/>
              <a:lstStyle/>
              <a:p>
                <a:pPr>
                  <a:defRPr/>
                </a:pPr>
                <a:r>
                  <a:rPr lang="en-US"/>
                  <a:t>Total # of Bears HBV</a:t>
                </a:r>
              </a:p>
            </c:rich>
          </c:tx>
          <c:overlay val="0"/>
        </c:title>
        <c:numFmt formatCode="General" sourceLinked="1"/>
        <c:majorTickMark val="out"/>
        <c:minorTickMark val="none"/>
        <c:tickLblPos val="nextTo"/>
        <c:crossAx val="126197760"/>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 of Bears HBV 2011-2018</a:t>
            </a:r>
          </a:p>
        </c:rich>
      </c:tx>
      <c:overlay val="1"/>
    </c:title>
    <c:autoTitleDeleted val="0"/>
    <c:plotArea>
      <c:layout>
        <c:manualLayout>
          <c:layoutTarget val="inner"/>
          <c:xMode val="edge"/>
          <c:yMode val="edge"/>
          <c:x val="0.14377649074857379"/>
          <c:y val="0.12001158475880171"/>
          <c:w val="0.82592047894839593"/>
          <c:h val="0.66731396506471174"/>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AC2-42CD-AF24-83147CE722E9}"/>
              </c:ext>
            </c:extLst>
          </c:dPt>
          <c:dPt>
            <c:idx val="1"/>
            <c:invertIfNegative val="0"/>
            <c:bubble3D val="0"/>
            <c:spPr>
              <a:solidFill>
                <a:schemeClr val="bg1">
                  <a:lumMod val="50000"/>
                </a:schemeClr>
              </a:solidFill>
            </c:spPr>
            <c:extLst>
              <c:ext xmlns:c16="http://schemas.microsoft.com/office/drawing/2014/chart" uri="{C3380CC4-5D6E-409C-BE32-E72D297353CC}">
                <c16:uniqueId val="{00000003-FAC2-42CD-AF24-83147CE722E9}"/>
              </c:ext>
            </c:extLst>
          </c:dPt>
          <c:dPt>
            <c:idx val="2"/>
            <c:invertIfNegative val="0"/>
            <c:bubble3D val="0"/>
            <c:spPr>
              <a:solidFill>
                <a:schemeClr val="bg1">
                  <a:lumMod val="50000"/>
                </a:schemeClr>
              </a:solidFill>
            </c:spPr>
            <c:extLst>
              <c:ext xmlns:c16="http://schemas.microsoft.com/office/drawing/2014/chart" uri="{C3380CC4-5D6E-409C-BE32-E72D297353CC}">
                <c16:uniqueId val="{00000005-FAC2-42CD-AF24-83147CE722E9}"/>
              </c:ext>
            </c:extLst>
          </c:dPt>
          <c:dPt>
            <c:idx val="3"/>
            <c:invertIfNegative val="0"/>
            <c:bubble3D val="0"/>
            <c:spPr>
              <a:solidFill>
                <a:schemeClr val="bg1">
                  <a:lumMod val="50000"/>
                </a:schemeClr>
              </a:solidFill>
            </c:spPr>
            <c:extLst>
              <c:ext xmlns:c16="http://schemas.microsoft.com/office/drawing/2014/chart" uri="{C3380CC4-5D6E-409C-BE32-E72D297353CC}">
                <c16:uniqueId val="{00000007-FAC2-42CD-AF24-83147CE722E9}"/>
              </c:ext>
            </c:extLst>
          </c:dPt>
          <c:dPt>
            <c:idx val="4"/>
            <c:invertIfNegative val="0"/>
            <c:bubble3D val="0"/>
            <c:spPr>
              <a:solidFill>
                <a:schemeClr val="bg1">
                  <a:lumMod val="50000"/>
                </a:schemeClr>
              </a:solidFill>
              <a:ln>
                <a:solidFill>
                  <a:schemeClr val="bg1">
                    <a:lumMod val="50000"/>
                  </a:schemeClr>
                </a:solidFill>
              </a:ln>
            </c:spPr>
            <c:extLst>
              <c:ext xmlns:c16="http://schemas.microsoft.com/office/drawing/2014/chart" uri="{C3380CC4-5D6E-409C-BE32-E72D297353CC}">
                <c16:uniqueId val="{00000009-FAC2-42CD-AF24-83147CE722E9}"/>
              </c:ext>
            </c:extLst>
          </c:dPt>
          <c:dPt>
            <c:idx val="5"/>
            <c:invertIfNegative val="0"/>
            <c:bubble3D val="0"/>
            <c:spPr>
              <a:solidFill>
                <a:schemeClr val="bg1">
                  <a:lumMod val="50000"/>
                </a:schemeClr>
              </a:solidFill>
            </c:spPr>
            <c:extLst>
              <c:ext xmlns:c16="http://schemas.microsoft.com/office/drawing/2014/chart" uri="{C3380CC4-5D6E-409C-BE32-E72D297353CC}">
                <c16:uniqueId val="{0000000B-FAC2-42CD-AF24-83147CE722E9}"/>
              </c:ext>
            </c:extLst>
          </c:dPt>
          <c:cat>
            <c:strRef>
              <c:f>Road!$A$3:$A$8</c:f>
              <c:strCache>
                <c:ptCount val="6"/>
                <c:pt idx="0">
                  <c:v>Tioga</c:v>
                </c:pt>
                <c:pt idx="1">
                  <c:v>BOF</c:v>
                </c:pt>
                <c:pt idx="2">
                  <c:v>EP</c:v>
                </c:pt>
                <c:pt idx="3">
                  <c:v>Valley</c:v>
                </c:pt>
                <c:pt idx="4">
                  <c:v>Wawona</c:v>
                </c:pt>
                <c:pt idx="5">
                  <c:v>GP</c:v>
                </c:pt>
              </c:strCache>
            </c:strRef>
          </c:cat>
          <c:val>
            <c:numRef>
              <c:f>Road!$D$3:$D$8</c:f>
              <c:numCache>
                <c:formatCode>General</c:formatCode>
                <c:ptCount val="6"/>
                <c:pt idx="0">
                  <c:v>140</c:v>
                </c:pt>
                <c:pt idx="1">
                  <c:v>104</c:v>
                </c:pt>
                <c:pt idx="2">
                  <c:v>43</c:v>
                </c:pt>
                <c:pt idx="3">
                  <c:v>77</c:v>
                </c:pt>
                <c:pt idx="4">
                  <c:v>111</c:v>
                </c:pt>
                <c:pt idx="5">
                  <c:v>47</c:v>
                </c:pt>
              </c:numCache>
            </c:numRef>
          </c:val>
          <c:extLst>
            <c:ext xmlns:c16="http://schemas.microsoft.com/office/drawing/2014/chart" uri="{C3380CC4-5D6E-409C-BE32-E72D297353CC}">
              <c16:uniqueId val="{0000000C-FAC2-42CD-AF24-83147CE722E9}"/>
            </c:ext>
          </c:extLst>
        </c:ser>
        <c:dLbls>
          <c:showLegendKey val="0"/>
          <c:showVal val="0"/>
          <c:showCatName val="0"/>
          <c:showSerName val="0"/>
          <c:showPercent val="0"/>
          <c:showBubbleSize val="0"/>
        </c:dLbls>
        <c:gapWidth val="150"/>
        <c:axId val="125697024"/>
        <c:axId val="126289024"/>
      </c:barChart>
      <c:catAx>
        <c:axId val="125697024"/>
        <c:scaling>
          <c:orientation val="minMax"/>
        </c:scaling>
        <c:delete val="0"/>
        <c:axPos val="b"/>
        <c:title>
          <c:tx>
            <c:rich>
              <a:bodyPr/>
              <a:lstStyle/>
              <a:p>
                <a:pPr>
                  <a:defRPr/>
                </a:pPr>
                <a:r>
                  <a:rPr lang="en-US"/>
                  <a:t>Roads</a:t>
                </a:r>
                <a:r>
                  <a:rPr lang="en-US" baseline="0"/>
                  <a:t> in </a:t>
                </a:r>
                <a:r>
                  <a:rPr lang="en-US"/>
                  <a:t>Park</a:t>
                </a:r>
              </a:p>
            </c:rich>
          </c:tx>
          <c:overlay val="0"/>
        </c:title>
        <c:numFmt formatCode="General" sourceLinked="0"/>
        <c:majorTickMark val="out"/>
        <c:minorTickMark val="none"/>
        <c:tickLblPos val="nextTo"/>
        <c:crossAx val="126289024"/>
        <c:crosses val="autoZero"/>
        <c:auto val="1"/>
        <c:lblAlgn val="ctr"/>
        <c:lblOffset val="100"/>
        <c:noMultiLvlLbl val="0"/>
      </c:catAx>
      <c:valAx>
        <c:axId val="126289024"/>
        <c:scaling>
          <c:orientation val="minMax"/>
        </c:scaling>
        <c:delete val="0"/>
        <c:axPos val="l"/>
        <c:majorGridlines>
          <c:spPr>
            <a:ln>
              <a:prstDash val="dash"/>
            </a:ln>
          </c:spPr>
        </c:majorGridlines>
        <c:title>
          <c:tx>
            <c:rich>
              <a:bodyPr rot="-5400000" vert="horz"/>
              <a:lstStyle/>
              <a:p>
                <a:pPr>
                  <a:defRPr/>
                </a:pPr>
                <a:r>
                  <a:rPr lang="en-US"/>
                  <a:t>Total # Bears Hit</a:t>
                </a:r>
              </a:p>
            </c:rich>
          </c:tx>
          <c:overlay val="0"/>
        </c:title>
        <c:numFmt formatCode="General" sourceLinked="1"/>
        <c:majorTickMark val="out"/>
        <c:minorTickMark val="none"/>
        <c:tickLblPos val="nextTo"/>
        <c:crossAx val="12569702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 Bears Hit by Road 1995-2018</a:t>
            </a:r>
          </a:p>
        </c:rich>
      </c:tx>
      <c:overlay val="0"/>
    </c:title>
    <c:autoTitleDeleted val="0"/>
    <c:plotArea>
      <c:layout/>
      <c:barChart>
        <c:barDir val="col"/>
        <c:grouping val="clustered"/>
        <c:varyColors val="0"/>
        <c:ser>
          <c:idx val="0"/>
          <c:order val="0"/>
          <c:spPr>
            <a:solidFill>
              <a:schemeClr val="tx1">
                <a:lumMod val="50000"/>
                <a:lumOff val="50000"/>
              </a:schemeClr>
            </a:solidFill>
          </c:spPr>
          <c:invertIfNegative val="0"/>
          <c:cat>
            <c:strRef>
              <c:f>Road!$A$3:$A$8</c:f>
              <c:strCache>
                <c:ptCount val="6"/>
                <c:pt idx="0">
                  <c:v>Tioga</c:v>
                </c:pt>
                <c:pt idx="1">
                  <c:v>BOF</c:v>
                </c:pt>
                <c:pt idx="2">
                  <c:v>EP</c:v>
                </c:pt>
                <c:pt idx="3">
                  <c:v>Valley</c:v>
                </c:pt>
                <c:pt idx="4">
                  <c:v>Wawona</c:v>
                </c:pt>
                <c:pt idx="5">
                  <c:v>GP</c:v>
                </c:pt>
              </c:strCache>
            </c:strRef>
          </c:cat>
          <c:val>
            <c:numRef>
              <c:f>Road!$F$3:$F$8</c:f>
              <c:numCache>
                <c:formatCode>0.00</c:formatCode>
                <c:ptCount val="6"/>
                <c:pt idx="0">
                  <c:v>3.1111111111111112</c:v>
                </c:pt>
                <c:pt idx="1">
                  <c:v>4.9523809523809526</c:v>
                </c:pt>
                <c:pt idx="2">
                  <c:v>4.3</c:v>
                </c:pt>
                <c:pt idx="3">
                  <c:v>4.5294117647058822</c:v>
                </c:pt>
                <c:pt idx="4">
                  <c:v>4.4400000000000004</c:v>
                </c:pt>
                <c:pt idx="5">
                  <c:v>3.1333333333333333</c:v>
                </c:pt>
              </c:numCache>
            </c:numRef>
          </c:val>
          <c:extLst>
            <c:ext xmlns:c16="http://schemas.microsoft.com/office/drawing/2014/chart" uri="{C3380CC4-5D6E-409C-BE32-E72D297353CC}">
              <c16:uniqueId val="{00000000-F58E-47AA-AC0A-F71324DEB028}"/>
            </c:ext>
          </c:extLst>
        </c:ser>
        <c:dLbls>
          <c:showLegendKey val="0"/>
          <c:showVal val="0"/>
          <c:showCatName val="0"/>
          <c:showSerName val="0"/>
          <c:showPercent val="0"/>
          <c:showBubbleSize val="0"/>
        </c:dLbls>
        <c:gapWidth val="150"/>
        <c:axId val="126326272"/>
        <c:axId val="126328192"/>
      </c:barChart>
      <c:catAx>
        <c:axId val="126326272"/>
        <c:scaling>
          <c:orientation val="minMax"/>
        </c:scaling>
        <c:delete val="0"/>
        <c:axPos val="b"/>
        <c:title>
          <c:tx>
            <c:rich>
              <a:bodyPr/>
              <a:lstStyle/>
              <a:p>
                <a:pPr>
                  <a:defRPr/>
                </a:pPr>
                <a:r>
                  <a:rPr lang="en-US"/>
                  <a:t>Park Road</a:t>
                </a:r>
              </a:p>
            </c:rich>
          </c:tx>
          <c:overlay val="0"/>
        </c:title>
        <c:numFmt formatCode="General" sourceLinked="0"/>
        <c:majorTickMark val="out"/>
        <c:minorTickMark val="none"/>
        <c:tickLblPos val="nextTo"/>
        <c:crossAx val="126328192"/>
        <c:crosses val="autoZero"/>
        <c:auto val="1"/>
        <c:lblAlgn val="ctr"/>
        <c:lblOffset val="100"/>
        <c:noMultiLvlLbl val="0"/>
      </c:catAx>
      <c:valAx>
        <c:axId val="126328192"/>
        <c:scaling>
          <c:orientation val="minMax"/>
        </c:scaling>
        <c:delete val="0"/>
        <c:axPos val="l"/>
        <c:majorGridlines>
          <c:spPr>
            <a:ln>
              <a:prstDash val="dash"/>
            </a:ln>
          </c:spPr>
        </c:majorGridlines>
        <c:title>
          <c:tx>
            <c:rich>
              <a:bodyPr rot="-5400000" vert="horz"/>
              <a:lstStyle/>
              <a:p>
                <a:pPr>
                  <a:defRPr/>
                </a:pPr>
                <a:r>
                  <a:rPr lang="en-US"/>
                  <a:t># Bears HBV Per Mile of Road</a:t>
                </a:r>
              </a:p>
            </c:rich>
          </c:tx>
          <c:overlay val="0"/>
        </c:title>
        <c:numFmt formatCode="0.00" sourceLinked="1"/>
        <c:majorTickMark val="out"/>
        <c:minorTickMark val="none"/>
        <c:tickLblPos val="nextTo"/>
        <c:crossAx val="126326272"/>
        <c:crosses val="autoZero"/>
        <c:crossBetween val="between"/>
      </c:valAx>
    </c:plotArea>
    <c:plotVisOnly val="1"/>
    <c:dispBlanksAs val="gap"/>
    <c:showDLblsOverMax val="0"/>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 of Bears HBV per KM of Road</a:t>
            </a:r>
          </a:p>
        </c:rich>
      </c:tx>
      <c:overlay val="0"/>
    </c:title>
    <c:autoTitleDeleted val="0"/>
    <c:plotArea>
      <c:layout/>
      <c:barChart>
        <c:barDir val="col"/>
        <c:grouping val="clustered"/>
        <c:varyColors val="0"/>
        <c:ser>
          <c:idx val="0"/>
          <c:order val="0"/>
          <c:tx>
            <c:strRef>
              <c:f>Road!$E$3:$E$8</c:f>
              <c:strCache>
                <c:ptCount val="6"/>
                <c:pt idx="0">
                  <c:v>2.12</c:v>
                </c:pt>
                <c:pt idx="1">
                  <c:v>3.15</c:v>
                </c:pt>
                <c:pt idx="2">
                  <c:v>2.53</c:v>
                </c:pt>
                <c:pt idx="3">
                  <c:v>2.85</c:v>
                </c:pt>
                <c:pt idx="4">
                  <c:v>2.78</c:v>
                </c:pt>
                <c:pt idx="5">
                  <c:v>2.47</c:v>
                </c:pt>
              </c:strCache>
            </c:strRef>
          </c:tx>
          <c:spPr>
            <a:solidFill>
              <a:sysClr val="window" lastClr="FFFFFF">
                <a:lumMod val="50000"/>
              </a:sysClr>
            </a:solidFill>
          </c:spPr>
          <c:invertIfNegative val="0"/>
          <c:cat>
            <c:strRef>
              <c:f>Road!$A$3:$A$8</c:f>
              <c:strCache>
                <c:ptCount val="6"/>
                <c:pt idx="0">
                  <c:v>Tioga</c:v>
                </c:pt>
                <c:pt idx="1">
                  <c:v>BOF</c:v>
                </c:pt>
                <c:pt idx="2">
                  <c:v>EP</c:v>
                </c:pt>
                <c:pt idx="3">
                  <c:v>Valley</c:v>
                </c:pt>
                <c:pt idx="4">
                  <c:v>Wawona</c:v>
                </c:pt>
                <c:pt idx="5">
                  <c:v>GP</c:v>
                </c:pt>
              </c:strCache>
            </c:strRef>
          </c:cat>
          <c:val>
            <c:numRef>
              <c:f>Road!$E$3:$E$8</c:f>
              <c:numCache>
                <c:formatCode>0.00</c:formatCode>
                <c:ptCount val="6"/>
                <c:pt idx="0">
                  <c:v>2.1212121212121211</c:v>
                </c:pt>
                <c:pt idx="1">
                  <c:v>3.1515151515151514</c:v>
                </c:pt>
                <c:pt idx="2">
                  <c:v>2.5294117647058822</c:v>
                </c:pt>
                <c:pt idx="3">
                  <c:v>2.8518518518518516</c:v>
                </c:pt>
                <c:pt idx="4">
                  <c:v>2.7749999999999999</c:v>
                </c:pt>
                <c:pt idx="5">
                  <c:v>2.4736842105263159</c:v>
                </c:pt>
              </c:numCache>
            </c:numRef>
          </c:val>
          <c:extLst>
            <c:ext xmlns:c16="http://schemas.microsoft.com/office/drawing/2014/chart" uri="{C3380CC4-5D6E-409C-BE32-E72D297353CC}">
              <c16:uniqueId val="{00000000-7329-4D60-9DEC-45A26FB4E0C4}"/>
            </c:ext>
          </c:extLst>
        </c:ser>
        <c:dLbls>
          <c:showLegendKey val="0"/>
          <c:showVal val="0"/>
          <c:showCatName val="0"/>
          <c:showSerName val="0"/>
          <c:showPercent val="0"/>
          <c:showBubbleSize val="0"/>
        </c:dLbls>
        <c:gapWidth val="150"/>
        <c:axId val="132399104"/>
        <c:axId val="132400640"/>
      </c:barChart>
      <c:catAx>
        <c:axId val="132399104"/>
        <c:scaling>
          <c:orientation val="minMax"/>
        </c:scaling>
        <c:delete val="0"/>
        <c:axPos val="b"/>
        <c:numFmt formatCode="General" sourceLinked="0"/>
        <c:majorTickMark val="out"/>
        <c:minorTickMark val="none"/>
        <c:tickLblPos val="nextTo"/>
        <c:crossAx val="132400640"/>
        <c:crosses val="autoZero"/>
        <c:auto val="1"/>
        <c:lblAlgn val="ctr"/>
        <c:lblOffset val="100"/>
        <c:noMultiLvlLbl val="0"/>
      </c:catAx>
      <c:valAx>
        <c:axId val="132400640"/>
        <c:scaling>
          <c:orientation val="minMax"/>
        </c:scaling>
        <c:delete val="0"/>
        <c:axPos val="l"/>
        <c:majorGridlines>
          <c:spPr>
            <a:ln>
              <a:prstDash val="dash"/>
            </a:ln>
          </c:spPr>
        </c:majorGridlines>
        <c:numFmt formatCode="0.00" sourceLinked="1"/>
        <c:majorTickMark val="out"/>
        <c:minorTickMark val="none"/>
        <c:tickLblPos val="nextTo"/>
        <c:crossAx val="1323991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a:t>
            </a:r>
            <a:r>
              <a:rPr lang="en-US" sz="1200" baseline="0"/>
              <a:t> of Bears Hit 1995-2017</a:t>
            </a:r>
          </a:p>
        </c:rich>
      </c:tx>
      <c:overlay val="0"/>
    </c:title>
    <c:autoTitleDeleted val="0"/>
    <c:plotArea>
      <c:layout/>
      <c:barChart>
        <c:barDir val="col"/>
        <c:grouping val="stacked"/>
        <c:varyColors val="0"/>
        <c:ser>
          <c:idx val="0"/>
          <c:order val="0"/>
          <c:spPr>
            <a:solidFill>
              <a:schemeClr val="bg1">
                <a:lumMod val="50000"/>
              </a:schemeClr>
            </a:solidFill>
            <a:effectLst>
              <a:outerShdw blurRad="50800" dist="50800" dir="5400000" algn="ctr" rotWithShape="0">
                <a:schemeClr val="bg1"/>
              </a:outerShdw>
            </a:effectLst>
          </c:spPr>
          <c:invertIfNegative val="0"/>
          <c:cat>
            <c:strRef>
              <c:f>'# Hit per Roadway'!$F$3:$F$8</c:f>
              <c:strCache>
                <c:ptCount val="6"/>
                <c:pt idx="0">
                  <c:v>Glacier PT Rd</c:v>
                </c:pt>
                <c:pt idx="1">
                  <c:v>BOF Rd</c:v>
                </c:pt>
                <c:pt idx="2">
                  <c:v>El Portal Rd</c:v>
                </c:pt>
                <c:pt idx="3">
                  <c:v>Wawona Rd</c:v>
                </c:pt>
                <c:pt idx="4">
                  <c:v>Tioga Rd</c:v>
                </c:pt>
                <c:pt idx="5">
                  <c:v>Valley</c:v>
                </c:pt>
              </c:strCache>
            </c:strRef>
          </c:cat>
          <c:val>
            <c:numRef>
              <c:f>'# Hit per Roadway'!$G$3:$G$8</c:f>
              <c:numCache>
                <c:formatCode>General</c:formatCode>
                <c:ptCount val="6"/>
                <c:pt idx="0">
                  <c:v>40</c:v>
                </c:pt>
                <c:pt idx="1">
                  <c:v>80</c:v>
                </c:pt>
                <c:pt idx="2">
                  <c:v>38</c:v>
                </c:pt>
                <c:pt idx="3">
                  <c:v>93</c:v>
                </c:pt>
                <c:pt idx="4">
                  <c:v>120</c:v>
                </c:pt>
                <c:pt idx="5">
                  <c:v>58</c:v>
                </c:pt>
              </c:numCache>
            </c:numRef>
          </c:val>
          <c:extLst>
            <c:ext xmlns:c16="http://schemas.microsoft.com/office/drawing/2014/chart" uri="{C3380CC4-5D6E-409C-BE32-E72D297353CC}">
              <c16:uniqueId val="{00000000-239F-4ABF-9155-458951D57FD2}"/>
            </c:ext>
          </c:extLst>
        </c:ser>
        <c:dLbls>
          <c:showLegendKey val="0"/>
          <c:showVal val="0"/>
          <c:showCatName val="0"/>
          <c:showSerName val="0"/>
          <c:showPercent val="0"/>
          <c:showBubbleSize val="0"/>
        </c:dLbls>
        <c:gapWidth val="150"/>
        <c:overlap val="100"/>
        <c:axId val="117856512"/>
        <c:axId val="127885696"/>
      </c:barChart>
      <c:catAx>
        <c:axId val="117856512"/>
        <c:scaling>
          <c:orientation val="minMax"/>
        </c:scaling>
        <c:delete val="0"/>
        <c:axPos val="b"/>
        <c:title>
          <c:tx>
            <c:rich>
              <a:bodyPr/>
              <a:lstStyle/>
              <a:p>
                <a:pPr>
                  <a:defRPr/>
                </a:pPr>
                <a:r>
                  <a:rPr lang="en-US"/>
                  <a:t>Road in YNP</a:t>
                </a:r>
              </a:p>
            </c:rich>
          </c:tx>
          <c:overlay val="0"/>
        </c:title>
        <c:numFmt formatCode="General" sourceLinked="0"/>
        <c:majorTickMark val="out"/>
        <c:minorTickMark val="none"/>
        <c:tickLblPos val="nextTo"/>
        <c:crossAx val="127885696"/>
        <c:crosses val="autoZero"/>
        <c:auto val="1"/>
        <c:lblAlgn val="ctr"/>
        <c:lblOffset val="100"/>
        <c:noMultiLvlLbl val="0"/>
      </c:catAx>
      <c:valAx>
        <c:axId val="127885696"/>
        <c:scaling>
          <c:orientation val="minMax"/>
        </c:scaling>
        <c:delete val="0"/>
        <c:axPos val="l"/>
        <c:majorGridlines>
          <c:spPr>
            <a:ln>
              <a:solidFill>
                <a:schemeClr val="bg1">
                  <a:lumMod val="50000"/>
                </a:schemeClr>
              </a:solidFill>
              <a:prstDash val="dash"/>
            </a:ln>
          </c:spPr>
        </c:majorGridlines>
        <c:title>
          <c:tx>
            <c:rich>
              <a:bodyPr rot="-5400000" vert="horz"/>
              <a:lstStyle/>
              <a:p>
                <a:pPr>
                  <a:defRPr/>
                </a:pPr>
                <a:r>
                  <a:rPr lang="en-US"/>
                  <a:t>Total # of Bears HBV</a:t>
                </a:r>
              </a:p>
            </c:rich>
          </c:tx>
          <c:overlay val="0"/>
        </c:title>
        <c:numFmt formatCode="General" sourceLinked="1"/>
        <c:majorTickMark val="out"/>
        <c:minorTickMark val="none"/>
        <c:tickLblPos val="nextTo"/>
        <c:crossAx val="117856512"/>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Proportion of Bears Killed per # Hit by Road</a:t>
            </a:r>
          </a:p>
        </c:rich>
      </c:tx>
      <c:overlay val="0"/>
    </c:title>
    <c:autoTitleDeleted val="0"/>
    <c:plotArea>
      <c:layout>
        <c:manualLayout>
          <c:layoutTarget val="inner"/>
          <c:xMode val="edge"/>
          <c:yMode val="edge"/>
          <c:x val="0.1305161854768154"/>
          <c:y val="0.15927092446777488"/>
          <c:w val="0.81603980752405947"/>
          <c:h val="0.68213327500729071"/>
        </c:manualLayout>
      </c:layout>
      <c:barChart>
        <c:barDir val="col"/>
        <c:grouping val="stacked"/>
        <c:varyColors val="0"/>
        <c:ser>
          <c:idx val="0"/>
          <c:order val="0"/>
          <c:tx>
            <c:strRef>
              <c:f>'# Hit per Roadway'!$H$11</c:f>
              <c:strCache>
                <c:ptCount val="1"/>
                <c:pt idx="0">
                  <c:v># Hit and Not Killed</c:v>
                </c:pt>
              </c:strCache>
            </c:strRef>
          </c:tx>
          <c:spPr>
            <a:solidFill>
              <a:schemeClr val="accent1"/>
            </a:solidFill>
          </c:spPr>
          <c:invertIfNegative val="0"/>
          <c:cat>
            <c:strRef>
              <c:f>'# Hit per Roadway'!$F$12:$F$17</c:f>
              <c:strCache>
                <c:ptCount val="6"/>
                <c:pt idx="0">
                  <c:v>Glacier PT </c:v>
                </c:pt>
                <c:pt idx="1">
                  <c:v>Hwy 120 </c:v>
                </c:pt>
                <c:pt idx="2">
                  <c:v>Hwy 140</c:v>
                </c:pt>
                <c:pt idx="3">
                  <c:v>Hwy 41 </c:v>
                </c:pt>
                <c:pt idx="4">
                  <c:v>Tioga Rd </c:v>
                </c:pt>
                <c:pt idx="5">
                  <c:v>Valley</c:v>
                </c:pt>
              </c:strCache>
            </c:strRef>
          </c:cat>
          <c:val>
            <c:numRef>
              <c:f>'# Hit per Roadway'!$H$12:$H$17</c:f>
              <c:numCache>
                <c:formatCode>General</c:formatCode>
                <c:ptCount val="6"/>
                <c:pt idx="0">
                  <c:v>28</c:v>
                </c:pt>
                <c:pt idx="1">
                  <c:v>64</c:v>
                </c:pt>
                <c:pt idx="2">
                  <c:v>21</c:v>
                </c:pt>
                <c:pt idx="3">
                  <c:v>75</c:v>
                </c:pt>
                <c:pt idx="4">
                  <c:v>73</c:v>
                </c:pt>
                <c:pt idx="5">
                  <c:v>49</c:v>
                </c:pt>
              </c:numCache>
            </c:numRef>
          </c:val>
          <c:extLst>
            <c:ext xmlns:c16="http://schemas.microsoft.com/office/drawing/2014/chart" uri="{C3380CC4-5D6E-409C-BE32-E72D297353CC}">
              <c16:uniqueId val="{00000000-830E-4A0A-93DF-37CC5FF05752}"/>
            </c:ext>
          </c:extLst>
        </c:ser>
        <c:ser>
          <c:idx val="1"/>
          <c:order val="1"/>
          <c:tx>
            <c:strRef>
              <c:f>'# Hit per Roadway'!$I$11</c:f>
              <c:strCache>
                <c:ptCount val="1"/>
                <c:pt idx="0">
                  <c:v>#Killed</c:v>
                </c:pt>
              </c:strCache>
            </c:strRef>
          </c:tx>
          <c:spPr>
            <a:solidFill>
              <a:schemeClr val="accent2"/>
            </a:solidFill>
          </c:spPr>
          <c:invertIfNegative val="0"/>
          <c:cat>
            <c:strRef>
              <c:f>'# Hit per Roadway'!$F$12:$F$17</c:f>
              <c:strCache>
                <c:ptCount val="6"/>
                <c:pt idx="0">
                  <c:v>Glacier PT </c:v>
                </c:pt>
                <c:pt idx="1">
                  <c:v>Hwy 120 </c:v>
                </c:pt>
                <c:pt idx="2">
                  <c:v>Hwy 140</c:v>
                </c:pt>
                <c:pt idx="3">
                  <c:v>Hwy 41 </c:v>
                </c:pt>
                <c:pt idx="4">
                  <c:v>Tioga Rd </c:v>
                </c:pt>
                <c:pt idx="5">
                  <c:v>Valley</c:v>
                </c:pt>
              </c:strCache>
            </c:strRef>
          </c:cat>
          <c:val>
            <c:numRef>
              <c:f>'# Hit per Roadway'!$I$12:$I$17</c:f>
              <c:numCache>
                <c:formatCode>General</c:formatCode>
                <c:ptCount val="6"/>
                <c:pt idx="0">
                  <c:v>12</c:v>
                </c:pt>
                <c:pt idx="1">
                  <c:v>16</c:v>
                </c:pt>
                <c:pt idx="2">
                  <c:v>17</c:v>
                </c:pt>
                <c:pt idx="3">
                  <c:v>18</c:v>
                </c:pt>
                <c:pt idx="4">
                  <c:v>47</c:v>
                </c:pt>
                <c:pt idx="5">
                  <c:v>9</c:v>
                </c:pt>
              </c:numCache>
            </c:numRef>
          </c:val>
          <c:extLst>
            <c:ext xmlns:c16="http://schemas.microsoft.com/office/drawing/2014/chart" uri="{C3380CC4-5D6E-409C-BE32-E72D297353CC}">
              <c16:uniqueId val="{00000001-830E-4A0A-93DF-37CC5FF05752}"/>
            </c:ext>
          </c:extLst>
        </c:ser>
        <c:dLbls>
          <c:showLegendKey val="0"/>
          <c:showVal val="0"/>
          <c:showCatName val="0"/>
          <c:showSerName val="0"/>
          <c:showPercent val="0"/>
          <c:showBubbleSize val="0"/>
        </c:dLbls>
        <c:gapWidth val="150"/>
        <c:overlap val="100"/>
        <c:axId val="127920000"/>
        <c:axId val="127922176"/>
      </c:barChart>
      <c:catAx>
        <c:axId val="127920000"/>
        <c:scaling>
          <c:orientation val="minMax"/>
        </c:scaling>
        <c:delete val="0"/>
        <c:axPos val="b"/>
        <c:title>
          <c:tx>
            <c:rich>
              <a:bodyPr/>
              <a:lstStyle/>
              <a:p>
                <a:pPr>
                  <a:defRPr/>
                </a:pPr>
                <a:r>
                  <a:rPr lang="en-US"/>
                  <a:t>Road in YNP</a:t>
                </a:r>
              </a:p>
            </c:rich>
          </c:tx>
          <c:overlay val="0"/>
        </c:title>
        <c:numFmt formatCode="General" sourceLinked="0"/>
        <c:majorTickMark val="out"/>
        <c:minorTickMark val="none"/>
        <c:tickLblPos val="nextTo"/>
        <c:crossAx val="127922176"/>
        <c:crosses val="autoZero"/>
        <c:auto val="1"/>
        <c:lblAlgn val="ctr"/>
        <c:lblOffset val="100"/>
        <c:noMultiLvlLbl val="0"/>
      </c:catAx>
      <c:valAx>
        <c:axId val="127922176"/>
        <c:scaling>
          <c:orientation val="minMax"/>
        </c:scaling>
        <c:delete val="0"/>
        <c:axPos val="l"/>
        <c:majorGridlines>
          <c:spPr>
            <a:ln>
              <a:prstDash val="dash"/>
            </a:ln>
          </c:spPr>
        </c:majorGridlines>
        <c:title>
          <c:tx>
            <c:rich>
              <a:bodyPr rot="-5400000" vert="horz"/>
              <a:lstStyle/>
              <a:p>
                <a:pPr>
                  <a:defRPr/>
                </a:pPr>
                <a:r>
                  <a:rPr lang="en-US"/>
                  <a:t>Total # of Bears HBV with Fates other than Found Dead</a:t>
                </a:r>
              </a:p>
            </c:rich>
          </c:tx>
          <c:overlay val="0"/>
        </c:title>
        <c:numFmt formatCode="General" sourceLinked="1"/>
        <c:majorTickMark val="out"/>
        <c:minorTickMark val="none"/>
        <c:tickLblPos val="nextTo"/>
        <c:crossAx val="127920000"/>
        <c:crosses val="autoZero"/>
        <c:crossBetween val="between"/>
      </c:valAx>
    </c:plotArea>
    <c:legend>
      <c:legendPos val="r"/>
      <c:layout>
        <c:manualLayout>
          <c:xMode val="edge"/>
          <c:yMode val="edge"/>
          <c:x val="0.19060367454068242"/>
          <c:y val="0.21601443569553802"/>
          <c:w val="0.15979315085614301"/>
          <c:h val="0.14597987751531061"/>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a:t>
            </a:r>
            <a:r>
              <a:rPr lang="en-US" sz="1200" baseline="0"/>
              <a:t> # of Bears Hit and Killed per Year</a:t>
            </a:r>
          </a:p>
        </c:rich>
      </c:tx>
      <c:overlay val="0"/>
    </c:title>
    <c:autoTitleDeleted val="0"/>
    <c:plotArea>
      <c:layout>
        <c:manualLayout>
          <c:layoutTarget val="inner"/>
          <c:xMode val="edge"/>
          <c:yMode val="edge"/>
          <c:x val="9.3493782027246591E-2"/>
          <c:y val="0.12066847112860893"/>
          <c:w val="0.86795463067116607"/>
          <c:h val="0.69067995406824145"/>
        </c:manualLayout>
      </c:layout>
      <c:barChart>
        <c:barDir val="col"/>
        <c:grouping val="clustered"/>
        <c:varyColors val="0"/>
        <c:ser>
          <c:idx val="0"/>
          <c:order val="0"/>
          <c:tx>
            <c:strRef>
              <c:f>'# Hit per Roadway'!$D$1</c:f>
              <c:strCache>
                <c:ptCount val="1"/>
                <c:pt idx="0">
                  <c:v># Bears Hit and Not Killed</c:v>
                </c:pt>
              </c:strCache>
            </c:strRef>
          </c:tx>
          <c:invertIfNegative val="0"/>
          <c:cat>
            <c:numRef>
              <c:f>'# Hit per Roadway'!$A$2:$A$23</c:f>
              <c:numCache>
                <c:formatCode>General</c:formatCode>
                <c:ptCount val="22"/>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 Hit per Roadway'!$D$2:$D$23</c:f>
              <c:numCache>
                <c:formatCode>General</c:formatCode>
                <c:ptCount val="22"/>
                <c:pt idx="0">
                  <c:v>12</c:v>
                </c:pt>
                <c:pt idx="1">
                  <c:v>11</c:v>
                </c:pt>
                <c:pt idx="2">
                  <c:v>6</c:v>
                </c:pt>
                <c:pt idx="3">
                  <c:v>11</c:v>
                </c:pt>
                <c:pt idx="4">
                  <c:v>8</c:v>
                </c:pt>
                <c:pt idx="5">
                  <c:v>9</c:v>
                </c:pt>
                <c:pt idx="6">
                  <c:v>8</c:v>
                </c:pt>
                <c:pt idx="7">
                  <c:v>10</c:v>
                </c:pt>
                <c:pt idx="8">
                  <c:v>13</c:v>
                </c:pt>
                <c:pt idx="9">
                  <c:v>14</c:v>
                </c:pt>
                <c:pt idx="10">
                  <c:v>13</c:v>
                </c:pt>
                <c:pt idx="11">
                  <c:v>12</c:v>
                </c:pt>
                <c:pt idx="12">
                  <c:v>19</c:v>
                </c:pt>
                <c:pt idx="13">
                  <c:v>22</c:v>
                </c:pt>
                <c:pt idx="14">
                  <c:v>20</c:v>
                </c:pt>
                <c:pt idx="15">
                  <c:v>9</c:v>
                </c:pt>
                <c:pt idx="16">
                  <c:v>14</c:v>
                </c:pt>
                <c:pt idx="17">
                  <c:v>16</c:v>
                </c:pt>
                <c:pt idx="18">
                  <c:v>18</c:v>
                </c:pt>
                <c:pt idx="19">
                  <c:v>29</c:v>
                </c:pt>
                <c:pt idx="20">
                  <c:v>27</c:v>
                </c:pt>
                <c:pt idx="21">
                  <c:v>27</c:v>
                </c:pt>
              </c:numCache>
            </c:numRef>
          </c:val>
          <c:extLst>
            <c:ext xmlns:c16="http://schemas.microsoft.com/office/drawing/2014/chart" uri="{C3380CC4-5D6E-409C-BE32-E72D297353CC}">
              <c16:uniqueId val="{00000000-3517-4E93-8C82-744B03724FDE}"/>
            </c:ext>
          </c:extLst>
        </c:ser>
        <c:ser>
          <c:idx val="1"/>
          <c:order val="1"/>
          <c:tx>
            <c:strRef>
              <c:f>'# Hit per Roadway'!$B$1</c:f>
              <c:strCache>
                <c:ptCount val="1"/>
                <c:pt idx="0">
                  <c:v># Dead</c:v>
                </c:pt>
              </c:strCache>
            </c:strRef>
          </c:tx>
          <c:invertIfNegative val="0"/>
          <c:cat>
            <c:numRef>
              <c:f>'# Hit per Roadway'!$A$2:$A$23</c:f>
              <c:numCache>
                <c:formatCode>General</c:formatCode>
                <c:ptCount val="22"/>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 Hit per Roadway'!$B$2:$B$23</c:f>
              <c:numCache>
                <c:formatCode>General</c:formatCode>
                <c:ptCount val="22"/>
                <c:pt idx="0">
                  <c:v>7</c:v>
                </c:pt>
                <c:pt idx="1">
                  <c:v>7</c:v>
                </c:pt>
                <c:pt idx="2">
                  <c:v>3</c:v>
                </c:pt>
                <c:pt idx="3">
                  <c:v>7</c:v>
                </c:pt>
                <c:pt idx="4">
                  <c:v>3</c:v>
                </c:pt>
                <c:pt idx="5">
                  <c:v>3</c:v>
                </c:pt>
                <c:pt idx="6">
                  <c:v>3</c:v>
                </c:pt>
                <c:pt idx="7">
                  <c:v>4</c:v>
                </c:pt>
                <c:pt idx="8">
                  <c:v>3</c:v>
                </c:pt>
                <c:pt idx="9">
                  <c:v>2</c:v>
                </c:pt>
                <c:pt idx="10">
                  <c:v>5</c:v>
                </c:pt>
                <c:pt idx="11">
                  <c:v>5</c:v>
                </c:pt>
                <c:pt idx="12">
                  <c:v>6</c:v>
                </c:pt>
                <c:pt idx="13">
                  <c:v>4</c:v>
                </c:pt>
                <c:pt idx="14">
                  <c:v>7</c:v>
                </c:pt>
                <c:pt idx="15">
                  <c:v>10</c:v>
                </c:pt>
                <c:pt idx="16">
                  <c:v>6</c:v>
                </c:pt>
                <c:pt idx="17">
                  <c:v>2</c:v>
                </c:pt>
                <c:pt idx="18">
                  <c:v>7</c:v>
                </c:pt>
                <c:pt idx="19">
                  <c:v>10</c:v>
                </c:pt>
                <c:pt idx="20">
                  <c:v>9</c:v>
                </c:pt>
                <c:pt idx="21">
                  <c:v>6</c:v>
                </c:pt>
              </c:numCache>
            </c:numRef>
          </c:val>
          <c:extLst>
            <c:ext xmlns:c16="http://schemas.microsoft.com/office/drawing/2014/chart" uri="{C3380CC4-5D6E-409C-BE32-E72D297353CC}">
              <c16:uniqueId val="{00000001-3517-4E93-8C82-744B03724FDE}"/>
            </c:ext>
          </c:extLst>
        </c:ser>
        <c:dLbls>
          <c:showLegendKey val="0"/>
          <c:showVal val="0"/>
          <c:showCatName val="0"/>
          <c:showSerName val="0"/>
          <c:showPercent val="0"/>
          <c:showBubbleSize val="0"/>
        </c:dLbls>
        <c:gapWidth val="150"/>
        <c:axId val="129113472"/>
        <c:axId val="129123840"/>
      </c:barChart>
      <c:catAx>
        <c:axId val="129113472"/>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crossAx val="129123840"/>
        <c:crosses val="autoZero"/>
        <c:auto val="1"/>
        <c:lblAlgn val="ctr"/>
        <c:lblOffset val="100"/>
        <c:noMultiLvlLbl val="0"/>
      </c:catAx>
      <c:valAx>
        <c:axId val="129123840"/>
        <c:scaling>
          <c:orientation val="minMax"/>
        </c:scaling>
        <c:delete val="0"/>
        <c:axPos val="l"/>
        <c:majorGridlines>
          <c:spPr>
            <a:ln>
              <a:solidFill>
                <a:schemeClr val="tx1">
                  <a:tint val="75000"/>
                  <a:shade val="95000"/>
                  <a:satMod val="105000"/>
                </a:schemeClr>
              </a:solidFill>
              <a:prstDash val="dash"/>
            </a:ln>
          </c:spPr>
        </c:majorGridlines>
        <c:title>
          <c:tx>
            <c:rich>
              <a:bodyPr rot="-5400000" vert="horz"/>
              <a:lstStyle/>
              <a:p>
                <a:pPr>
                  <a:defRPr/>
                </a:pPr>
                <a:r>
                  <a:rPr lang="en-US"/>
                  <a:t>Total # of Bears</a:t>
                </a:r>
              </a:p>
            </c:rich>
          </c:tx>
          <c:overlay val="0"/>
        </c:title>
        <c:numFmt formatCode="General" sourceLinked="1"/>
        <c:majorTickMark val="out"/>
        <c:minorTickMark val="none"/>
        <c:tickLblPos val="nextTo"/>
        <c:crossAx val="129113472"/>
        <c:crosses val="autoZero"/>
        <c:crossBetween val="between"/>
      </c:valAx>
    </c:plotArea>
    <c:legend>
      <c:legendPos val="r"/>
      <c:layout>
        <c:manualLayout>
          <c:xMode val="edge"/>
          <c:yMode val="edge"/>
          <c:x val="0.19359126984126984"/>
          <c:y val="0.16577099737532811"/>
          <c:w val="0.25680555555555556"/>
          <c:h val="0.16029800962379703"/>
        </c:manualLayout>
      </c:layout>
      <c:overlay val="0"/>
      <c:spPr>
        <a:solidFill>
          <a:schemeClr val="bg1"/>
        </a:solidFill>
        <a:ln>
          <a:solidFill>
            <a:schemeClr val="tx1">
              <a:tint val="75000"/>
              <a:shade val="95000"/>
              <a:satMod val="105000"/>
            </a:schemeClr>
          </a:solidFill>
        </a:ln>
      </c:sp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Vehicle-Bear Collisions, 1995-2021</a:t>
            </a:r>
          </a:p>
        </c:rich>
      </c:tx>
      <c:overlay val="0"/>
    </c:title>
    <c:autoTitleDeleted val="0"/>
    <c:plotArea>
      <c:layout>
        <c:manualLayout>
          <c:layoutTarget val="inner"/>
          <c:xMode val="edge"/>
          <c:yMode val="edge"/>
          <c:x val="0.10374489647127443"/>
          <c:y val="3.5728781464409456E-2"/>
          <c:w val="0.87768955963837858"/>
          <c:h val="0.74071048410615337"/>
        </c:manualLayout>
      </c:layout>
      <c:lineChart>
        <c:grouping val="standard"/>
        <c:varyColors val="0"/>
        <c:ser>
          <c:idx val="0"/>
          <c:order val="0"/>
          <c:spPr>
            <a:ln w="19050">
              <a:solidFill>
                <a:srgbClr val="C00000"/>
              </a:solidFill>
            </a:ln>
          </c:spPr>
          <c:marker>
            <c:symbol val="circle"/>
            <c:size val="5"/>
            <c:spPr>
              <a:solidFill>
                <a:srgbClr val="C00000"/>
              </a:solidFill>
              <a:ln w="12700" cap="rnd">
                <a:solidFill>
                  <a:srgbClr val="C00000"/>
                </a:solidFill>
                <a:round/>
              </a:ln>
            </c:spPr>
          </c:marker>
          <c:cat>
            <c:numRef>
              <c:f>Disposition!$A$16:$A$41</c:f>
              <c:numCache>
                <c:formatCode>General</c:formatCode>
                <c:ptCount val="26"/>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Disposition!$B$16:$B$41</c:f>
              <c:numCache>
                <c:formatCode>General</c:formatCode>
                <c:ptCount val="26"/>
                <c:pt idx="0">
                  <c:v>19</c:v>
                </c:pt>
                <c:pt idx="1">
                  <c:v>18</c:v>
                </c:pt>
                <c:pt idx="2">
                  <c:v>9</c:v>
                </c:pt>
                <c:pt idx="3">
                  <c:v>18</c:v>
                </c:pt>
                <c:pt idx="4">
                  <c:v>11</c:v>
                </c:pt>
                <c:pt idx="5">
                  <c:v>12</c:v>
                </c:pt>
                <c:pt idx="6">
                  <c:v>11</c:v>
                </c:pt>
                <c:pt idx="7">
                  <c:v>14</c:v>
                </c:pt>
                <c:pt idx="8">
                  <c:v>16</c:v>
                </c:pt>
                <c:pt idx="9">
                  <c:v>16</c:v>
                </c:pt>
                <c:pt idx="10">
                  <c:v>18</c:v>
                </c:pt>
                <c:pt idx="11">
                  <c:v>17</c:v>
                </c:pt>
                <c:pt idx="12">
                  <c:v>25</c:v>
                </c:pt>
                <c:pt idx="13">
                  <c:v>26</c:v>
                </c:pt>
                <c:pt idx="14">
                  <c:v>27</c:v>
                </c:pt>
                <c:pt idx="15">
                  <c:v>19</c:v>
                </c:pt>
                <c:pt idx="16">
                  <c:v>20</c:v>
                </c:pt>
                <c:pt idx="17">
                  <c:v>18</c:v>
                </c:pt>
                <c:pt idx="18">
                  <c:v>25</c:v>
                </c:pt>
                <c:pt idx="19">
                  <c:v>39</c:v>
                </c:pt>
                <c:pt idx="20">
                  <c:v>27</c:v>
                </c:pt>
                <c:pt idx="21">
                  <c:v>27</c:v>
                </c:pt>
                <c:pt idx="22">
                  <c:v>15</c:v>
                </c:pt>
                <c:pt idx="23">
                  <c:v>22</c:v>
                </c:pt>
                <c:pt idx="24">
                  <c:v>17</c:v>
                </c:pt>
                <c:pt idx="25">
                  <c:v>28</c:v>
                </c:pt>
              </c:numCache>
            </c:numRef>
          </c:val>
          <c:smooth val="0"/>
          <c:extLst>
            <c:ext xmlns:c16="http://schemas.microsoft.com/office/drawing/2014/chart" uri="{C3380CC4-5D6E-409C-BE32-E72D297353CC}">
              <c16:uniqueId val="{00000000-FBA8-4776-9A8F-C5FC40ED45FB}"/>
            </c:ext>
          </c:extLst>
        </c:ser>
        <c:dLbls>
          <c:showLegendKey val="0"/>
          <c:showVal val="0"/>
          <c:showCatName val="0"/>
          <c:showSerName val="0"/>
          <c:showPercent val="0"/>
          <c:showBubbleSize val="0"/>
        </c:dLbls>
        <c:marker val="1"/>
        <c:smooth val="0"/>
        <c:axId val="124910592"/>
        <c:axId val="125523072"/>
        <c:extLst/>
      </c:lineChart>
      <c:catAx>
        <c:axId val="124910592"/>
        <c:scaling>
          <c:orientation val="minMax"/>
        </c:scaling>
        <c:delete val="0"/>
        <c:axPos val="b"/>
        <c:title>
          <c:tx>
            <c:rich>
              <a:bodyPr/>
              <a:lstStyle/>
              <a:p>
                <a:pPr>
                  <a:defRPr/>
                </a:pPr>
                <a:r>
                  <a:rPr lang="en-US"/>
                  <a:t>Year</a:t>
                </a:r>
              </a:p>
            </c:rich>
          </c:tx>
          <c:layout>
            <c:manualLayout>
              <c:xMode val="edge"/>
              <c:yMode val="edge"/>
              <c:x val="0.51691630951194389"/>
              <c:y val="0.93016647259229068"/>
            </c:manualLayout>
          </c:layout>
          <c:overlay val="0"/>
        </c:title>
        <c:numFmt formatCode="General" sourceLinked="1"/>
        <c:majorTickMark val="out"/>
        <c:minorTickMark val="none"/>
        <c:tickLblPos val="nextTo"/>
        <c:spPr>
          <a:ln w="9525">
            <a:solidFill>
              <a:schemeClr val="bg1">
                <a:lumMod val="50000"/>
              </a:schemeClr>
            </a:solidFill>
          </a:ln>
        </c:spPr>
        <c:txPr>
          <a:bodyPr rot="-2520000" vert="horz"/>
          <a:lstStyle/>
          <a:p>
            <a:pPr>
              <a:defRPr/>
            </a:pPr>
            <a:endParaRPr lang="en-US"/>
          </a:p>
        </c:txPr>
        <c:crossAx val="125523072"/>
        <c:crosses val="autoZero"/>
        <c:auto val="1"/>
        <c:lblAlgn val="ctr"/>
        <c:lblOffset val="100"/>
        <c:noMultiLvlLbl val="0"/>
      </c:catAx>
      <c:valAx>
        <c:axId val="125523072"/>
        <c:scaling>
          <c:orientation val="minMax"/>
          <c:max val="40"/>
        </c:scaling>
        <c:delete val="0"/>
        <c:axPos val="l"/>
        <c:majorGridlines>
          <c:spPr>
            <a:ln>
              <a:noFill/>
              <a:prstDash val="dash"/>
            </a:ln>
          </c:spPr>
        </c:majorGridlines>
        <c:title>
          <c:tx>
            <c:rich>
              <a:bodyPr rot="-5400000" vert="horz"/>
              <a:lstStyle/>
              <a:p>
                <a:pPr>
                  <a:defRPr/>
                </a:pPr>
                <a:r>
                  <a:rPr lang="en-US"/>
                  <a:t>TOTAL # OF BEARS HIT BY VEHICLE (HBV)</a:t>
                </a:r>
              </a:p>
            </c:rich>
          </c:tx>
          <c:layout>
            <c:manualLayout>
              <c:xMode val="edge"/>
              <c:yMode val="edge"/>
              <c:x val="1.6684164479440072E-2"/>
              <c:y val="0.27089603382910465"/>
            </c:manualLayout>
          </c:layout>
          <c:overlay val="0"/>
        </c:title>
        <c:numFmt formatCode="General" sourceLinked="1"/>
        <c:majorTickMark val="out"/>
        <c:minorTickMark val="none"/>
        <c:tickLblPos val="nextTo"/>
        <c:spPr>
          <a:ln>
            <a:solidFill>
              <a:schemeClr val="bg1">
                <a:lumMod val="50000"/>
              </a:schemeClr>
            </a:solidFill>
          </a:ln>
        </c:spPr>
        <c:crossAx val="124910592"/>
        <c:crosses val="autoZero"/>
        <c:crossBetween val="between"/>
        <c:majorUnit val="10"/>
      </c:valAx>
    </c:plotArea>
    <c:plotVisOnly val="1"/>
    <c:dispBlanksAs val="gap"/>
    <c:showDLblsOverMax val="0"/>
  </c:chart>
  <c:txPr>
    <a:bodyPr/>
    <a:lstStyle/>
    <a:p>
      <a:pPr>
        <a:defRPr>
          <a:latin typeface="+mn-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a:t>
            </a:r>
            <a:r>
              <a:rPr lang="en-US" sz="1200" baseline="0"/>
              <a:t> # of Bears Confirmed Dead</a:t>
            </a:r>
            <a:endParaRPr lang="en-US" sz="1200"/>
          </a:p>
        </c:rich>
      </c:tx>
      <c:overlay val="0"/>
    </c:title>
    <c:autoTitleDeleted val="0"/>
    <c:plotArea>
      <c:layout>
        <c:manualLayout>
          <c:layoutTarget val="inner"/>
          <c:xMode val="edge"/>
          <c:yMode val="edge"/>
          <c:x val="9.4223360488243466E-2"/>
          <c:y val="0.11394603018372704"/>
          <c:w val="0.86871718024866273"/>
          <c:h val="0.69374753937007871"/>
        </c:manualLayout>
      </c:layout>
      <c:lineChart>
        <c:grouping val="standard"/>
        <c:varyColors val="0"/>
        <c:ser>
          <c:idx val="1"/>
          <c:order val="0"/>
          <c:tx>
            <c:strRef>
              <c:f>Disposition!$B$48</c:f>
              <c:strCache>
                <c:ptCount val="1"/>
                <c:pt idx="0">
                  <c:v>Found Dead</c:v>
                </c:pt>
              </c:strCache>
            </c:strRef>
          </c:tx>
          <c:spPr>
            <a:ln>
              <a:solidFill>
                <a:schemeClr val="tx1">
                  <a:lumMod val="65000"/>
                  <a:lumOff val="35000"/>
                </a:schemeClr>
              </a:solidFill>
            </a:ln>
          </c:spPr>
          <c:marker>
            <c:symbol val="none"/>
          </c:marker>
          <c:cat>
            <c:numRef>
              <c:f>Disposition!$A$49:$A$74</c:f>
              <c:numCache>
                <c:formatCode>General</c:formatCode>
                <c:ptCount val="26"/>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Disposition!$B$49:$B$74</c:f>
              <c:numCache>
                <c:formatCode>General</c:formatCode>
                <c:ptCount val="26"/>
                <c:pt idx="0">
                  <c:v>7</c:v>
                </c:pt>
                <c:pt idx="1">
                  <c:v>7</c:v>
                </c:pt>
                <c:pt idx="2">
                  <c:v>3</c:v>
                </c:pt>
                <c:pt idx="3">
                  <c:v>6</c:v>
                </c:pt>
                <c:pt idx="4">
                  <c:v>3</c:v>
                </c:pt>
                <c:pt idx="5">
                  <c:v>3</c:v>
                </c:pt>
                <c:pt idx="6">
                  <c:v>1</c:v>
                </c:pt>
                <c:pt idx="7">
                  <c:v>4</c:v>
                </c:pt>
                <c:pt idx="8">
                  <c:v>3</c:v>
                </c:pt>
                <c:pt idx="9">
                  <c:v>2</c:v>
                </c:pt>
                <c:pt idx="10">
                  <c:v>5</c:v>
                </c:pt>
                <c:pt idx="11">
                  <c:v>5</c:v>
                </c:pt>
                <c:pt idx="12">
                  <c:v>4</c:v>
                </c:pt>
                <c:pt idx="13">
                  <c:v>3</c:v>
                </c:pt>
                <c:pt idx="14">
                  <c:v>6</c:v>
                </c:pt>
                <c:pt idx="15">
                  <c:v>8</c:v>
                </c:pt>
                <c:pt idx="16">
                  <c:v>5</c:v>
                </c:pt>
                <c:pt idx="17">
                  <c:v>2</c:v>
                </c:pt>
                <c:pt idx="18">
                  <c:v>7</c:v>
                </c:pt>
                <c:pt idx="19">
                  <c:v>9</c:v>
                </c:pt>
                <c:pt idx="20">
                  <c:v>9</c:v>
                </c:pt>
                <c:pt idx="21">
                  <c:v>6</c:v>
                </c:pt>
                <c:pt idx="22">
                  <c:v>1</c:v>
                </c:pt>
                <c:pt idx="23">
                  <c:v>1</c:v>
                </c:pt>
                <c:pt idx="24">
                  <c:v>2</c:v>
                </c:pt>
              </c:numCache>
            </c:numRef>
          </c:val>
          <c:smooth val="0"/>
          <c:extLst>
            <c:ext xmlns:c16="http://schemas.microsoft.com/office/drawing/2014/chart" uri="{C3380CC4-5D6E-409C-BE32-E72D297353CC}">
              <c16:uniqueId val="{00000000-58AB-4AA2-A943-5D537885D65D}"/>
            </c:ext>
          </c:extLst>
        </c:ser>
        <c:ser>
          <c:idx val="2"/>
          <c:order val="1"/>
          <c:tx>
            <c:strRef>
              <c:f>Disposition!$C$48</c:f>
              <c:strCache>
                <c:ptCount val="1"/>
                <c:pt idx="0">
                  <c:v>Mgmt Euthanasia</c:v>
                </c:pt>
              </c:strCache>
            </c:strRef>
          </c:tx>
          <c:spPr>
            <a:ln>
              <a:solidFill>
                <a:schemeClr val="bg1">
                  <a:lumMod val="75000"/>
                </a:schemeClr>
              </a:solidFill>
            </a:ln>
          </c:spPr>
          <c:marker>
            <c:symbol val="none"/>
          </c:marker>
          <c:cat>
            <c:numRef>
              <c:f>Disposition!$A$49:$A$74</c:f>
              <c:numCache>
                <c:formatCode>General</c:formatCode>
                <c:ptCount val="26"/>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Disposition!$C$49:$C$74</c:f>
              <c:numCache>
                <c:formatCode>General</c:formatCode>
                <c:ptCount val="26"/>
                <c:pt idx="0">
                  <c:v>4</c:v>
                </c:pt>
                <c:pt idx="1">
                  <c:v>1</c:v>
                </c:pt>
                <c:pt idx="2">
                  <c:v>4</c:v>
                </c:pt>
                <c:pt idx="3">
                  <c:v>5</c:v>
                </c:pt>
                <c:pt idx="4">
                  <c:v>5</c:v>
                </c:pt>
                <c:pt idx="5">
                  <c:v>3</c:v>
                </c:pt>
                <c:pt idx="6">
                  <c:v>3</c:v>
                </c:pt>
                <c:pt idx="7">
                  <c:v>1</c:v>
                </c:pt>
                <c:pt idx="8">
                  <c:v>3</c:v>
                </c:pt>
                <c:pt idx="9">
                  <c:v>1</c:v>
                </c:pt>
                <c:pt idx="10">
                  <c:v>2</c:v>
                </c:pt>
                <c:pt idx="11">
                  <c:v>3</c:v>
                </c:pt>
                <c:pt idx="12">
                  <c:v>3</c:v>
                </c:pt>
                <c:pt idx="13">
                  <c:v>5</c:v>
                </c:pt>
                <c:pt idx="14">
                  <c:v>6</c:v>
                </c:pt>
                <c:pt idx="15">
                  <c:v>4</c:v>
                </c:pt>
                <c:pt idx="16">
                  <c:v>5</c:v>
                </c:pt>
                <c:pt idx="17">
                  <c:v>1</c:v>
                </c:pt>
                <c:pt idx="18">
                  <c:v>0</c:v>
                </c:pt>
                <c:pt idx="19">
                  <c:v>1</c:v>
                </c:pt>
                <c:pt idx="20">
                  <c:v>2</c:v>
                </c:pt>
                <c:pt idx="21">
                  <c:v>0</c:v>
                </c:pt>
                <c:pt idx="22">
                  <c:v>1</c:v>
                </c:pt>
                <c:pt idx="23">
                  <c:v>0</c:v>
                </c:pt>
                <c:pt idx="24">
                  <c:v>3</c:v>
                </c:pt>
              </c:numCache>
            </c:numRef>
          </c:val>
          <c:smooth val="0"/>
          <c:extLst>
            <c:ext xmlns:c16="http://schemas.microsoft.com/office/drawing/2014/chart" uri="{C3380CC4-5D6E-409C-BE32-E72D297353CC}">
              <c16:uniqueId val="{00000001-58AB-4AA2-A943-5D537885D65D}"/>
            </c:ext>
          </c:extLst>
        </c:ser>
        <c:dLbls>
          <c:showLegendKey val="0"/>
          <c:showVal val="0"/>
          <c:showCatName val="0"/>
          <c:showSerName val="0"/>
          <c:showPercent val="0"/>
          <c:showBubbleSize val="0"/>
        </c:dLbls>
        <c:smooth val="0"/>
        <c:axId val="126071936"/>
        <c:axId val="126073856"/>
      </c:lineChart>
      <c:catAx>
        <c:axId val="126071936"/>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txPr>
          <a:bodyPr rot="-2340000"/>
          <a:lstStyle/>
          <a:p>
            <a:pPr>
              <a:defRPr/>
            </a:pPr>
            <a:endParaRPr lang="en-US"/>
          </a:p>
        </c:txPr>
        <c:crossAx val="126073856"/>
        <c:crossesAt val="0"/>
        <c:auto val="1"/>
        <c:lblAlgn val="ctr"/>
        <c:lblOffset val="100"/>
        <c:noMultiLvlLbl val="0"/>
      </c:catAx>
      <c:valAx>
        <c:axId val="126073856"/>
        <c:scaling>
          <c:orientation val="minMax"/>
          <c:max val="10"/>
          <c:min val="0"/>
        </c:scaling>
        <c:delete val="0"/>
        <c:axPos val="l"/>
        <c:majorGridlines>
          <c:spPr>
            <a:ln>
              <a:prstDash val="dash"/>
            </a:ln>
          </c:spPr>
        </c:majorGridlines>
        <c:title>
          <c:tx>
            <c:rich>
              <a:bodyPr rot="-5400000" vert="horz"/>
              <a:lstStyle/>
              <a:p>
                <a:pPr>
                  <a:defRPr/>
                </a:pPr>
                <a:r>
                  <a:rPr lang="en-US"/>
                  <a:t>Total</a:t>
                </a:r>
                <a:r>
                  <a:rPr lang="en-US" baseline="0"/>
                  <a:t> # of Bear Deaths</a:t>
                </a:r>
              </a:p>
            </c:rich>
          </c:tx>
          <c:overlay val="0"/>
        </c:title>
        <c:numFmt formatCode="General" sourceLinked="1"/>
        <c:majorTickMark val="out"/>
        <c:minorTickMark val="none"/>
        <c:tickLblPos val="nextTo"/>
        <c:crossAx val="126071936"/>
        <c:crosses val="autoZero"/>
        <c:crossBetween val="between"/>
        <c:majorUnit val="1"/>
        <c:minorUnit val="0.1"/>
      </c:valAx>
    </c:plotArea>
    <c:legend>
      <c:legendPos val="r"/>
      <c:layout>
        <c:manualLayout>
          <c:xMode val="edge"/>
          <c:yMode val="edge"/>
          <c:x val="0.31259998750156232"/>
          <c:y val="0.15561439195100613"/>
          <c:w val="0.2339797836689099"/>
          <c:h val="0.12460233168528352"/>
        </c:manualLayout>
      </c:layout>
      <c:overlay val="0"/>
      <c:spPr>
        <a:solidFill>
          <a:schemeClr val="bg1"/>
        </a:solidFill>
        <a:ln>
          <a:solidFill>
            <a:schemeClr val="tx1">
              <a:lumMod val="65000"/>
              <a:lumOff val="35000"/>
            </a:schemeClr>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1">
                <a:lumMod val="50000"/>
                <a:lumOff val="50000"/>
              </a:schemeClr>
            </a:solidFill>
            <a:ln>
              <a:solidFill>
                <a:schemeClr val="tx1">
                  <a:lumMod val="65000"/>
                  <a:lumOff val="35000"/>
                </a:schemeClr>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Disposition!$D$3:$D$7</c:f>
              <c:strCache>
                <c:ptCount val="5"/>
                <c:pt idx="0">
                  <c:v>Dead</c:v>
                </c:pt>
                <c:pt idx="1">
                  <c:v>Euthanized</c:v>
                </c:pt>
                <c:pt idx="2">
                  <c:v>Injured</c:v>
                </c:pt>
                <c:pt idx="3">
                  <c:v>Ran off</c:v>
                </c:pt>
                <c:pt idx="4">
                  <c:v>Unknown/UTL</c:v>
                </c:pt>
              </c:strCache>
            </c:strRef>
          </c:cat>
          <c:val>
            <c:numRef>
              <c:f>Disposition!$E$3:$E$7</c:f>
              <c:numCache>
                <c:formatCode>General</c:formatCode>
                <c:ptCount val="5"/>
                <c:pt idx="0">
                  <c:v>124</c:v>
                </c:pt>
                <c:pt idx="1">
                  <c:v>18</c:v>
                </c:pt>
                <c:pt idx="2">
                  <c:v>66</c:v>
                </c:pt>
                <c:pt idx="3">
                  <c:v>221</c:v>
                </c:pt>
                <c:pt idx="4">
                  <c:v>114</c:v>
                </c:pt>
              </c:numCache>
            </c:numRef>
          </c:val>
          <c:extLst>
            <c:ext xmlns:c16="http://schemas.microsoft.com/office/drawing/2014/chart" uri="{C3380CC4-5D6E-409C-BE32-E72D297353CC}">
              <c16:uniqueId val="{00000000-3F4A-41DD-BF58-02FBCC95A36F}"/>
            </c:ext>
          </c:extLst>
        </c:ser>
        <c:dLbls>
          <c:showLegendKey val="0"/>
          <c:showVal val="0"/>
          <c:showCatName val="0"/>
          <c:showSerName val="0"/>
          <c:showPercent val="0"/>
          <c:showBubbleSize val="0"/>
        </c:dLbls>
        <c:gapWidth val="150"/>
        <c:axId val="126368000"/>
        <c:axId val="126370176"/>
      </c:barChart>
      <c:catAx>
        <c:axId val="126368000"/>
        <c:scaling>
          <c:orientation val="minMax"/>
        </c:scaling>
        <c:delete val="0"/>
        <c:axPos val="b"/>
        <c:title>
          <c:tx>
            <c:rich>
              <a:bodyPr/>
              <a:lstStyle/>
              <a:p>
                <a:pPr>
                  <a:defRPr/>
                </a:pPr>
                <a:r>
                  <a:rPr lang="en-US"/>
                  <a:t>Disposition of Bear</a:t>
                </a:r>
              </a:p>
            </c:rich>
          </c:tx>
          <c:overlay val="0"/>
        </c:title>
        <c:numFmt formatCode="General" sourceLinked="0"/>
        <c:majorTickMark val="out"/>
        <c:minorTickMark val="none"/>
        <c:tickLblPos val="nextTo"/>
        <c:crossAx val="126370176"/>
        <c:crosses val="autoZero"/>
        <c:auto val="1"/>
        <c:lblAlgn val="ctr"/>
        <c:lblOffset val="110"/>
        <c:tickLblSkip val="1"/>
        <c:noMultiLvlLbl val="0"/>
      </c:catAx>
      <c:valAx>
        <c:axId val="126370176"/>
        <c:scaling>
          <c:orientation val="minMax"/>
          <c:max val="240"/>
          <c:min val="0"/>
        </c:scaling>
        <c:delete val="0"/>
        <c:axPos val="l"/>
        <c:majorGridlines>
          <c:spPr>
            <a:ln>
              <a:solidFill>
                <a:schemeClr val="bg1">
                  <a:lumMod val="85000"/>
                </a:schemeClr>
              </a:solidFill>
              <a:prstDash val="dash"/>
            </a:ln>
          </c:spPr>
        </c:majorGridlines>
        <c:title>
          <c:tx>
            <c:rich>
              <a:bodyPr rot="-5400000" vert="horz"/>
              <a:lstStyle/>
              <a:p>
                <a:pPr>
                  <a:defRPr/>
                </a:pPr>
                <a:r>
                  <a:rPr lang="en-US"/>
                  <a:t>Total # of Bears HBV</a:t>
                </a:r>
              </a:p>
            </c:rich>
          </c:tx>
          <c:overlay val="0"/>
        </c:title>
        <c:numFmt formatCode="General" sourceLinked="1"/>
        <c:majorTickMark val="out"/>
        <c:minorTickMark val="none"/>
        <c:tickLblPos val="nextTo"/>
        <c:crossAx val="126368000"/>
        <c:crosses val="autoZero"/>
        <c:crossBetween val="between"/>
        <c:majorUnit val="20"/>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223360488243466E-2"/>
          <c:y val="7.5850700480621744E-2"/>
          <c:w val="0.86871718024866273"/>
          <c:h val="0.73184279237822547"/>
        </c:manualLayout>
      </c:layout>
      <c:barChart>
        <c:barDir val="col"/>
        <c:grouping val="clustered"/>
        <c:varyColors val="0"/>
        <c:ser>
          <c:idx val="1"/>
          <c:order val="0"/>
          <c:tx>
            <c:strRef>
              <c:f>Disposition!$B$48</c:f>
              <c:strCache>
                <c:ptCount val="1"/>
                <c:pt idx="0">
                  <c:v>Found Dead</c:v>
                </c:pt>
              </c:strCache>
            </c:strRef>
          </c:tx>
          <c:spPr>
            <a:solidFill>
              <a:sysClr val="window" lastClr="FFFFFF">
                <a:lumMod val="50000"/>
              </a:sysClr>
            </a:solidFill>
            <a:ln>
              <a:solidFill>
                <a:schemeClr val="tx1">
                  <a:lumMod val="65000"/>
                  <a:lumOff val="35000"/>
                </a:schemeClr>
              </a:solidFill>
            </a:ln>
          </c:spPr>
          <c:invertIfNegative val="0"/>
          <c:cat>
            <c:numRef>
              <c:f>Disposition!$A$49:$A$74</c:f>
              <c:numCache>
                <c:formatCode>General</c:formatCode>
                <c:ptCount val="26"/>
                <c:pt idx="0">
                  <c:v>1995</c:v>
                </c:pt>
                <c:pt idx="1">
                  <c:v>1996</c:v>
                </c:pt>
                <c:pt idx="2">
                  <c:v>1997</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Disposition!$B$49:$B$74</c:f>
              <c:numCache>
                <c:formatCode>General</c:formatCode>
                <c:ptCount val="26"/>
                <c:pt idx="0">
                  <c:v>7</c:v>
                </c:pt>
                <c:pt idx="1">
                  <c:v>7</c:v>
                </c:pt>
                <c:pt idx="2">
                  <c:v>3</c:v>
                </c:pt>
                <c:pt idx="3">
                  <c:v>6</c:v>
                </c:pt>
                <c:pt idx="4">
                  <c:v>3</c:v>
                </c:pt>
                <c:pt idx="5">
                  <c:v>3</c:v>
                </c:pt>
                <c:pt idx="6">
                  <c:v>1</c:v>
                </c:pt>
                <c:pt idx="7">
                  <c:v>4</c:v>
                </c:pt>
                <c:pt idx="8">
                  <c:v>3</c:v>
                </c:pt>
                <c:pt idx="9">
                  <c:v>2</c:v>
                </c:pt>
                <c:pt idx="10">
                  <c:v>5</c:v>
                </c:pt>
                <c:pt idx="11">
                  <c:v>5</c:v>
                </c:pt>
                <c:pt idx="12">
                  <c:v>4</c:v>
                </c:pt>
                <c:pt idx="13">
                  <c:v>3</c:v>
                </c:pt>
                <c:pt idx="14">
                  <c:v>6</c:v>
                </c:pt>
                <c:pt idx="15">
                  <c:v>8</c:v>
                </c:pt>
                <c:pt idx="16">
                  <c:v>5</c:v>
                </c:pt>
                <c:pt idx="17">
                  <c:v>2</c:v>
                </c:pt>
                <c:pt idx="18">
                  <c:v>7</c:v>
                </c:pt>
                <c:pt idx="19">
                  <c:v>9</c:v>
                </c:pt>
                <c:pt idx="20">
                  <c:v>9</c:v>
                </c:pt>
                <c:pt idx="21">
                  <c:v>6</c:v>
                </c:pt>
                <c:pt idx="22">
                  <c:v>1</c:v>
                </c:pt>
                <c:pt idx="23">
                  <c:v>1</c:v>
                </c:pt>
                <c:pt idx="24">
                  <c:v>2</c:v>
                </c:pt>
              </c:numCache>
            </c:numRef>
          </c:val>
          <c:extLst>
            <c:ext xmlns:c16="http://schemas.microsoft.com/office/drawing/2014/chart" uri="{C3380CC4-5D6E-409C-BE32-E72D297353CC}">
              <c16:uniqueId val="{00000000-BA20-4A5A-B993-0F36A95C4792}"/>
            </c:ext>
          </c:extLst>
        </c:ser>
        <c:dLbls>
          <c:showLegendKey val="0"/>
          <c:showVal val="0"/>
          <c:showCatName val="0"/>
          <c:showSerName val="0"/>
          <c:showPercent val="0"/>
          <c:showBubbleSize val="0"/>
        </c:dLbls>
        <c:gapWidth val="150"/>
        <c:axId val="126403712"/>
        <c:axId val="126405632"/>
      </c:barChart>
      <c:catAx>
        <c:axId val="126403712"/>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txPr>
          <a:bodyPr rot="-2340000"/>
          <a:lstStyle/>
          <a:p>
            <a:pPr>
              <a:defRPr/>
            </a:pPr>
            <a:endParaRPr lang="en-US"/>
          </a:p>
        </c:txPr>
        <c:crossAx val="126405632"/>
        <c:crossesAt val="0"/>
        <c:auto val="1"/>
        <c:lblAlgn val="ctr"/>
        <c:lblOffset val="100"/>
        <c:noMultiLvlLbl val="0"/>
      </c:catAx>
      <c:valAx>
        <c:axId val="126405632"/>
        <c:scaling>
          <c:orientation val="minMax"/>
          <c:max val="9"/>
          <c:min val="0"/>
        </c:scaling>
        <c:delete val="0"/>
        <c:axPos val="l"/>
        <c:majorGridlines>
          <c:spPr>
            <a:ln>
              <a:prstDash val="dash"/>
            </a:ln>
          </c:spPr>
        </c:majorGridlines>
        <c:title>
          <c:tx>
            <c:rich>
              <a:bodyPr rot="-5400000" vert="horz"/>
              <a:lstStyle/>
              <a:p>
                <a:pPr>
                  <a:defRPr/>
                </a:pPr>
                <a:r>
                  <a:rPr lang="en-US"/>
                  <a:t>Total</a:t>
                </a:r>
                <a:r>
                  <a:rPr lang="en-US" baseline="0"/>
                  <a:t> # of Bear Deaths</a:t>
                </a:r>
              </a:p>
            </c:rich>
          </c:tx>
          <c:overlay val="0"/>
        </c:title>
        <c:numFmt formatCode="General" sourceLinked="1"/>
        <c:majorTickMark val="out"/>
        <c:minorTickMark val="none"/>
        <c:tickLblPos val="nextTo"/>
        <c:crossAx val="126403712"/>
        <c:crosses val="autoZero"/>
        <c:crossBetween val="between"/>
        <c:majorUnit val="1"/>
        <c:minorUnit val="0.1"/>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74489647127443"/>
          <c:y val="3.5728781464409456E-2"/>
          <c:w val="0.87768955963837858"/>
          <c:h val="0.74071048410615337"/>
        </c:manualLayout>
      </c:layout>
      <c:lineChart>
        <c:grouping val="standard"/>
        <c:varyColors val="0"/>
        <c:ser>
          <c:idx val="0"/>
          <c:order val="0"/>
          <c:spPr>
            <a:ln w="31750">
              <a:solidFill>
                <a:schemeClr val="tx1">
                  <a:tint val="75000"/>
                  <a:shade val="95000"/>
                  <a:satMod val="105000"/>
                </a:schemeClr>
              </a:solidFill>
            </a:ln>
          </c:spPr>
          <c:marker>
            <c:symbol val="none"/>
          </c:marker>
          <c:dLbls>
            <c:dLbl>
              <c:idx val="11"/>
              <c:layout>
                <c:manualLayout>
                  <c:x val="2.1759259259258412E-3"/>
                  <c:y val="8.101851851851846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6A-47CC-A998-247402ED1E60}"/>
                </c:ext>
              </c:extLst>
            </c:dLbl>
            <c:dLbl>
              <c:idx val="14"/>
              <c:layout>
                <c:manualLayout>
                  <c:x val="-3.4861111111111197E-2"/>
                  <c:y val="3.1249999999999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6A-47CC-A998-247402ED1E60}"/>
                </c:ext>
              </c:extLst>
            </c:dLbl>
            <c:dLbl>
              <c:idx val="16"/>
              <c:layout>
                <c:manualLayout>
                  <c:x val="-3.2546296296296295E-2"/>
                  <c:y val="3.1249999999999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6A-47CC-A998-247402ED1E60}"/>
                </c:ext>
              </c:extLst>
            </c:dLbl>
            <c:dLbl>
              <c:idx val="17"/>
              <c:layout>
                <c:manualLayout>
                  <c:x val="-7.083333333333333E-3"/>
                  <c:y val="3.47222222222222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6A-47CC-A998-247402ED1E60}"/>
                </c:ext>
              </c:extLst>
            </c:dLbl>
            <c:dLbl>
              <c:idx val="18"/>
              <c:layout>
                <c:manualLayout>
                  <c:x val="-5.8009259259259427E-2"/>
                  <c:y val="-1.504629629629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6A-47CC-A998-247402ED1E60}"/>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Disposition!$A$24:$A$43</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Disposition!$B$24:$B$43</c:f>
              <c:numCache>
                <c:formatCode>General</c:formatCode>
                <c:ptCount val="20"/>
                <c:pt idx="0">
                  <c:v>16</c:v>
                </c:pt>
                <c:pt idx="1">
                  <c:v>16</c:v>
                </c:pt>
                <c:pt idx="2">
                  <c:v>18</c:v>
                </c:pt>
                <c:pt idx="3">
                  <c:v>17</c:v>
                </c:pt>
                <c:pt idx="4">
                  <c:v>25</c:v>
                </c:pt>
                <c:pt idx="5">
                  <c:v>26</c:v>
                </c:pt>
                <c:pt idx="6">
                  <c:v>27</c:v>
                </c:pt>
                <c:pt idx="7">
                  <c:v>19</c:v>
                </c:pt>
                <c:pt idx="8">
                  <c:v>20</c:v>
                </c:pt>
                <c:pt idx="9">
                  <c:v>18</c:v>
                </c:pt>
                <c:pt idx="10">
                  <c:v>25</c:v>
                </c:pt>
                <c:pt idx="11">
                  <c:v>39</c:v>
                </c:pt>
                <c:pt idx="12">
                  <c:v>27</c:v>
                </c:pt>
                <c:pt idx="13">
                  <c:v>27</c:v>
                </c:pt>
                <c:pt idx="14">
                  <c:v>15</c:v>
                </c:pt>
                <c:pt idx="15">
                  <c:v>22</c:v>
                </c:pt>
                <c:pt idx="16">
                  <c:v>17</c:v>
                </c:pt>
                <c:pt idx="17">
                  <c:v>28</c:v>
                </c:pt>
                <c:pt idx="18">
                  <c:v>12</c:v>
                </c:pt>
                <c:pt idx="19">
                  <c:v>17</c:v>
                </c:pt>
              </c:numCache>
            </c:numRef>
          </c:val>
          <c:smooth val="0"/>
          <c:extLst>
            <c:ext xmlns:c16="http://schemas.microsoft.com/office/drawing/2014/chart" uri="{C3380CC4-5D6E-409C-BE32-E72D297353CC}">
              <c16:uniqueId val="{00000000-8752-4C5A-9490-01782107D90A}"/>
            </c:ext>
          </c:extLst>
        </c:ser>
        <c:dLbls>
          <c:showLegendKey val="0"/>
          <c:showVal val="1"/>
          <c:showCatName val="0"/>
          <c:showSerName val="0"/>
          <c:showPercent val="0"/>
          <c:showBubbleSize val="0"/>
        </c:dLbls>
        <c:smooth val="0"/>
        <c:axId val="124910592"/>
        <c:axId val="125523072"/>
        <c:extLst/>
      </c:lineChart>
      <c:catAx>
        <c:axId val="124910592"/>
        <c:scaling>
          <c:orientation val="minMax"/>
        </c:scaling>
        <c:delete val="0"/>
        <c:axPos val="b"/>
        <c:title>
          <c:tx>
            <c:rich>
              <a:bodyPr/>
              <a:lstStyle/>
              <a:p>
                <a:pPr>
                  <a:defRPr/>
                </a:pPr>
                <a:r>
                  <a:rPr lang="en-US"/>
                  <a:t>Year</a:t>
                </a:r>
              </a:p>
            </c:rich>
          </c:tx>
          <c:layout>
            <c:manualLayout>
              <c:xMode val="edge"/>
              <c:yMode val="edge"/>
              <c:x val="0.51691630951194389"/>
              <c:y val="0.93016647259229068"/>
            </c:manualLayout>
          </c:layout>
          <c:overlay val="0"/>
        </c:title>
        <c:numFmt formatCode="General" sourceLinked="1"/>
        <c:majorTickMark val="out"/>
        <c:minorTickMark val="none"/>
        <c:tickLblPos val="nextTo"/>
        <c:spPr>
          <a:ln w="9525">
            <a:solidFill>
              <a:schemeClr val="bg1">
                <a:lumMod val="50000"/>
              </a:schemeClr>
            </a:solidFill>
          </a:ln>
        </c:spPr>
        <c:txPr>
          <a:bodyPr rot="-2520000" vert="horz" anchor="ctr" anchorCtr="0"/>
          <a:lstStyle/>
          <a:p>
            <a:pPr>
              <a:defRPr/>
            </a:pPr>
            <a:endParaRPr lang="en-US"/>
          </a:p>
        </c:txPr>
        <c:crossAx val="125523072"/>
        <c:crosses val="autoZero"/>
        <c:auto val="1"/>
        <c:lblAlgn val="ctr"/>
        <c:lblOffset val="100"/>
        <c:noMultiLvlLbl val="0"/>
      </c:catAx>
      <c:valAx>
        <c:axId val="125523072"/>
        <c:scaling>
          <c:orientation val="minMax"/>
          <c:max val="40"/>
          <c:min val="10"/>
        </c:scaling>
        <c:delete val="0"/>
        <c:axPos val="l"/>
        <c:majorGridlines>
          <c:spPr>
            <a:ln>
              <a:solidFill>
                <a:schemeClr val="bg1">
                  <a:lumMod val="75000"/>
                </a:schemeClr>
              </a:solidFill>
              <a:prstDash val="dash"/>
            </a:ln>
          </c:spPr>
        </c:majorGridlines>
        <c:title>
          <c:tx>
            <c:rich>
              <a:bodyPr rot="-5400000" vert="horz"/>
              <a:lstStyle/>
              <a:p>
                <a:pPr>
                  <a:defRPr/>
                </a:pPr>
                <a:r>
                  <a:rPr lang="en-US"/>
                  <a:t>Total # Bears HBV</a:t>
                </a:r>
              </a:p>
            </c:rich>
          </c:tx>
          <c:layout>
            <c:manualLayout>
              <c:xMode val="edge"/>
              <c:yMode val="edge"/>
              <c:x val="1.6684164479440072E-2"/>
              <c:y val="0.27089603382910465"/>
            </c:manualLayout>
          </c:layout>
          <c:overlay val="0"/>
        </c:title>
        <c:numFmt formatCode="General" sourceLinked="1"/>
        <c:majorTickMark val="out"/>
        <c:minorTickMark val="none"/>
        <c:tickLblPos val="nextTo"/>
        <c:spPr>
          <a:ln>
            <a:solidFill>
              <a:schemeClr val="bg1">
                <a:lumMod val="50000"/>
              </a:schemeClr>
            </a:solidFill>
          </a:ln>
        </c:spPr>
        <c:crossAx val="124910592"/>
        <c:crosses val="autoZero"/>
        <c:crossBetween val="between"/>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7103382910469"/>
          <c:y val="5.0925925925925923E-2"/>
          <c:w val="0.73629611402741324"/>
          <c:h val="0.748710994459026"/>
        </c:manualLayout>
      </c:layout>
      <c:barChart>
        <c:barDir val="col"/>
        <c:grouping val="clustered"/>
        <c:varyColors val="0"/>
        <c:ser>
          <c:idx val="2"/>
          <c:order val="1"/>
          <c:tx>
            <c:strRef>
              <c:f>Disposition!$C$15</c:f>
              <c:strCache>
                <c:ptCount val="1"/>
                <c:pt idx="0">
                  <c:v>Annual Visitation</c:v>
                </c:pt>
              </c:strCache>
            </c:strRef>
          </c:tx>
          <c:spPr>
            <a:solidFill>
              <a:schemeClr val="bg1">
                <a:lumMod val="50000"/>
              </a:schemeClr>
            </a:solidFill>
            <a:ln>
              <a:noFill/>
            </a:ln>
            <a:effectLst/>
          </c:spPr>
          <c:invertIfNegative val="0"/>
          <c:cat>
            <c:numRef>
              <c:f>Disposition!$A$34:$A$43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Disposition!$C$34:$C$43</c:f>
              <c:numCache>
                <c:formatCode>#,##0</c:formatCode>
                <c:ptCount val="10"/>
                <c:pt idx="0">
                  <c:v>3691191</c:v>
                </c:pt>
                <c:pt idx="1">
                  <c:v>3882642</c:v>
                </c:pt>
                <c:pt idx="2">
                  <c:v>4150217</c:v>
                </c:pt>
                <c:pt idx="3">
                  <c:v>5028868</c:v>
                </c:pt>
                <c:pt idx="4">
                  <c:v>4336890</c:v>
                </c:pt>
                <c:pt idx="5">
                  <c:v>4009436</c:v>
                </c:pt>
                <c:pt idx="6">
                  <c:v>2360812</c:v>
                </c:pt>
                <c:pt idx="7">
                  <c:v>3343988</c:v>
                </c:pt>
                <c:pt idx="8">
                  <c:v>3667550</c:v>
                </c:pt>
                <c:pt idx="9">
                  <c:v>3652868</c:v>
                </c:pt>
              </c:numCache>
            </c:numRef>
          </c:val>
          <c:extLst>
            <c:ext xmlns:c16="http://schemas.microsoft.com/office/drawing/2014/chart" uri="{C3380CC4-5D6E-409C-BE32-E72D297353CC}">
              <c16:uniqueId val="{00000002-3A12-4914-A5AE-16679959A759}"/>
            </c:ext>
          </c:extLst>
        </c:ser>
        <c:dLbls>
          <c:showLegendKey val="0"/>
          <c:showVal val="0"/>
          <c:showCatName val="0"/>
          <c:showSerName val="0"/>
          <c:showPercent val="0"/>
          <c:showBubbleSize val="0"/>
        </c:dLbls>
        <c:gapWidth val="150"/>
        <c:axId val="400138016"/>
        <c:axId val="400135720"/>
      </c:barChart>
      <c:lineChart>
        <c:grouping val="standard"/>
        <c:varyColors val="0"/>
        <c:ser>
          <c:idx val="1"/>
          <c:order val="0"/>
          <c:tx>
            <c:strRef>
              <c:f>Disposition!$B$15</c:f>
              <c:strCache>
                <c:ptCount val="1"/>
                <c:pt idx="0">
                  <c:v># Bears HBV</c:v>
                </c:pt>
              </c:strCache>
            </c:strRef>
          </c:tx>
          <c:spPr>
            <a:ln w="28575" cap="rnd">
              <a:solidFill>
                <a:schemeClr val="tx1"/>
              </a:solidFill>
              <a:round/>
            </a:ln>
            <a:effectLst/>
          </c:spPr>
          <c:marker>
            <c:symbol val="none"/>
          </c:marker>
          <c:cat>
            <c:numRef>
              <c:f>Disposition!$A$34:$A$43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Disposition!$B$34:$B$43</c:f>
              <c:numCache>
                <c:formatCode>General</c:formatCode>
                <c:ptCount val="10"/>
                <c:pt idx="0">
                  <c:v>25</c:v>
                </c:pt>
                <c:pt idx="1">
                  <c:v>39</c:v>
                </c:pt>
                <c:pt idx="2">
                  <c:v>27</c:v>
                </c:pt>
                <c:pt idx="3">
                  <c:v>27</c:v>
                </c:pt>
                <c:pt idx="4">
                  <c:v>15</c:v>
                </c:pt>
                <c:pt idx="5">
                  <c:v>22</c:v>
                </c:pt>
                <c:pt idx="6">
                  <c:v>17</c:v>
                </c:pt>
                <c:pt idx="7">
                  <c:v>28</c:v>
                </c:pt>
                <c:pt idx="8">
                  <c:v>12</c:v>
                </c:pt>
                <c:pt idx="9">
                  <c:v>17</c:v>
                </c:pt>
              </c:numCache>
            </c:numRef>
          </c:val>
          <c:smooth val="0"/>
          <c:extLst>
            <c:ext xmlns:c16="http://schemas.microsoft.com/office/drawing/2014/chart" uri="{C3380CC4-5D6E-409C-BE32-E72D297353CC}">
              <c16:uniqueId val="{00000001-3A12-4914-A5AE-16679959A759}"/>
            </c:ext>
          </c:extLst>
        </c:ser>
        <c:dLbls>
          <c:showLegendKey val="0"/>
          <c:showVal val="0"/>
          <c:showCatName val="0"/>
          <c:showSerName val="0"/>
          <c:showPercent val="0"/>
          <c:showBubbleSize val="0"/>
        </c:dLbls>
        <c:marker val="1"/>
        <c:smooth val="0"/>
        <c:axId val="400153432"/>
        <c:axId val="400151464"/>
      </c:lineChart>
      <c:catAx>
        <c:axId val="40013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solidFill>
            <a:round/>
          </a:ln>
          <a:effectLst/>
        </c:spPr>
        <c:txPr>
          <a:bodyPr rot="-396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00135720"/>
        <c:crosses val="autoZero"/>
        <c:auto val="1"/>
        <c:lblAlgn val="ctr"/>
        <c:lblOffset val="100"/>
        <c:noMultiLvlLbl val="0"/>
      </c:catAx>
      <c:valAx>
        <c:axId val="400135720"/>
        <c:scaling>
          <c:orientation val="minMax"/>
        </c:scaling>
        <c:delete val="0"/>
        <c:axPos val="l"/>
        <c:majorGridlines>
          <c:spPr>
            <a:ln w="9525" cap="flat" cmpd="sng" algn="ctr">
              <a:solidFill>
                <a:schemeClr val="bg1">
                  <a:lumMod val="7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Total</a:t>
                </a:r>
                <a:r>
                  <a:rPr lang="en-US" baseline="0">
                    <a:solidFill>
                      <a:schemeClr val="tx1"/>
                    </a:solidFill>
                  </a:rPr>
                  <a:t> Annual Visitation to YNP</a:t>
                </a:r>
              </a:p>
              <a:p>
                <a:pPr>
                  <a:defRPr>
                    <a:solidFill>
                      <a:schemeClr val="tx1"/>
                    </a:solidFill>
                  </a:defRPr>
                </a:pPr>
                <a:endParaRPr lang="en-US">
                  <a:solidFill>
                    <a:schemeClr val="tx1"/>
                  </a:solidFill>
                </a:endParaRPr>
              </a:p>
            </c:rich>
          </c:tx>
          <c:layout>
            <c:manualLayout>
              <c:xMode val="edge"/>
              <c:yMode val="edge"/>
              <c:x val="2.2888597258675997E-2"/>
              <c:y val="0.161693277923592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0138016"/>
        <c:crosses val="autoZero"/>
        <c:crossBetween val="between"/>
        <c:majorUnit val="500000"/>
      </c:valAx>
      <c:valAx>
        <c:axId val="400151464"/>
        <c:scaling>
          <c:orientation val="minMax"/>
          <c:max val="40"/>
          <c:min val="10"/>
        </c:scaling>
        <c:delete val="0"/>
        <c:axPos val="r"/>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solidFill>
                    <a:schemeClr val="tx1"/>
                  </a:solidFill>
                </a:endParaRPr>
              </a:p>
              <a:p>
                <a:pPr>
                  <a:defRPr>
                    <a:solidFill>
                      <a:schemeClr val="tx1"/>
                    </a:solidFill>
                  </a:defRPr>
                </a:pPr>
                <a:r>
                  <a:rPr lang="en-US">
                    <a:solidFill>
                      <a:schemeClr val="tx1"/>
                    </a:solidFill>
                  </a:rPr>
                  <a:t>Total # Bears</a:t>
                </a:r>
                <a:r>
                  <a:rPr lang="en-US" baseline="0">
                    <a:solidFill>
                      <a:schemeClr val="tx1"/>
                    </a:solidFill>
                  </a:rPr>
                  <a:t> HBV</a:t>
                </a:r>
                <a:endParaRPr lang="en-US">
                  <a:solidFill>
                    <a:schemeClr val="tx1"/>
                  </a:solidFill>
                </a:endParaRPr>
              </a:p>
            </c:rich>
          </c:tx>
          <c:layout>
            <c:manualLayout>
              <c:xMode val="edge"/>
              <c:yMode val="edge"/>
              <c:x val="0.92266203703703709"/>
              <c:y val="0.2440543890347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0153432"/>
        <c:crosses val="max"/>
        <c:crossBetween val="between"/>
      </c:valAx>
      <c:catAx>
        <c:axId val="400153432"/>
        <c:scaling>
          <c:orientation val="minMax"/>
        </c:scaling>
        <c:delete val="1"/>
        <c:axPos val="b"/>
        <c:numFmt formatCode="General" sourceLinked="1"/>
        <c:majorTickMark val="out"/>
        <c:minorTickMark val="none"/>
        <c:tickLblPos val="nextTo"/>
        <c:crossAx val="4001514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spPr>
            <a:solidFill>
              <a:schemeClr val="tx1">
                <a:lumMod val="50000"/>
                <a:lumOff val="50000"/>
              </a:schemeClr>
            </a:solidFill>
          </c:spPr>
          <c:invertIfNegative val="0"/>
          <c:cat>
            <c:numRef>
              <c:f>Time!$A$3:$A$26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Time!$B$3:$B$26</c:f>
              <c:numCache>
                <c:formatCode>General</c:formatCode>
                <c:ptCount val="24"/>
                <c:pt idx="0">
                  <c:v>1</c:v>
                </c:pt>
                <c:pt idx="1">
                  <c:v>0</c:v>
                </c:pt>
                <c:pt idx="2">
                  <c:v>1</c:v>
                </c:pt>
                <c:pt idx="3">
                  <c:v>0</c:v>
                </c:pt>
                <c:pt idx="4">
                  <c:v>2</c:v>
                </c:pt>
                <c:pt idx="5">
                  <c:v>6</c:v>
                </c:pt>
                <c:pt idx="6">
                  <c:v>9</c:v>
                </c:pt>
                <c:pt idx="7">
                  <c:v>14</c:v>
                </c:pt>
                <c:pt idx="8">
                  <c:v>13</c:v>
                </c:pt>
                <c:pt idx="9">
                  <c:v>26</c:v>
                </c:pt>
                <c:pt idx="10">
                  <c:v>17</c:v>
                </c:pt>
                <c:pt idx="11">
                  <c:v>21</c:v>
                </c:pt>
                <c:pt idx="12">
                  <c:v>24</c:v>
                </c:pt>
                <c:pt idx="13">
                  <c:v>18</c:v>
                </c:pt>
                <c:pt idx="14">
                  <c:v>35</c:v>
                </c:pt>
                <c:pt idx="15">
                  <c:v>25</c:v>
                </c:pt>
                <c:pt idx="16">
                  <c:v>28</c:v>
                </c:pt>
                <c:pt idx="17">
                  <c:v>36</c:v>
                </c:pt>
                <c:pt idx="18">
                  <c:v>23</c:v>
                </c:pt>
                <c:pt idx="19">
                  <c:v>27</c:v>
                </c:pt>
                <c:pt idx="20">
                  <c:v>19</c:v>
                </c:pt>
                <c:pt idx="21">
                  <c:v>8</c:v>
                </c:pt>
                <c:pt idx="22">
                  <c:v>2</c:v>
                </c:pt>
                <c:pt idx="23">
                  <c:v>0</c:v>
                </c:pt>
              </c:numCache>
            </c:numRef>
          </c:val>
          <c:extLst>
            <c:ext xmlns:c16="http://schemas.microsoft.com/office/drawing/2014/chart" uri="{C3380CC4-5D6E-409C-BE32-E72D297353CC}">
              <c16:uniqueId val="{00000000-3C60-4F0C-A4D7-F45092CBD654}"/>
            </c:ext>
          </c:extLst>
        </c:ser>
        <c:dLbls>
          <c:showLegendKey val="0"/>
          <c:showVal val="0"/>
          <c:showCatName val="0"/>
          <c:showSerName val="0"/>
          <c:showPercent val="0"/>
          <c:showBubbleSize val="0"/>
        </c:dLbls>
        <c:gapWidth val="150"/>
        <c:axId val="127575552"/>
        <c:axId val="127577472"/>
      </c:barChart>
      <c:catAx>
        <c:axId val="127575552"/>
        <c:scaling>
          <c:orientation val="minMax"/>
        </c:scaling>
        <c:delete val="0"/>
        <c:axPos val="b"/>
        <c:title>
          <c:tx>
            <c:rich>
              <a:bodyPr/>
              <a:lstStyle/>
              <a:p>
                <a:pPr>
                  <a:defRPr/>
                </a:pPr>
                <a:r>
                  <a:rPr lang="en-US"/>
                  <a:t>Hour of the Day</a:t>
                </a:r>
              </a:p>
            </c:rich>
          </c:tx>
          <c:overlay val="0"/>
        </c:title>
        <c:numFmt formatCode="General" sourceLinked="1"/>
        <c:majorTickMark val="out"/>
        <c:minorTickMark val="none"/>
        <c:tickLblPos val="nextTo"/>
        <c:txPr>
          <a:bodyPr rot="-2160000"/>
          <a:lstStyle/>
          <a:p>
            <a:pPr>
              <a:defRPr/>
            </a:pPr>
            <a:endParaRPr lang="en-US"/>
          </a:p>
        </c:txPr>
        <c:crossAx val="127577472"/>
        <c:crosses val="autoZero"/>
        <c:auto val="1"/>
        <c:lblAlgn val="ctr"/>
        <c:lblOffset val="100"/>
        <c:noMultiLvlLbl val="0"/>
      </c:catAx>
      <c:valAx>
        <c:axId val="127577472"/>
        <c:scaling>
          <c:orientation val="minMax"/>
        </c:scaling>
        <c:delete val="0"/>
        <c:axPos val="l"/>
        <c:majorGridlines>
          <c:spPr>
            <a:ln>
              <a:prstDash val="dash"/>
            </a:ln>
          </c:spPr>
        </c:majorGridlines>
        <c:title>
          <c:tx>
            <c:rich>
              <a:bodyPr rot="-5400000" vert="horz"/>
              <a:lstStyle/>
              <a:p>
                <a:pPr>
                  <a:defRPr/>
                </a:pPr>
                <a:r>
                  <a:rPr lang="en-US"/>
                  <a:t>Total # Bears HBV</a:t>
                </a:r>
              </a:p>
            </c:rich>
          </c:tx>
          <c:overlay val="0"/>
        </c:title>
        <c:numFmt formatCode="General" sourceLinked="1"/>
        <c:majorTickMark val="out"/>
        <c:minorTickMark val="none"/>
        <c:tickLblPos val="nextTo"/>
        <c:crossAx val="12757555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1">
                <a:lumMod val="50000"/>
                <a:lumOff val="50000"/>
              </a:schemeClr>
            </a:solidFill>
          </c:spPr>
          <c:invertIfNegative val="0"/>
          <c:cat>
            <c:strRef>
              <c:f>DOW!$A$3:$A$9</c:f>
              <c:strCache>
                <c:ptCount val="7"/>
                <c:pt idx="0">
                  <c:v>Sunday</c:v>
                </c:pt>
                <c:pt idx="1">
                  <c:v>Monday</c:v>
                </c:pt>
                <c:pt idx="2">
                  <c:v>Tuesday</c:v>
                </c:pt>
                <c:pt idx="3">
                  <c:v>Wednesday</c:v>
                </c:pt>
                <c:pt idx="4">
                  <c:v>Thursday</c:v>
                </c:pt>
                <c:pt idx="5">
                  <c:v>Friday</c:v>
                </c:pt>
                <c:pt idx="6">
                  <c:v>Saturday</c:v>
                </c:pt>
              </c:strCache>
            </c:strRef>
          </c:cat>
          <c:val>
            <c:numRef>
              <c:f>DOW!$B$3:$B$9</c:f>
              <c:numCache>
                <c:formatCode>General</c:formatCode>
                <c:ptCount val="7"/>
                <c:pt idx="0">
                  <c:v>100</c:v>
                </c:pt>
                <c:pt idx="1">
                  <c:v>72</c:v>
                </c:pt>
                <c:pt idx="2">
                  <c:v>62</c:v>
                </c:pt>
                <c:pt idx="3">
                  <c:v>71</c:v>
                </c:pt>
                <c:pt idx="4">
                  <c:v>72</c:v>
                </c:pt>
                <c:pt idx="5">
                  <c:v>79</c:v>
                </c:pt>
                <c:pt idx="6">
                  <c:v>84</c:v>
                </c:pt>
              </c:numCache>
            </c:numRef>
          </c:val>
          <c:extLst>
            <c:ext xmlns:c16="http://schemas.microsoft.com/office/drawing/2014/chart" uri="{C3380CC4-5D6E-409C-BE32-E72D297353CC}">
              <c16:uniqueId val="{00000000-3F20-424B-8826-F7C4C670755D}"/>
            </c:ext>
          </c:extLst>
        </c:ser>
        <c:dLbls>
          <c:showLegendKey val="0"/>
          <c:showVal val="0"/>
          <c:showCatName val="0"/>
          <c:showSerName val="0"/>
          <c:showPercent val="0"/>
          <c:showBubbleSize val="0"/>
        </c:dLbls>
        <c:gapWidth val="150"/>
        <c:axId val="126127104"/>
        <c:axId val="126145664"/>
      </c:barChart>
      <c:catAx>
        <c:axId val="126127104"/>
        <c:scaling>
          <c:orientation val="minMax"/>
        </c:scaling>
        <c:delete val="0"/>
        <c:axPos val="b"/>
        <c:title>
          <c:tx>
            <c:rich>
              <a:bodyPr/>
              <a:lstStyle/>
              <a:p>
                <a:pPr>
                  <a:defRPr/>
                </a:pPr>
                <a:r>
                  <a:rPr lang="en-US"/>
                  <a:t>Day of the Week</a:t>
                </a:r>
              </a:p>
            </c:rich>
          </c:tx>
          <c:overlay val="0"/>
        </c:title>
        <c:numFmt formatCode="General" sourceLinked="0"/>
        <c:majorTickMark val="out"/>
        <c:minorTickMark val="none"/>
        <c:tickLblPos val="nextTo"/>
        <c:txPr>
          <a:bodyPr rot="-1080000"/>
          <a:lstStyle/>
          <a:p>
            <a:pPr>
              <a:defRPr/>
            </a:pPr>
            <a:endParaRPr lang="en-US"/>
          </a:p>
        </c:txPr>
        <c:crossAx val="126145664"/>
        <c:crosses val="autoZero"/>
        <c:auto val="1"/>
        <c:lblAlgn val="ctr"/>
        <c:lblOffset val="100"/>
        <c:noMultiLvlLbl val="0"/>
      </c:catAx>
      <c:valAx>
        <c:axId val="126145664"/>
        <c:scaling>
          <c:orientation val="minMax"/>
        </c:scaling>
        <c:delete val="0"/>
        <c:axPos val="l"/>
        <c:majorGridlines>
          <c:spPr>
            <a:ln>
              <a:prstDash val="dash"/>
            </a:ln>
          </c:spPr>
        </c:majorGridlines>
        <c:title>
          <c:tx>
            <c:rich>
              <a:bodyPr rot="-5400000" vert="horz"/>
              <a:lstStyle/>
              <a:p>
                <a:pPr>
                  <a:defRPr/>
                </a:pPr>
                <a:r>
                  <a:rPr lang="en-US"/>
                  <a:t>Total # Bears HBV</a:t>
                </a:r>
              </a:p>
            </c:rich>
          </c:tx>
          <c:overlay val="0"/>
        </c:title>
        <c:numFmt formatCode="General" sourceLinked="1"/>
        <c:majorTickMark val="out"/>
        <c:minorTickMark val="none"/>
        <c:tickLblPos val="nextTo"/>
        <c:crossAx val="126127104"/>
        <c:crosses val="autoZero"/>
        <c:crossBetween val="between"/>
        <c:majorUnit val="20"/>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1">
                <a:lumMod val="50000"/>
                <a:lumOff val="50000"/>
              </a:schemeClr>
            </a:solidFill>
          </c:spPr>
          <c:invertIfNegative val="0"/>
          <c:cat>
            <c:strRef>
              <c:f>Month!$B$3:$B$14</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Month!$C$3:$C$14</c:f>
              <c:numCache>
                <c:formatCode>General</c:formatCode>
                <c:ptCount val="12"/>
                <c:pt idx="1">
                  <c:v>1</c:v>
                </c:pt>
                <c:pt idx="2">
                  <c:v>3</c:v>
                </c:pt>
                <c:pt idx="3">
                  <c:v>2</c:v>
                </c:pt>
                <c:pt idx="4">
                  <c:v>36</c:v>
                </c:pt>
                <c:pt idx="5">
                  <c:v>74</c:v>
                </c:pt>
                <c:pt idx="6">
                  <c:v>112</c:v>
                </c:pt>
                <c:pt idx="7">
                  <c:v>118</c:v>
                </c:pt>
                <c:pt idx="8">
                  <c:v>101</c:v>
                </c:pt>
                <c:pt idx="9">
                  <c:v>63</c:v>
                </c:pt>
                <c:pt idx="10">
                  <c:v>24</c:v>
                </c:pt>
                <c:pt idx="11">
                  <c:v>6</c:v>
                </c:pt>
              </c:numCache>
            </c:numRef>
          </c:val>
          <c:extLst>
            <c:ext xmlns:c16="http://schemas.microsoft.com/office/drawing/2014/chart" uri="{C3380CC4-5D6E-409C-BE32-E72D297353CC}">
              <c16:uniqueId val="{00000000-437F-41A5-95FD-9AE89AF4B252}"/>
            </c:ext>
          </c:extLst>
        </c:ser>
        <c:dLbls>
          <c:showLegendKey val="0"/>
          <c:showVal val="0"/>
          <c:showCatName val="0"/>
          <c:showSerName val="0"/>
          <c:showPercent val="0"/>
          <c:showBubbleSize val="0"/>
        </c:dLbls>
        <c:gapWidth val="150"/>
        <c:axId val="126181376"/>
        <c:axId val="126183296"/>
      </c:barChart>
      <c:catAx>
        <c:axId val="126181376"/>
        <c:scaling>
          <c:orientation val="minMax"/>
        </c:scaling>
        <c:delete val="0"/>
        <c:axPos val="b"/>
        <c:title>
          <c:tx>
            <c:rich>
              <a:bodyPr/>
              <a:lstStyle/>
              <a:p>
                <a:pPr>
                  <a:defRPr/>
                </a:pPr>
                <a:r>
                  <a:rPr lang="en-US"/>
                  <a:t>Month</a:t>
                </a:r>
              </a:p>
            </c:rich>
          </c:tx>
          <c:overlay val="0"/>
        </c:title>
        <c:numFmt formatCode="General" sourceLinked="0"/>
        <c:majorTickMark val="out"/>
        <c:minorTickMark val="none"/>
        <c:tickLblPos val="nextTo"/>
        <c:crossAx val="126183296"/>
        <c:crosses val="autoZero"/>
        <c:auto val="1"/>
        <c:lblAlgn val="ctr"/>
        <c:lblOffset val="100"/>
        <c:noMultiLvlLbl val="0"/>
      </c:catAx>
      <c:valAx>
        <c:axId val="126183296"/>
        <c:scaling>
          <c:orientation val="minMax"/>
        </c:scaling>
        <c:delete val="0"/>
        <c:axPos val="l"/>
        <c:majorGridlines>
          <c:spPr>
            <a:ln>
              <a:prstDash val="dash"/>
            </a:ln>
          </c:spPr>
        </c:majorGridlines>
        <c:title>
          <c:tx>
            <c:rich>
              <a:bodyPr rot="-5400000" vert="horz"/>
              <a:lstStyle/>
              <a:p>
                <a:pPr>
                  <a:defRPr/>
                </a:pPr>
                <a:r>
                  <a:rPr lang="en-US"/>
                  <a:t>Total # Bears HBV</a:t>
                </a:r>
              </a:p>
            </c:rich>
          </c:tx>
          <c:overlay val="0"/>
        </c:title>
        <c:numFmt formatCode="General" sourceLinked="1"/>
        <c:majorTickMark val="out"/>
        <c:minorTickMark val="none"/>
        <c:tickLblPos val="nextTo"/>
        <c:crossAx val="126181376"/>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11</xdr:col>
      <xdr:colOff>38100</xdr:colOff>
      <xdr:row>1</xdr:row>
      <xdr:rowOff>42862</xdr:rowOff>
    </xdr:from>
    <xdr:to>
      <xdr:col>27</xdr:col>
      <xdr:colOff>190500</xdr:colOff>
      <xdr:row>15</xdr:row>
      <xdr:rowOff>119062</xdr:rowOff>
    </xdr:to>
    <xdr:graphicFrame macro="">
      <xdr:nvGraphicFramePr>
        <xdr:cNvPr id="3" name="Chart 2">
          <a:extLst>
            <a:ext uri="{FF2B5EF4-FFF2-40B4-BE49-F238E27FC236}">
              <a16:creationId xmlns:a16="http://schemas.microsoft.com/office/drawing/2014/main" id="{8E762F99-4B0B-4F25-8E72-E555BBAE3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771525</xdr:colOff>
      <xdr:row>49</xdr:row>
      <xdr:rowOff>57149</xdr:rowOff>
    </xdr:from>
    <xdr:to>
      <xdr:col>12</xdr:col>
      <xdr:colOff>390525</xdr:colOff>
      <xdr:row>68</xdr:row>
      <xdr:rowOff>104774</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571498</xdr:colOff>
      <xdr:row>0</xdr:row>
      <xdr:rowOff>176212</xdr:rowOff>
    </xdr:from>
    <xdr:to>
      <xdr:col>19</xdr:col>
      <xdr:colOff>571498</xdr:colOff>
      <xdr:row>14</xdr:row>
      <xdr:rowOff>176212</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50</xdr:row>
      <xdr:rowOff>123824</xdr:rowOff>
    </xdr:from>
    <xdr:to>
      <xdr:col>24</xdr:col>
      <xdr:colOff>304800</xdr:colOff>
      <xdr:row>68</xdr:row>
      <xdr:rowOff>95249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619124</xdr:colOff>
      <xdr:row>14</xdr:row>
      <xdr:rowOff>100011</xdr:rowOff>
    </xdr:from>
    <xdr:to>
      <xdr:col>13</xdr:col>
      <xdr:colOff>209549</xdr:colOff>
      <xdr:row>28</xdr:row>
      <xdr:rowOff>166686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107632</xdr:colOff>
      <xdr:row>35</xdr:row>
      <xdr:rowOff>1905</xdr:rowOff>
    </xdr:from>
    <xdr:to>
      <xdr:col>14</xdr:col>
      <xdr:colOff>364807</xdr:colOff>
      <xdr:row>48</xdr:row>
      <xdr:rowOff>163830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23</xdr:row>
      <xdr:rowOff>0</xdr:rowOff>
    </xdr:from>
    <xdr:to>
      <xdr:col>26</xdr:col>
      <xdr:colOff>12669</xdr:colOff>
      <xdr:row>37</xdr:row>
      <xdr:rowOff>88631</xdr:rowOff>
    </xdr:to>
    <xdr:pic>
      <xdr:nvPicPr>
        <xdr:cNvPr id="7" name="Picture 6">
          <a:extLst>
            <a:ext uri="{FF2B5EF4-FFF2-40B4-BE49-F238E27FC236}">
              <a16:creationId xmlns:a16="http://schemas.microsoft.com/office/drawing/2014/main" id="{3A52E4FC-27FD-7FE7-80EA-B143A79CFCCE}"/>
            </a:ext>
          </a:extLst>
        </xdr:cNvPr>
        <xdr:cNvPicPr>
          <a:picLocks noChangeAspect="1"/>
        </xdr:cNvPicPr>
      </xdr:nvPicPr>
      <xdr:blipFill>
        <a:blip xmlns:r="http://schemas.openxmlformats.org/officeDocument/2006/relationships" r:embed="rId6"/>
        <a:stretch>
          <a:fillRect/>
        </a:stretch>
      </xdr:blipFill>
      <xdr:spPr>
        <a:xfrm>
          <a:off x="12449175" y="4467225"/>
          <a:ext cx="5499069" cy="2755631"/>
        </a:xfrm>
        <a:prstGeom prst="rect">
          <a:avLst/>
        </a:prstGeom>
      </xdr:spPr>
    </xdr:pic>
    <xdr:clientData/>
  </xdr:twoCellAnchor>
  <xdr:twoCellAnchor editAs="oneCell">
    <xdr:from>
      <xdr:col>3</xdr:col>
      <xdr:colOff>0</xdr:colOff>
      <xdr:row>10</xdr:row>
      <xdr:rowOff>0</xdr:rowOff>
    </xdr:from>
    <xdr:to>
      <xdr:col>11</xdr:col>
      <xdr:colOff>69819</xdr:colOff>
      <xdr:row>24</xdr:row>
      <xdr:rowOff>60056</xdr:rowOff>
    </xdr:to>
    <xdr:pic>
      <xdr:nvPicPr>
        <xdr:cNvPr id="4" name="Picture 3">
          <a:extLst>
            <a:ext uri="{FF2B5EF4-FFF2-40B4-BE49-F238E27FC236}">
              <a16:creationId xmlns:a16="http://schemas.microsoft.com/office/drawing/2014/main" id="{F9A3CABF-0022-6FEF-5564-76C2939EEAF1}"/>
            </a:ext>
          </a:extLst>
        </xdr:cNvPr>
        <xdr:cNvPicPr>
          <a:picLocks noChangeAspect="1"/>
        </xdr:cNvPicPr>
      </xdr:nvPicPr>
      <xdr:blipFill>
        <a:blip xmlns:r="http://schemas.openxmlformats.org/officeDocument/2006/relationships" r:embed="rId7"/>
        <a:stretch>
          <a:fillRect/>
        </a:stretch>
      </xdr:blipFill>
      <xdr:spPr>
        <a:xfrm>
          <a:off x="3362325" y="1962150"/>
          <a:ext cx="5499069" cy="27556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182879</xdr:colOff>
      <xdr:row>3</xdr:row>
      <xdr:rowOff>20001</xdr:rowOff>
    </xdr:from>
    <xdr:to>
      <xdr:col>15</xdr:col>
      <xdr:colOff>388620</xdr:colOff>
      <xdr:row>22</xdr:row>
      <xdr:rowOff>7619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0</xdr:row>
      <xdr:rowOff>52386</xdr:rowOff>
    </xdr:from>
    <xdr:to>
      <xdr:col>12</xdr:col>
      <xdr:colOff>485775</xdr:colOff>
      <xdr:row>15</xdr:row>
      <xdr:rowOff>57149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233362</xdr:colOff>
      <xdr:row>0</xdr:row>
      <xdr:rowOff>128587</xdr:rowOff>
    </xdr:from>
    <xdr:to>
      <xdr:col>15</xdr:col>
      <xdr:colOff>172402</xdr:colOff>
      <xdr:row>17</xdr:row>
      <xdr:rowOff>52387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52387</xdr:colOff>
      <xdr:row>1</xdr:row>
      <xdr:rowOff>38100</xdr:rowOff>
    </xdr:from>
    <xdr:to>
      <xdr:col>19</xdr:col>
      <xdr:colOff>523875</xdr:colOff>
      <xdr:row>15</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776287</xdr:colOff>
      <xdr:row>16</xdr:row>
      <xdr:rowOff>71437</xdr:rowOff>
    </xdr:from>
    <xdr:to>
      <xdr:col>10</xdr:col>
      <xdr:colOff>138112</xdr:colOff>
      <xdr:row>30</xdr:row>
      <xdr:rowOff>147637</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723900</xdr:colOff>
      <xdr:row>13</xdr:row>
      <xdr:rowOff>109537</xdr:rowOff>
    </xdr:from>
    <xdr:to>
      <xdr:col>17</xdr:col>
      <xdr:colOff>628650</xdr:colOff>
      <xdr:row>27</xdr:row>
      <xdr:rowOff>176212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123825</xdr:colOff>
      <xdr:row>1</xdr:row>
      <xdr:rowOff>61912</xdr:rowOff>
    </xdr:from>
    <xdr:to>
      <xdr:col>27</xdr:col>
      <xdr:colOff>171450</xdr:colOff>
      <xdr:row>15</xdr:row>
      <xdr:rowOff>171450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85725</xdr:colOff>
      <xdr:row>16</xdr:row>
      <xdr:rowOff>80962</xdr:rowOff>
    </xdr:from>
    <xdr:to>
      <xdr:col>28</xdr:col>
      <xdr:colOff>276225</xdr:colOff>
      <xdr:row>30</xdr:row>
      <xdr:rowOff>138112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2038350</xdr:colOff>
      <xdr:row>0</xdr:row>
      <xdr:rowOff>185737</xdr:rowOff>
    </xdr:from>
    <xdr:to>
      <xdr:col>10</xdr:col>
      <xdr:colOff>2333625</xdr:colOff>
      <xdr:row>15</xdr:row>
      <xdr:rowOff>71437</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647700</xdr:colOff>
      <xdr:row>17</xdr:row>
      <xdr:rowOff>109537</xdr:rowOff>
    </xdr:from>
    <xdr:to>
      <xdr:col>11</xdr:col>
      <xdr:colOff>57150</xdr:colOff>
      <xdr:row>43</xdr:row>
      <xdr:rowOff>109537</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20</xdr:row>
      <xdr:rowOff>66675</xdr:rowOff>
    </xdr:from>
    <xdr:to>
      <xdr:col>9</xdr:col>
      <xdr:colOff>476250</xdr:colOff>
      <xdr:row>39</xdr:row>
      <xdr:rowOff>147637</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1028699</xdr:colOff>
      <xdr:row>30</xdr:row>
      <xdr:rowOff>0</xdr:rowOff>
    </xdr:from>
    <xdr:to>
      <xdr:col>6</xdr:col>
      <xdr:colOff>2962274</xdr:colOff>
      <xdr:row>54</xdr:row>
      <xdr:rowOff>152400</xdr:rowOff>
    </xdr:to>
    <xdr:graphicFrame macro="">
      <xdr:nvGraphicFramePr>
        <xdr:cNvPr id="4" name="Chart 3">
          <a:extLst>
            <a:ext uri="{FF2B5EF4-FFF2-40B4-BE49-F238E27FC236}">
              <a16:creationId xmlns:a16="http://schemas.microsoft.com/office/drawing/2014/main" id="{1FF18A32-29D6-4395-949D-03C03AD89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ter, Robert" refreshedDate="45304.670061921293" createdVersion="8" refreshedVersion="8" minRefreshableVersion="3" recordCount="544" xr:uid="{F1CA0835-B4C0-4452-8E96-9E73E8B45EBD}">
  <cacheSource type="worksheet">
    <worksheetSource ref="A1:S1048576" sheet="data"/>
  </cacheSource>
  <cacheFields count="19">
    <cacheField name="#" numFmtId="0">
      <sharedItems containsString="0" containsBlank="1" containsNumber="1" containsInteger="1" minValue="1" maxValue="543"/>
    </cacheField>
    <cacheField name="DATE" numFmtId="0">
      <sharedItems containsDate="1" containsString="0" containsBlank="1" containsMixedTypes="1" minDate="1995-06-08T00:00:00" maxDate="2109-06-03T00:00:00"/>
    </cacheField>
    <cacheField name="Year" numFmtId="0">
      <sharedItems containsString="0" containsBlank="1" containsNumber="1" containsInteger="1" minValue="1995" maxValue="2023" count="29">
        <n v="1995"/>
        <n v="1996"/>
        <n v="1997"/>
        <n v="1999"/>
        <n v="2000"/>
        <n v="2001"/>
        <n v="2002"/>
        <n v="2003"/>
        <n v="2004"/>
        <n v="2005"/>
        <n v="2006"/>
        <n v="2007"/>
        <n v="2008"/>
        <n v="2009"/>
        <n v="2010"/>
        <n v="2011"/>
        <n v="2012"/>
        <n v="2013"/>
        <n v="2014"/>
        <n v="2015"/>
        <n v="2016"/>
        <n v="2017"/>
        <n v="2018"/>
        <n v="2019"/>
        <n v="2020"/>
        <n v="2021"/>
        <n v="2022"/>
        <n v="2023"/>
        <m/>
      </sharedItems>
    </cacheField>
    <cacheField name="Month" numFmtId="0">
      <sharedItems containsString="0" containsBlank="1" containsNumber="1" containsInteger="1" minValue="2" maxValue="12" count="12">
        <n v="6"/>
        <n v="7"/>
        <n v="8"/>
        <n v="9"/>
        <n v="10"/>
        <n v="11"/>
        <n v="12"/>
        <m/>
        <n v="5"/>
        <n v="2"/>
        <n v="3"/>
        <n v="4"/>
      </sharedItems>
    </cacheField>
    <cacheField name="Day" numFmtId="0">
      <sharedItems containsString="0" containsBlank="1" containsNumber="1" containsInteger="1" minValue="1" maxValue="31"/>
    </cacheField>
    <cacheField name="TIME" numFmtId="0">
      <sharedItems containsDate="1" containsBlank="1" containsMixedTypes="1" minDate="1899-12-30T01:30:00" maxDate="1899-12-30T23:20:00"/>
    </cacheField>
    <cacheField name="Hour" numFmtId="0">
      <sharedItems containsBlank="1" containsMixedTypes="1" containsNumber="1" containsInteger="1" minValue="1" maxValue="23"/>
    </cacheField>
    <cacheField name="WkDay" numFmtId="0">
      <sharedItems containsString="0" containsBlank="1" containsNumber="1" containsInteger="1" minValue="1" maxValue="7"/>
    </cacheField>
    <cacheField name="DOW" numFmtId="0">
      <sharedItems containsBlank="1"/>
    </cacheField>
    <cacheField name="Holiday" numFmtId="0">
      <sharedItems containsBlank="1"/>
    </cacheField>
    <cacheField name="ESTIMATED AGE" numFmtId="0">
      <sharedItems containsBlank="1"/>
    </cacheField>
    <cacheField name="AGE" numFmtId="0">
      <sharedItems containsBlank="1"/>
    </cacheField>
    <cacheField name="Sex" numFmtId="0">
      <sharedItems containsBlank="1"/>
    </cacheField>
    <cacheField name="DISPOSITION" numFmtId="0">
      <sharedItems containsBlank="1" count="9">
        <s v="Injured - Unknown"/>
        <s v="Unknown"/>
        <s v="Dead"/>
        <s v="UTL"/>
        <s v="Injured - Probably Dead"/>
        <s v="Ran Off"/>
        <s v="Euthanized"/>
        <s v="Injured - Recovered"/>
        <m/>
      </sharedItems>
    </cacheField>
    <cacheField name="Road" numFmtId="0">
      <sharedItems containsBlank="1"/>
    </cacheField>
    <cacheField name="Subdistrict" numFmtId="0">
      <sharedItems containsBlank="1" count="12">
        <s v="WA"/>
        <s v="TC"/>
        <s v="YV"/>
        <s v="WW"/>
        <s v="TM"/>
        <s v="BOF"/>
        <s v="EP"/>
        <s v="Unk"/>
        <s v="HH"/>
        <s v="CF"/>
        <s v="Mather"/>
        <m/>
      </sharedItems>
    </cacheField>
    <cacheField name="LOCATION" numFmtId="0">
      <sharedItems containsBlank="1"/>
    </cacheField>
    <cacheField name="NOTES" numFmtId="0">
      <sharedItems containsBlank="1" longText="1"/>
    </cacheField>
    <cacheField name="Coordina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4">
  <r>
    <n v="1"/>
    <d v="1995-06-08T00:00:00"/>
    <x v="0"/>
    <x v="0"/>
    <n v="8"/>
    <m/>
    <m/>
    <n v="5"/>
    <s v="Thursday"/>
    <m/>
    <s v="Cub/Yearling"/>
    <s v="Cub/Yearling"/>
    <s v="U"/>
    <x v="0"/>
    <s v="Wawona Rd"/>
    <x v="0"/>
    <s v="Yosemite West turnout"/>
    <s v="Was unconscious"/>
    <m/>
  </r>
  <r>
    <n v="2"/>
    <d v="1995-06-20T00:00:00"/>
    <x v="0"/>
    <x v="0"/>
    <n v="20"/>
    <m/>
    <m/>
    <n v="3"/>
    <s v="Tuesday"/>
    <m/>
    <s v="Cub"/>
    <s v="Cub"/>
    <s v="U"/>
    <x v="1"/>
    <s v="Tioga Rd"/>
    <x v="1"/>
    <s v="Olmstead Point"/>
    <s v="Unknown injuries"/>
    <m/>
  </r>
  <r>
    <n v="3"/>
    <d v="1995-06-30T00:00:00"/>
    <x v="0"/>
    <x v="0"/>
    <n v="30"/>
    <m/>
    <m/>
    <n v="6"/>
    <s v="Friday"/>
    <m/>
    <s v="Cub"/>
    <s v="Cub"/>
    <s v="F"/>
    <x v="2"/>
    <s v="Valley"/>
    <x v="2"/>
    <s v="Devil’s Elbow"/>
    <s v="Bear control 95-"/>
    <m/>
  </r>
  <r>
    <n v="4"/>
    <d v="1995-07-09T00:00:00"/>
    <x v="0"/>
    <x v="1"/>
    <n v="9"/>
    <m/>
    <m/>
    <n v="1"/>
    <s v="Sunday"/>
    <m/>
    <s v="Adult"/>
    <s v="Adult"/>
    <s v="U"/>
    <x v="3"/>
    <s v="Valley"/>
    <x v="2"/>
    <s v="River Straight, in crosswalk"/>
    <m/>
    <m/>
  </r>
  <r>
    <n v="5"/>
    <d v="1995-08-13T00:00:00"/>
    <x v="0"/>
    <x v="2"/>
    <n v="13"/>
    <m/>
    <m/>
    <n v="1"/>
    <s v="Sunday"/>
    <m/>
    <s v="Cub"/>
    <s v="Cub"/>
    <s v="F"/>
    <x v="2"/>
    <s v="Tioga Rd"/>
    <x v="3"/>
    <s v="¼ mile West of White Wolf"/>
    <s v="Bear control 95-"/>
    <m/>
  </r>
  <r>
    <n v="6"/>
    <d v="1995-08-18T00:00:00"/>
    <x v="0"/>
    <x v="2"/>
    <n v="18"/>
    <m/>
    <m/>
    <n v="6"/>
    <s v="Friday"/>
    <m/>
    <s v="Unknown"/>
    <s v="Unknown"/>
    <s v="U"/>
    <x v="3"/>
    <s v="Tioga Rd"/>
    <x v="4"/>
    <s v="Tuolumne Bridge"/>
    <s v="Case #95-2330"/>
    <m/>
  </r>
  <r>
    <n v="7"/>
    <d v="1995-08-20T00:00:00"/>
    <x v="0"/>
    <x v="2"/>
    <n v="20"/>
    <m/>
    <m/>
    <n v="1"/>
    <s v="Sunday"/>
    <m/>
    <s v="Adult"/>
    <s v="Adult"/>
    <s v="U"/>
    <x v="3"/>
    <s v="BOF Rd"/>
    <x v="5"/>
    <s v="Between Crane Flat &amp; B.O.F. Entrance"/>
    <s v="No blood found"/>
    <m/>
  </r>
  <r>
    <n v="8"/>
    <d v="1995-08-22T00:00:00"/>
    <x v="0"/>
    <x v="2"/>
    <n v="22"/>
    <d v="1899-12-30T22:00:00"/>
    <n v="22"/>
    <n v="3"/>
    <s v="Tuesday"/>
    <m/>
    <s v="Cub"/>
    <s v="Cub"/>
    <s v="F"/>
    <x v="2"/>
    <s v="Glacier PT"/>
    <x v="0"/>
    <s v="Summit Meadow- Glacier Point Rd."/>
    <s v="Bear control 95-"/>
    <m/>
  </r>
  <r>
    <n v="9"/>
    <d v="1995-09-04T00:00:00"/>
    <x v="0"/>
    <x v="3"/>
    <n v="4"/>
    <m/>
    <m/>
    <n v="2"/>
    <s v="Monday"/>
    <s v="Yes"/>
    <s v="Adult"/>
    <s v="Adult"/>
    <s v="U"/>
    <x v="4"/>
    <s v="BOF Rd"/>
    <x v="5"/>
    <s v="Crane Flat"/>
    <s v="Barely able to get off road"/>
    <m/>
  </r>
  <r>
    <n v="10"/>
    <d v="1995-09-14T00:00:00"/>
    <x v="0"/>
    <x v="3"/>
    <n v="14"/>
    <m/>
    <m/>
    <n v="5"/>
    <s v="Thursday"/>
    <m/>
    <s v="Adult"/>
    <s v="Adult"/>
    <s v="U"/>
    <x v="3"/>
    <s v="Wawona Rd"/>
    <x v="0"/>
    <s v="Between South Entrance &amp; Wawona"/>
    <s v="Case #95-2844"/>
    <m/>
  </r>
  <r>
    <n v="11"/>
    <d v="1995-09-18T00:00:00"/>
    <x v="0"/>
    <x v="3"/>
    <n v="18"/>
    <m/>
    <m/>
    <n v="2"/>
    <s v="Monday"/>
    <m/>
    <s v="Cub"/>
    <s v="Cub"/>
    <s v="M"/>
    <x v="2"/>
    <s v="Tioga Rd"/>
    <x v="1"/>
    <s v="~South Fork Bridge"/>
    <s v="Bear control 95-"/>
    <m/>
  </r>
  <r>
    <n v="12"/>
    <d v="1995-09-21T00:00:00"/>
    <x v="0"/>
    <x v="3"/>
    <n v="21"/>
    <m/>
    <m/>
    <n v="5"/>
    <s v="Thursday"/>
    <m/>
    <s v="Cub"/>
    <s v="Cub"/>
    <s v="U"/>
    <x v="2"/>
    <s v="Glacier PT"/>
    <x v="0"/>
    <s v="~Mono Meadows"/>
    <s v="Bear control 95-, hit in EB lane"/>
    <m/>
  </r>
  <r>
    <n v="13"/>
    <d v="1995-09-21T00:00:00"/>
    <x v="0"/>
    <x v="3"/>
    <n v="21"/>
    <m/>
    <m/>
    <n v="5"/>
    <s v="Thursday"/>
    <m/>
    <s v="Cub"/>
    <s v="Cub"/>
    <s v="M"/>
    <x v="2"/>
    <s v="Glacier PT"/>
    <x v="0"/>
    <s v="¼ mile West of Badger Pass- BP road"/>
    <s v="Bear taken by sow?"/>
    <m/>
  </r>
  <r>
    <n v="14"/>
    <d v="1995-09-21T00:00:00"/>
    <x v="0"/>
    <x v="3"/>
    <n v="21"/>
    <m/>
    <m/>
    <n v="5"/>
    <s v="Thursday"/>
    <m/>
    <s v="Adult"/>
    <s v="Adult"/>
    <s v="U"/>
    <x v="3"/>
    <s v="Hwy 140"/>
    <x v="6"/>
    <s v="Red Bud Picnic-bridge to maintenance yard"/>
    <s v="No blood found"/>
    <m/>
  </r>
  <r>
    <n v="15"/>
    <d v="1995-09-22T00:00:00"/>
    <x v="0"/>
    <x v="3"/>
    <n v="22"/>
    <m/>
    <m/>
    <n v="6"/>
    <s v="Friday"/>
    <m/>
    <s v="2 yr old female"/>
    <s v="Sub-adult"/>
    <s v="F"/>
    <x v="2"/>
    <s v="Hwy 140"/>
    <x v="6"/>
    <s v="El Portal- Parkline"/>
    <s v="Archeology"/>
    <m/>
  </r>
  <r>
    <n v="16"/>
    <d v="1995-09-29T00:00:00"/>
    <x v="0"/>
    <x v="3"/>
    <n v="29"/>
    <m/>
    <m/>
    <n v="6"/>
    <s v="Friday"/>
    <m/>
    <s v="Adult"/>
    <s v="Adult"/>
    <s v="U"/>
    <x v="3"/>
    <s v="BOF Rd"/>
    <x v="5"/>
    <s v="~Crane Flat"/>
    <s v="Blood on vehicle"/>
    <m/>
  </r>
  <r>
    <n v="17"/>
    <d v="1995-09-30T00:00:00"/>
    <x v="0"/>
    <x v="3"/>
    <n v="30"/>
    <m/>
    <m/>
    <n v="7"/>
    <s v="Saturday"/>
    <m/>
    <s v="Adult"/>
    <s v="Adult"/>
    <s v="U"/>
    <x v="3"/>
    <s v="Valley"/>
    <x v="2"/>
    <s v="Curry 4-Way"/>
    <s v="“Slow speed MVA”"/>
    <m/>
  </r>
  <r>
    <n v="18"/>
    <d v="1995-10-07T00:00:00"/>
    <x v="0"/>
    <x v="4"/>
    <n v="7"/>
    <m/>
    <m/>
    <n v="7"/>
    <s v="Saturday"/>
    <s v="Yes"/>
    <s v="Yearling"/>
    <s v="Yearling"/>
    <s v="U"/>
    <x v="3"/>
    <s v="Hwy 140"/>
    <x v="6"/>
    <s v="Parkline"/>
    <s v="See report"/>
    <m/>
  </r>
  <r>
    <n v="19"/>
    <d v="1995-11-24T00:00:00"/>
    <x v="0"/>
    <x v="5"/>
    <n v="24"/>
    <m/>
    <m/>
    <n v="6"/>
    <s v="Friday"/>
    <s v="Yes"/>
    <s v="Cub/Yearling"/>
    <s v="Cub/Yearling"/>
    <s v="U"/>
    <x v="0"/>
    <s v="BOF Rd"/>
    <x v="5"/>
    <s v="~1 mile North of Foresta Burn- “heavily wooded”"/>
    <s v="Injuries looked severe, rolled downhill, UTL"/>
    <m/>
  </r>
  <r>
    <n v="20"/>
    <d v="1996-06-01T00:00:00"/>
    <x v="1"/>
    <x v="0"/>
    <n v="1"/>
    <m/>
    <m/>
    <n v="7"/>
    <s v="Saturday"/>
    <m/>
    <s v="Unknown"/>
    <s v="Unknown"/>
    <s v="U"/>
    <x v="3"/>
    <s v="Glacier PT"/>
    <x v="0"/>
    <s v="Near Bridalveil on Glacier Pt. Rd."/>
    <m/>
    <m/>
  </r>
  <r>
    <n v="21"/>
    <d v="1996-06-22T00:00:00"/>
    <x v="1"/>
    <x v="0"/>
    <n v="22"/>
    <m/>
    <m/>
    <n v="7"/>
    <s v="Saturday"/>
    <m/>
    <s v="Small bear"/>
    <s v="Cub/Yearling"/>
    <s v="U"/>
    <x v="3"/>
    <s v="Valley"/>
    <x v="2"/>
    <s v="Near Bridalveil- Hwy 41 turnout Southside Dr."/>
    <s v="Rolled/staggered off"/>
    <m/>
  </r>
  <r>
    <n v="22"/>
    <d v="1996-07-06T00:00:00"/>
    <x v="1"/>
    <x v="1"/>
    <n v="6"/>
    <m/>
    <m/>
    <n v="7"/>
    <s v="Saturday"/>
    <m/>
    <s v="Brown yearling"/>
    <s v="Yearling"/>
    <s v="U"/>
    <x v="5"/>
    <s v="Wawona Rd"/>
    <x v="0"/>
    <s v="2.2 miles South of Biship Creek"/>
    <s v="Said to have run off"/>
    <m/>
  </r>
  <r>
    <n v="23"/>
    <d v="1996-07-06T00:00:00"/>
    <x v="1"/>
    <x v="1"/>
    <n v="6"/>
    <m/>
    <m/>
    <n v="7"/>
    <s v="Saturday"/>
    <m/>
    <s v="~150 lbs."/>
    <s v="Adult"/>
    <s v="F"/>
    <x v="2"/>
    <s v="Valley"/>
    <x v="2"/>
    <s v="Swinging Bridge"/>
    <s v="See control form, TAGGED BEAR: B27"/>
    <m/>
  </r>
  <r>
    <n v="24"/>
    <d v="1996-07-22T00:00:00"/>
    <x v="1"/>
    <x v="1"/>
    <n v="22"/>
    <m/>
    <m/>
    <n v="2"/>
    <s v="Monday"/>
    <m/>
    <s v="Yearling"/>
    <s v="Yearling"/>
    <s v="F"/>
    <x v="2"/>
    <s v="Tioga Rd"/>
    <x v="3"/>
    <s v="White Wolf"/>
    <s v="See control form"/>
    <m/>
  </r>
  <r>
    <n v="25"/>
    <d v="1996-07-30T00:00:00"/>
    <x v="1"/>
    <x v="1"/>
    <n v="30"/>
    <m/>
    <m/>
    <n v="3"/>
    <s v="Tuesday"/>
    <m/>
    <s v="Unknown"/>
    <s v="Unknown"/>
    <s v="U"/>
    <x v="3"/>
    <s v="Tioga Rd"/>
    <x v="1"/>
    <s v="Near Porcupine"/>
    <s v="Dogs dispatched"/>
    <m/>
  </r>
  <r>
    <n v="26"/>
    <d v="1996-08-04T00:00:00"/>
    <x v="1"/>
    <x v="2"/>
    <n v="4"/>
    <m/>
    <m/>
    <n v="1"/>
    <s v="Sunday"/>
    <m/>
    <s v="Adult"/>
    <s v="Adult"/>
    <s v="U"/>
    <x v="3"/>
    <s v="Glacier PT"/>
    <x v="0"/>
    <s v="Glacier Point side of Tunnel"/>
    <s v="“Ran over bear’s paw”"/>
    <m/>
  </r>
  <r>
    <n v="27"/>
    <d v="1996-08-12T00:00:00"/>
    <x v="1"/>
    <x v="2"/>
    <n v="12"/>
    <m/>
    <m/>
    <n v="2"/>
    <s v="Monday"/>
    <m/>
    <s v="Unknown"/>
    <s v="Unknown"/>
    <s v="U"/>
    <x v="3"/>
    <s v="Wawona Rd"/>
    <x v="0"/>
    <s v="South Entrance"/>
    <s v="Case #96-2222"/>
    <m/>
  </r>
  <r>
    <n v="28"/>
    <d v="1996-08-15T00:00:00"/>
    <x v="1"/>
    <x v="2"/>
    <n v="15"/>
    <m/>
    <m/>
    <n v="5"/>
    <s v="Thursday"/>
    <m/>
    <s v="Brown bear"/>
    <s v="Unknown"/>
    <s v="U"/>
    <x v="3"/>
    <s v="Valley"/>
    <x v="2"/>
    <s v="Teddy Roosevelt are- Southside Dr."/>
    <s v="Later smelled decomposition"/>
    <m/>
  </r>
  <r>
    <n v="29"/>
    <d v="1996-08-17T00:00:00"/>
    <x v="1"/>
    <x v="2"/>
    <n v="17"/>
    <m/>
    <m/>
    <n v="7"/>
    <s v="Saturday"/>
    <m/>
    <s v="Cub"/>
    <s v="Cub"/>
    <s v="F"/>
    <x v="2"/>
    <s v="Wawona Rd"/>
    <x v="0"/>
    <s v="Hwy 41- Bishop Creek"/>
    <s v="Case #96-2330"/>
    <m/>
  </r>
  <r>
    <n v="30"/>
    <d v="1996-09-12T00:00:00"/>
    <x v="1"/>
    <x v="3"/>
    <n v="12"/>
    <m/>
    <m/>
    <n v="5"/>
    <s v="Thursday"/>
    <m/>
    <s v="Yearling"/>
    <s v="Yearling"/>
    <s v="M"/>
    <x v="2"/>
    <s v="Tioga Rd"/>
    <x v="3"/>
    <s v="2 miles South White Wolf"/>
    <s v="Case #96-2877"/>
    <m/>
  </r>
  <r>
    <n v="31"/>
    <d v="1996-09-16T00:00:00"/>
    <x v="1"/>
    <x v="3"/>
    <n v="16"/>
    <m/>
    <m/>
    <n v="2"/>
    <s v="Monday"/>
    <m/>
    <s v="Yearling"/>
    <s v="Yearling"/>
    <s v="M"/>
    <x v="2"/>
    <s v="Hwy 140"/>
    <x v="6"/>
    <s v="El Portal"/>
    <s v="Case #96-2938"/>
    <m/>
  </r>
  <r>
    <n v="32"/>
    <d v="1996-09-27T00:00:00"/>
    <x v="1"/>
    <x v="3"/>
    <n v="27"/>
    <m/>
    <m/>
    <n v="6"/>
    <s v="Friday"/>
    <m/>
    <s v="Unknown"/>
    <s v="Unknown"/>
    <s v="U"/>
    <x v="3"/>
    <s v="BOF Rd"/>
    <x v="5"/>
    <s v="5 miles East of Big Oak Entrance-Hwy 120"/>
    <s v="Case #96-3120"/>
    <m/>
  </r>
  <r>
    <n v="33"/>
    <d v="1996-10-02T00:00:00"/>
    <x v="1"/>
    <x v="4"/>
    <n v="2"/>
    <m/>
    <m/>
    <n v="4"/>
    <s v="Wednesday"/>
    <m/>
    <s v="Brown yearling"/>
    <s v="Yearling"/>
    <s v="U"/>
    <x v="3"/>
    <s v="Tioga Rd"/>
    <x v="4"/>
    <s v="Tuolumne area"/>
    <s v="Backcountry rep. Form"/>
    <m/>
  </r>
  <r>
    <n v="34"/>
    <d v="1996-10-12T00:00:00"/>
    <x v="1"/>
    <x v="4"/>
    <n v="12"/>
    <d v="1899-12-30T13:00:00"/>
    <n v="13"/>
    <n v="7"/>
    <s v="Saturday"/>
    <m/>
    <s v="Old Female"/>
    <s v="Adult"/>
    <s v="F"/>
    <x v="2"/>
    <s v="Hwy 140"/>
    <x v="6"/>
    <s v="El Portal"/>
    <s v="Case #3318, WB DRIVER, bear came from n-side"/>
    <m/>
  </r>
  <r>
    <n v="35"/>
    <d v="1996-10-14T00:00:00"/>
    <x v="1"/>
    <x v="4"/>
    <n v="14"/>
    <m/>
    <m/>
    <n v="2"/>
    <s v="Monday"/>
    <s v="Yes"/>
    <s v="Unknown"/>
    <s v="Unknown"/>
    <s v="U"/>
    <x v="3"/>
    <s v="Tioga Rd"/>
    <x v="4"/>
    <s v="Tuolumne- West of store"/>
    <s v="No vehicle damage"/>
    <m/>
  </r>
  <r>
    <n v="36"/>
    <d v="1996-11-04T00:00:00"/>
    <x v="1"/>
    <x v="5"/>
    <n v="4"/>
    <d v="1899-12-30T08:30:00"/>
    <n v="8"/>
    <n v="2"/>
    <s v="Monday"/>
    <m/>
    <s v="3 yr old Female"/>
    <s v="Sub-adult"/>
    <s v="F"/>
    <x v="2"/>
    <s v="Hwy 140"/>
    <x v="6"/>
    <s v="El Portal"/>
    <m/>
    <m/>
  </r>
  <r>
    <n v="37"/>
    <d v="1996-11-04T00:00:00"/>
    <x v="1"/>
    <x v="5"/>
    <n v="4"/>
    <m/>
    <m/>
    <n v="2"/>
    <s v="Monday"/>
    <m/>
    <s v="Large bear"/>
    <s v="Adult"/>
    <s v="U"/>
    <x v="3"/>
    <s v="Valley"/>
    <x v="2"/>
    <s v="Between Sunnyside &amp; 3 Brothers"/>
    <s v="UTL on 11/5"/>
    <m/>
  </r>
  <r>
    <n v="38"/>
    <d v="1997-06-12T00:00:00"/>
    <x v="2"/>
    <x v="0"/>
    <n v="12"/>
    <m/>
    <m/>
    <n v="5"/>
    <s v="Thursday"/>
    <m/>
    <s v="Adult"/>
    <s v="Adult"/>
    <s v="U"/>
    <x v="3"/>
    <s v="BOF Rd"/>
    <x v="5"/>
    <s v="1.5 mile South of Crane Flat- Hwy 120"/>
    <m/>
    <m/>
  </r>
  <r>
    <n v="39"/>
    <d v="1997-07-30T00:00:00"/>
    <x v="2"/>
    <x v="1"/>
    <n v="30"/>
    <m/>
    <m/>
    <n v="4"/>
    <s v="Wednesday"/>
    <m/>
    <s v="Dark brown bear"/>
    <s v="Adult"/>
    <s v="U"/>
    <x v="1"/>
    <s v="Wawona Rd"/>
    <x v="0"/>
    <s v="12.8 miles North of South Entrance"/>
    <m/>
    <m/>
  </r>
  <r>
    <n v="40"/>
    <d v="1997-08-01T00:00:00"/>
    <x v="2"/>
    <x v="2"/>
    <n v="1"/>
    <m/>
    <m/>
    <n v="6"/>
    <s v="Friday"/>
    <m/>
    <s v="Yearling"/>
    <s v="Yearling"/>
    <s v="U"/>
    <x v="2"/>
    <s v="Wawona Rd"/>
    <x v="0"/>
    <s v="Just South of South Entrance"/>
    <m/>
    <m/>
  </r>
  <r>
    <n v="41"/>
    <d v="1997-08-02T00:00:00"/>
    <x v="2"/>
    <x v="2"/>
    <n v="2"/>
    <m/>
    <m/>
    <n v="7"/>
    <s v="Saturday"/>
    <m/>
    <s v="Yearling"/>
    <s v="Yearling"/>
    <s v="U"/>
    <x v="5"/>
    <s v="Wawona Rd"/>
    <x v="0"/>
    <s v="Hwy 41"/>
    <m/>
    <m/>
  </r>
  <r>
    <n v="42"/>
    <d v="1997-08-16T00:00:00"/>
    <x v="2"/>
    <x v="2"/>
    <n v="16"/>
    <m/>
    <m/>
    <n v="7"/>
    <s v="Saturday"/>
    <m/>
    <s v="2 yr old female"/>
    <s v="Sub-adult"/>
    <s v="F"/>
    <x v="2"/>
    <s v="BOF Rd"/>
    <x v="5"/>
    <s v="¼ mile West of Foresta Bridge"/>
    <s v="BEAR TRAVELLED N TO S"/>
    <m/>
  </r>
  <r>
    <n v="43"/>
    <d v="1997-08-18T00:00:00"/>
    <x v="2"/>
    <x v="2"/>
    <n v="18"/>
    <m/>
    <m/>
    <n v="2"/>
    <s v="Monday"/>
    <m/>
    <s v="Yearling"/>
    <s v="Yearling"/>
    <s v="U"/>
    <x v="0"/>
    <s v="Unk"/>
    <x v="7"/>
    <s v="Unknown"/>
    <m/>
    <m/>
  </r>
  <r>
    <n v="44"/>
    <d v="1997-09-01T00:00:00"/>
    <x v="2"/>
    <x v="3"/>
    <n v="1"/>
    <m/>
    <m/>
    <n v="2"/>
    <s v="Monday"/>
    <s v="Yes"/>
    <s v="Adult"/>
    <s v="Adult"/>
    <s v="U"/>
    <x v="1"/>
    <s v="Valley"/>
    <x v="2"/>
    <s v="Upper Pines Campground"/>
    <m/>
    <m/>
  </r>
  <r>
    <n v="45"/>
    <d v="1997-09-29T00:00:00"/>
    <x v="2"/>
    <x v="3"/>
    <n v="29"/>
    <m/>
    <m/>
    <n v="2"/>
    <s v="Monday"/>
    <m/>
    <s v="Huge bear"/>
    <s v="Adult"/>
    <s v="U"/>
    <x v="0"/>
    <s v="Valley"/>
    <x v="2"/>
    <s v="Chapel Straight"/>
    <m/>
    <m/>
  </r>
  <r>
    <n v="46"/>
    <d v="1997-10-17T00:00:00"/>
    <x v="2"/>
    <x v="4"/>
    <n v="17"/>
    <m/>
    <m/>
    <n v="6"/>
    <s v="Friday"/>
    <m/>
    <s v="Male/ No tags"/>
    <s v="Adult"/>
    <s v="M"/>
    <x v="2"/>
    <s v="Tioga Rd"/>
    <x v="1"/>
    <s v="Tioga Rd. near Sunset View"/>
    <m/>
    <m/>
  </r>
  <r>
    <n v="47"/>
    <d v="1999-08-17T00:00:00"/>
    <x v="3"/>
    <x v="2"/>
    <n v="17"/>
    <d v="1899-12-30T21:01:00"/>
    <n v="21"/>
    <n v="3"/>
    <s v="Tuesday"/>
    <m/>
    <s v="Lactating sow"/>
    <s v="Adult"/>
    <s v="F"/>
    <x v="2"/>
    <s v="Wawona Rd"/>
    <x v="0"/>
    <s v="Wawona- Chilnualna Falls Rd."/>
    <s v="Control form filled out"/>
    <m/>
  </r>
  <r>
    <n v="48"/>
    <d v="1999-08-28T00:00:00"/>
    <x v="3"/>
    <x v="2"/>
    <n v="28"/>
    <d v="1899-12-30T15:30:00"/>
    <n v="15"/>
    <n v="7"/>
    <s v="Saturday"/>
    <m/>
    <s v="Cub"/>
    <s v="Cub"/>
    <s v="M"/>
    <x v="2"/>
    <s v="Tioga Rd"/>
    <x v="4"/>
    <s v="Tuolumne Meadows Sewage Pond"/>
    <s v="Control Form filled out"/>
    <m/>
  </r>
  <r>
    <n v="49"/>
    <d v="1999-09-06T00:00:00"/>
    <x v="3"/>
    <x v="3"/>
    <n v="6"/>
    <m/>
    <m/>
    <n v="2"/>
    <s v="Monday"/>
    <s v="Yes"/>
    <s v="Unknown"/>
    <s v="Unknown"/>
    <s v="U"/>
    <x v="1"/>
    <s v="Hwy 140"/>
    <x v="6"/>
    <s v="El Portal"/>
    <s v="Unknown"/>
    <m/>
  </r>
  <r>
    <n v="50"/>
    <d v="1999-09-12T00:00:00"/>
    <x v="3"/>
    <x v="3"/>
    <n v="12"/>
    <d v="1899-12-30T11:36:00"/>
    <n v="11"/>
    <n v="1"/>
    <s v="Sunday"/>
    <m/>
    <s v="Sow w/2 cubs"/>
    <s v="Adult"/>
    <s v="F"/>
    <x v="2"/>
    <s v="Glacier PT"/>
    <x v="0"/>
    <s v="¼ mile West of Badger Pass"/>
    <s v="Control Form filled out, TRAVELLING UPHILL W/ CUBS"/>
    <m/>
  </r>
  <r>
    <n v="51"/>
    <d v="1999-09-14T00:00:00"/>
    <x v="3"/>
    <x v="3"/>
    <n v="14"/>
    <m/>
    <m/>
    <n v="3"/>
    <s v="Tuesday"/>
    <m/>
    <s v="Cub"/>
    <s v="Cub"/>
    <s v="U"/>
    <x v="3"/>
    <s v="Glacier PT"/>
    <x v="0"/>
    <s v="¼ mile West of Badger Pass"/>
    <s v="Probably not fatal"/>
    <m/>
  </r>
  <r>
    <n v="52"/>
    <d v="1999-09-17T00:00:00"/>
    <x v="3"/>
    <x v="3"/>
    <n v="17"/>
    <m/>
    <m/>
    <n v="6"/>
    <s v="Friday"/>
    <m/>
    <s v="Small bear"/>
    <s v="Cub/Yearling"/>
    <s v="U"/>
    <x v="3"/>
    <s v="Glacier PT"/>
    <x v="0"/>
    <s v="5105 Glacier Pt. Rd.- NR bathroom"/>
    <s v="Tracked"/>
    <m/>
  </r>
  <r>
    <n v="53"/>
    <d v="1999-09-18T00:00:00"/>
    <x v="3"/>
    <x v="3"/>
    <n v="18"/>
    <m/>
    <m/>
    <n v="7"/>
    <s v="Saturday"/>
    <m/>
    <s v="Adult"/>
    <s v="Adult"/>
    <s v="U"/>
    <x v="3"/>
    <s v="BOF Rd"/>
    <x v="5"/>
    <s v="¼ mile West of Big Oak Flat Overlook"/>
    <s v="Tracked"/>
    <m/>
  </r>
  <r>
    <n v="54"/>
    <d v="1999-09-25T00:00:00"/>
    <x v="3"/>
    <x v="3"/>
    <n v="25"/>
    <d v="1899-12-30T11:00:00"/>
    <n v="11"/>
    <n v="7"/>
    <s v="Saturday"/>
    <m/>
    <s v="~5 yr old male"/>
    <s v="Adult"/>
    <s v="M"/>
    <x v="2"/>
    <s v="BOF Rd"/>
    <x v="5"/>
    <s v="1 mile West of Crane Flat"/>
    <s v="Control form filled out"/>
    <m/>
  </r>
  <r>
    <n v="55"/>
    <d v="1999-09-27T00:00:00"/>
    <x v="3"/>
    <x v="3"/>
    <n v="27"/>
    <m/>
    <m/>
    <n v="2"/>
    <s v="Monday"/>
    <m/>
    <s v="Sow"/>
    <s v="Adult"/>
    <s v="F"/>
    <x v="6"/>
    <s v="Wawona Rd"/>
    <x v="0"/>
    <s v="South Entrance"/>
    <s v="Control form filled out"/>
    <m/>
  </r>
  <r>
    <n v="56"/>
    <d v="1999-09-30T00:00:00"/>
    <x v="3"/>
    <x v="3"/>
    <n v="30"/>
    <m/>
    <m/>
    <n v="5"/>
    <s v="Thursday"/>
    <m/>
    <s v="Unknown"/>
    <s v="Unknown"/>
    <s v="U"/>
    <x v="1"/>
    <s v="Wawona Rd"/>
    <x v="0"/>
    <s v="Near Bishop Creek- Hwy 41"/>
    <s v="Unknown"/>
    <m/>
  </r>
  <r>
    <n v="57"/>
    <d v="1999-10-11T00:00:00"/>
    <x v="3"/>
    <x v="4"/>
    <n v="11"/>
    <m/>
    <m/>
    <n v="2"/>
    <s v="Monday"/>
    <s v="Yes"/>
    <s v="Adult"/>
    <s v="Adult"/>
    <s v="U"/>
    <x v="1"/>
    <s v="Glacier PT"/>
    <x v="0"/>
    <s v="Bridalveil Creek campground"/>
    <s v="Unknown"/>
    <m/>
  </r>
  <r>
    <n v="58"/>
    <d v="1999-10-12T00:00:00"/>
    <x v="3"/>
    <x v="4"/>
    <n v="12"/>
    <m/>
    <m/>
    <n v="3"/>
    <s v="Tuesday"/>
    <m/>
    <s v="Unknown"/>
    <s v="Unknown"/>
    <s v="U"/>
    <x v="1"/>
    <s v="Glacier PT"/>
    <x v="0"/>
    <s v="7 miles East of Chinquapin- Glacier Pt. Rd."/>
    <s v="Unknown"/>
    <m/>
  </r>
  <r>
    <n v="59"/>
    <d v="1999-10-16T00:00:00"/>
    <x v="3"/>
    <x v="4"/>
    <n v="16"/>
    <d v="1899-12-30T11:15:00"/>
    <n v="11"/>
    <n v="7"/>
    <s v="Saturday"/>
    <m/>
    <s v="Cub"/>
    <s v="Cub"/>
    <s v="M"/>
    <x v="2"/>
    <s v="Tioga Rd"/>
    <x v="3"/>
    <s v="Hwy 120 at Yosemite Creek"/>
    <s v="Control form filled out"/>
    <m/>
  </r>
  <r>
    <n v="60"/>
    <d v="1999-10-29T00:00:00"/>
    <x v="3"/>
    <x v="4"/>
    <n v="29"/>
    <m/>
    <m/>
    <n v="6"/>
    <s v="Friday"/>
    <m/>
    <s v="Cub"/>
    <s v="Cub"/>
    <s v="U"/>
    <x v="2"/>
    <s v="Hwy 140"/>
    <x v="6"/>
    <s v="Between El Portal trailer court and Abbey Rd."/>
    <s v="Pulled off road by Harry Steed"/>
    <m/>
  </r>
  <r>
    <n v="61"/>
    <d v="1999-11-07T00:00:00"/>
    <x v="3"/>
    <x v="5"/>
    <n v="7"/>
    <m/>
    <m/>
    <n v="1"/>
    <s v="Sunday"/>
    <m/>
    <s v="Large bear"/>
    <s v="Adult"/>
    <s v="U"/>
    <x v="5"/>
    <s v="BOF Rd"/>
    <x v="5"/>
    <s v="2 miles below Big Meadow Overlook"/>
    <s v="Bear looked fine"/>
    <m/>
  </r>
  <r>
    <n v="62"/>
    <d v="1999-12-20T00:00:00"/>
    <x v="3"/>
    <x v="6"/>
    <n v="20"/>
    <m/>
    <m/>
    <n v="2"/>
    <s v="Monday"/>
    <m/>
    <s v="Small bear"/>
    <s v="Cub/Yearling"/>
    <s v="U"/>
    <x v="4"/>
    <s v="Wawona Rd"/>
    <x v="0"/>
    <s v="~1 mile East of Wawona – Hwy 41"/>
    <s v="UTL, but said to be dead along the road"/>
    <m/>
  </r>
  <r>
    <n v="63"/>
    <n v="1999"/>
    <x v="3"/>
    <x v="7"/>
    <m/>
    <m/>
    <m/>
    <m/>
    <s v="unknown"/>
    <m/>
    <s v="Cub"/>
    <s v="Cub"/>
    <s v="U"/>
    <x v="1"/>
    <s v="Tioga Rd"/>
    <x v="3"/>
    <s v="1 mile West of Yosemite Creek trailhead"/>
    <s v="Probably not fatal"/>
    <m/>
  </r>
  <r>
    <n v="64"/>
    <n v="1999"/>
    <x v="3"/>
    <x v="7"/>
    <m/>
    <m/>
    <m/>
    <m/>
    <s v="unknown"/>
    <m/>
    <s v="Unknown"/>
    <s v="Unknown"/>
    <s v="U"/>
    <x v="1"/>
    <s v="Unk"/>
    <x v="7"/>
    <s v="Walker Party"/>
    <s v="Unknown"/>
    <m/>
  </r>
  <r>
    <n v="65"/>
    <d v="2000-06-03T00:00:00"/>
    <x v="4"/>
    <x v="0"/>
    <n v="3"/>
    <m/>
    <m/>
    <n v="7"/>
    <s v="Saturday"/>
    <m/>
    <s v="Large bear"/>
    <s v="Adult"/>
    <s v="U"/>
    <x v="3"/>
    <s v="Tioga Rd"/>
    <x v="1"/>
    <s v="1 mile West of Porcupine Creek"/>
    <s v="Unknown"/>
    <m/>
  </r>
  <r>
    <n v="66"/>
    <d v="2000-06-21T00:00:00"/>
    <x v="4"/>
    <x v="0"/>
    <n v="21"/>
    <m/>
    <m/>
    <n v="4"/>
    <s v="Wednesday"/>
    <m/>
    <s v="Unknown"/>
    <s v="Unknown"/>
    <s v="U"/>
    <x v="1"/>
    <s v="Wawona Rd"/>
    <x v="0"/>
    <s v="¼ mile South of South Entrance"/>
    <s v="Unknown"/>
    <m/>
  </r>
  <r>
    <n v="67"/>
    <d v="2000-06-22T00:00:00"/>
    <x v="4"/>
    <x v="0"/>
    <n v="22"/>
    <m/>
    <m/>
    <n v="5"/>
    <s v="Thursday"/>
    <m/>
    <s v="Adult"/>
    <s v="Adult"/>
    <s v="U"/>
    <x v="4"/>
    <s v="Tioga Rd"/>
    <x v="5"/>
    <s v="½ mile East of YI Campus Crane Flat"/>
    <s v="Bear was limping badly"/>
    <m/>
  </r>
  <r>
    <n v="68"/>
    <d v="2000-07-03T00:00:00"/>
    <x v="4"/>
    <x v="1"/>
    <n v="3"/>
    <m/>
    <m/>
    <n v="2"/>
    <s v="Monday"/>
    <s v="Yes"/>
    <s v="Sub-adult"/>
    <s v="Sub-adult"/>
    <s v="U"/>
    <x v="1"/>
    <s v="Tioga Rd"/>
    <x v="3"/>
    <s v="10 miles East of Crane Flat"/>
    <s v="Hit Hind quarters"/>
    <m/>
  </r>
  <r>
    <n v="69"/>
    <d v="2000-07-04T00:00:00"/>
    <x v="4"/>
    <x v="1"/>
    <n v="4"/>
    <m/>
    <m/>
    <n v="3"/>
    <s v="Tuesday"/>
    <s v="Yes"/>
    <s v="Sub-adult"/>
    <s v="Sub-adult"/>
    <s v="U"/>
    <x v="2"/>
    <s v="Hwy 140"/>
    <x v="6"/>
    <s v="¼ mile East of Cedar Lodge, El Portal"/>
    <s v="F&amp;G Disposal"/>
    <m/>
  </r>
  <r>
    <n v="70"/>
    <d v="2000-07-07T00:00:00"/>
    <x v="4"/>
    <x v="1"/>
    <n v="7"/>
    <d v="1899-12-30T16:30:00"/>
    <n v="16"/>
    <n v="6"/>
    <s v="Friday"/>
    <m/>
    <s v="Yearling"/>
    <s v="Yearling"/>
    <s v="F"/>
    <x v="2"/>
    <s v="Valley"/>
    <x v="2"/>
    <s v="Southside Drive at Yellow Pines"/>
    <s v="Pottono Quarry Disposal"/>
    <m/>
  </r>
  <r>
    <n v="71"/>
    <d v="2000-07-23T00:00:00"/>
    <x v="4"/>
    <x v="1"/>
    <n v="23"/>
    <m/>
    <m/>
    <n v="1"/>
    <s v="Sunday"/>
    <m/>
    <s v="Small bear"/>
    <s v="Cub/Yearling"/>
    <s v="U"/>
    <x v="2"/>
    <s v="Tioga Rd"/>
    <x v="3"/>
    <s v="Hwy 120, near Yosemite Creek CG"/>
    <s v="Pulled off road by LE, tissue sample taken"/>
    <m/>
  </r>
  <r>
    <n v="72"/>
    <d v="2000-08-16T00:00:00"/>
    <x v="4"/>
    <x v="2"/>
    <n v="16"/>
    <m/>
    <m/>
    <n v="4"/>
    <s v="Wednesday"/>
    <m/>
    <s v="Unknown"/>
    <s v="Unknown"/>
    <s v="U"/>
    <x v="1"/>
    <s v="Tioga Rd"/>
    <x v="1"/>
    <s v="6 miles east of Crane Flat, near Tamarack"/>
    <s v="Unknown"/>
    <m/>
  </r>
  <r>
    <n v="73"/>
    <d v="2000-08-18T00:00:00"/>
    <x v="4"/>
    <x v="2"/>
    <n v="18"/>
    <m/>
    <m/>
    <n v="6"/>
    <s v="Friday"/>
    <m/>
    <s v="Large bear"/>
    <s v="Adult"/>
    <s v="U"/>
    <x v="1"/>
    <s v="Valley"/>
    <x v="2"/>
    <s v="Yosemite Valley- Pendulous Corner"/>
    <s v="Unknown"/>
    <m/>
  </r>
  <r>
    <n v="74"/>
    <d v="2000-09-13T00:00:00"/>
    <x v="4"/>
    <x v="3"/>
    <n v="13"/>
    <m/>
    <m/>
    <n v="4"/>
    <s v="Wednesday"/>
    <m/>
    <s v="Unknown"/>
    <s v="Unknown"/>
    <s v="U"/>
    <x v="1"/>
    <s v="BOF Rd"/>
    <x v="5"/>
    <s v="Before tunnel- Hwy 120"/>
    <s v="Unknown"/>
    <m/>
  </r>
  <r>
    <n v="75"/>
    <d v="2000-09-14T00:00:00"/>
    <x v="4"/>
    <x v="3"/>
    <n v="14"/>
    <m/>
    <m/>
    <n v="5"/>
    <s v="Thursday"/>
    <m/>
    <s v="Cub"/>
    <s v="Cub"/>
    <s v="U"/>
    <x v="1"/>
    <s v="BOF Rd"/>
    <x v="5"/>
    <s v="Near Foresta"/>
    <s v="Unknown"/>
    <m/>
  </r>
  <r>
    <n v="76"/>
    <d v="2001-06-04T00:00:00"/>
    <x v="5"/>
    <x v="0"/>
    <n v="4"/>
    <m/>
    <m/>
    <n v="2"/>
    <s v="Monday"/>
    <m/>
    <s v="Large bear"/>
    <s v="Adult"/>
    <s v="U"/>
    <x v="5"/>
    <s v="Wawona Rd"/>
    <x v="0"/>
    <s v="Near Mosquitp Creek –Hwy 41"/>
    <s v="Hit by Motorhome, did not respond"/>
    <m/>
  </r>
  <r>
    <n v="77"/>
    <d v="2001-06-11T00:00:00"/>
    <x v="5"/>
    <x v="0"/>
    <n v="11"/>
    <m/>
    <m/>
    <n v="2"/>
    <s v="Monday"/>
    <m/>
    <s v="Large bear"/>
    <s v="Adult"/>
    <s v="U"/>
    <x v="5"/>
    <s v="Glacier PT"/>
    <x v="0"/>
    <s v="Glacier Pt. Rd.- near Sentinel Dome"/>
    <s v="Wawona unit responded"/>
    <m/>
  </r>
  <r>
    <n v="78"/>
    <d v="2001-06-18T00:00:00"/>
    <x v="5"/>
    <x v="0"/>
    <n v="18"/>
    <m/>
    <m/>
    <n v="2"/>
    <s v="Monday"/>
    <m/>
    <s v="Cub, 35 lbs"/>
    <s v="Cub"/>
    <s v="U"/>
    <x v="5"/>
    <s v="Tioga Rd"/>
    <x v="1"/>
    <s v="Tioga Rd. at May Lake sign- Eastbound"/>
    <s v="T32 responds &amp; observed bear"/>
    <m/>
  </r>
  <r>
    <n v="79"/>
    <d v="2001-06-28T00:00:00"/>
    <x v="5"/>
    <x v="0"/>
    <n v="28"/>
    <m/>
    <m/>
    <n v="5"/>
    <s v="Thursday"/>
    <m/>
    <s v="Yearling"/>
    <s v="Yearling"/>
    <s v="M"/>
    <x v="2"/>
    <s v="Wawona Rd"/>
    <x v="0"/>
    <s v="1 mile South of Avalanche Creek"/>
    <s v="Campground rangers picked up"/>
    <m/>
  </r>
  <r>
    <n v="80"/>
    <d v="2001-07-05T00:00:00"/>
    <x v="5"/>
    <x v="1"/>
    <n v="5"/>
    <m/>
    <m/>
    <n v="5"/>
    <s v="Thursday"/>
    <m/>
    <s v="Large bear"/>
    <s v="Adult"/>
    <s v="U"/>
    <x v="5"/>
    <s v="Tioga Rd"/>
    <x v="1"/>
    <s v="Porcupine Flat"/>
    <s v="Witnessed by Chuck Carter"/>
    <m/>
  </r>
  <r>
    <n v="81"/>
    <d v="2001-07-13T00:00:00"/>
    <x v="5"/>
    <x v="1"/>
    <n v="13"/>
    <d v="1899-12-30T09:23:00"/>
    <n v="9"/>
    <n v="6"/>
    <s v="Friday"/>
    <m/>
    <s v="Older, smaller female"/>
    <s v="Adult"/>
    <s v="F"/>
    <x v="2"/>
    <s v="Wawona Rd"/>
    <x v="0"/>
    <s v="5.9 miles South of Yosemite West"/>
    <s v="Wawona ranger pulled off road, wildlife staff picked up"/>
    <m/>
  </r>
  <r>
    <n v="82"/>
    <d v="2001-07-15T00:00:00"/>
    <x v="5"/>
    <x v="1"/>
    <n v="15"/>
    <m/>
    <m/>
    <n v="1"/>
    <s v="Sunday"/>
    <m/>
    <s v="Large bear"/>
    <s v="Adult"/>
    <s v="U"/>
    <x v="3"/>
    <s v="Tioga Rd"/>
    <x v="3"/>
    <s v="5 miles West of White Wolf- Hwy 120"/>
    <s v="Bear was flung off road when hit"/>
    <m/>
  </r>
  <r>
    <n v="83"/>
    <d v="2001-08-05T00:00:00"/>
    <x v="5"/>
    <x v="2"/>
    <n v="5"/>
    <m/>
    <m/>
    <n v="1"/>
    <s v="Sunday"/>
    <m/>
    <s v="Unknown"/>
    <s v="Unknown"/>
    <s v="U"/>
    <x v="1"/>
    <s v="Wawona Rd"/>
    <x v="0"/>
    <s v="13 miles North of South Entrance"/>
    <m/>
    <m/>
  </r>
  <r>
    <n v="84"/>
    <d v="2001-08-11T00:00:00"/>
    <x v="5"/>
    <x v="2"/>
    <n v="11"/>
    <m/>
    <m/>
    <n v="7"/>
    <s v="Saturday"/>
    <m/>
    <s v="Unknown"/>
    <s v="Unknown"/>
    <s v="U"/>
    <x v="0"/>
    <s v="BOF Rd"/>
    <x v="5"/>
    <s v="Big Oak Flat Entrance"/>
    <m/>
    <m/>
  </r>
  <r>
    <n v="85"/>
    <d v="2001-08-20T00:00:00"/>
    <x v="5"/>
    <x v="2"/>
    <n v="20"/>
    <m/>
    <m/>
    <n v="2"/>
    <s v="Monday"/>
    <m/>
    <s v="Unknown"/>
    <s v="Unknown"/>
    <s v="U"/>
    <x v="0"/>
    <s v="Valley"/>
    <x v="2"/>
    <s v="~1 mile West of Bridalveil Falls- Hwy 41"/>
    <s v="Observed bear hobbling off"/>
    <m/>
  </r>
  <r>
    <n v="86"/>
    <d v="2001-09-27T00:00:00"/>
    <x v="5"/>
    <x v="3"/>
    <n v="27"/>
    <m/>
    <m/>
    <n v="5"/>
    <s v="Thursday"/>
    <m/>
    <s v="Unknown"/>
    <s v="Unknown"/>
    <s v="U"/>
    <x v="0"/>
    <s v="Glacier PT"/>
    <x v="0"/>
    <s v="5 miles from Glacier Point"/>
    <s v="RP said it had possible broken leg"/>
    <m/>
  </r>
  <r>
    <n v="87"/>
    <d v="2001-10-01T00:00:00"/>
    <x v="5"/>
    <x v="4"/>
    <n v="1"/>
    <m/>
    <m/>
    <n v="2"/>
    <s v="Monday"/>
    <m/>
    <s v="Large brown sow"/>
    <s v="Adult"/>
    <s v="F"/>
    <x v="2"/>
    <s v="Hwy 140"/>
    <x v="6"/>
    <s v="Abbeyville, El Portal"/>
    <s v="Employee reported"/>
    <m/>
  </r>
  <r>
    <n v="88"/>
    <d v="2002-06-25T00:00:00"/>
    <x v="6"/>
    <x v="0"/>
    <n v="25"/>
    <m/>
    <m/>
    <n v="3"/>
    <s v="Tuesday"/>
    <m/>
    <s v="Small bear"/>
    <s v="Cub/Yearling"/>
    <s v="U"/>
    <x v="1"/>
    <s v="Glacier PT"/>
    <x v="0"/>
    <s v="Glacier Point Rd. near Bridalveil Creek"/>
    <m/>
    <m/>
  </r>
  <r>
    <n v="89"/>
    <d v="2002-07-09T00:00:00"/>
    <x v="6"/>
    <x v="1"/>
    <n v="9"/>
    <m/>
    <m/>
    <n v="3"/>
    <s v="Tuesday"/>
    <m/>
    <s v="Med/Lrg Brown Bear"/>
    <s v="Adult"/>
    <s v="U"/>
    <x v="5"/>
    <s v="Valley"/>
    <x v="2"/>
    <s v="Northside Dr. near Ranger Club"/>
    <s v="Report from visitor, hit back of van, no damage"/>
    <m/>
  </r>
  <r>
    <n v="90"/>
    <d v="2002-07-30T00:00:00"/>
    <x v="6"/>
    <x v="1"/>
    <n v="30"/>
    <m/>
    <m/>
    <n v="3"/>
    <s v="Tuesday"/>
    <m/>
    <s v="Unknown"/>
    <s v="Unknown"/>
    <s v="U"/>
    <x v="5"/>
    <s v="Hwy 120"/>
    <x v="5"/>
    <s v="1 mile West of Big Oak Flat Entrance"/>
    <s v="Outside of park"/>
    <m/>
  </r>
  <r>
    <n v="91"/>
    <d v="2002-08-03T00:00:00"/>
    <x v="6"/>
    <x v="2"/>
    <n v="3"/>
    <d v="1899-12-30T01:30:00"/>
    <n v="1"/>
    <n v="7"/>
    <s v="Saturday"/>
    <m/>
    <s v="Bear #3880"/>
    <s v="Adult"/>
    <s v="M"/>
    <x v="6"/>
    <s v="Tioga Rd"/>
    <x v="4"/>
    <s v="In front of Tuolumne store"/>
    <s v="T10 &amp; T17 euthanized animal by gunshot"/>
    <m/>
  </r>
  <r>
    <n v="92"/>
    <d v="2002-08-07T00:00:00"/>
    <x v="6"/>
    <x v="2"/>
    <n v="7"/>
    <m/>
    <m/>
    <n v="4"/>
    <s v="Wednesday"/>
    <m/>
    <s v="Unknown"/>
    <s v="Unknown"/>
    <s v="U"/>
    <x v="0"/>
    <s v="Wawona Rd"/>
    <x v="0"/>
    <s v="Hwy 41-Bishop Creek"/>
    <s v="Bear layed in road, then crawled into bushes/UTL"/>
    <m/>
  </r>
  <r>
    <n v="93"/>
    <d v="2002-08-09T00:00:00"/>
    <x v="6"/>
    <x v="2"/>
    <n v="9"/>
    <m/>
    <m/>
    <n v="6"/>
    <s v="Friday"/>
    <m/>
    <s v="Small/Med bear"/>
    <s v="Cub/Yearling"/>
    <s v="U"/>
    <x v="0"/>
    <s v="Tioga Rd"/>
    <x v="3"/>
    <s v="West of White Wolf-Hwy 120"/>
    <s v="Rep. received from desk office, lots of damage to vehicle"/>
    <m/>
  </r>
  <r>
    <n v="94"/>
    <d v="2002-08-12T00:00:00"/>
    <x v="6"/>
    <x v="2"/>
    <n v="12"/>
    <m/>
    <m/>
    <n v="2"/>
    <s v="Monday"/>
    <m/>
    <s v="Unknown"/>
    <s v="Unknown"/>
    <s v="U"/>
    <x v="5"/>
    <s v="Wawona Rd"/>
    <x v="0"/>
    <s v="Hwy 41- Bishop Creek"/>
    <s v="Little damage to car, bear not hit hard"/>
    <m/>
  </r>
  <r>
    <n v="95"/>
    <d v="2002-09-01T00:00:00"/>
    <x v="6"/>
    <x v="3"/>
    <n v="1"/>
    <d v="1899-12-30T18:54:00"/>
    <n v="18"/>
    <n v="1"/>
    <s v="Sunday"/>
    <s v="Yes"/>
    <s v="Bear #3560"/>
    <s v="Sub-adult"/>
    <s v="M"/>
    <x v="6"/>
    <s v="Tioga Rd"/>
    <x v="3"/>
    <s v="Near White Wolf"/>
    <s v="M22 euthanized, due to severe injuries"/>
    <m/>
  </r>
  <r>
    <n v="96"/>
    <d v="2002-09-15T00:00:00"/>
    <x v="6"/>
    <x v="3"/>
    <n v="15"/>
    <m/>
    <m/>
    <n v="1"/>
    <s v="Sunday"/>
    <m/>
    <s v="Cub"/>
    <s v="Cub"/>
    <s v="U"/>
    <x v="3"/>
    <s v="BOF Rd"/>
    <x v="5"/>
    <s v="~1 mile West of Crane Flat gas station"/>
    <s v="Minor vehicle damage, UTL"/>
    <m/>
  </r>
  <r>
    <n v="97"/>
    <d v="2002-09-15T00:00:00"/>
    <x v="6"/>
    <x v="3"/>
    <n v="15"/>
    <m/>
    <m/>
    <n v="1"/>
    <s v="Sunday"/>
    <m/>
    <s v="Unknown"/>
    <s v="Unknown"/>
    <s v="U"/>
    <x v="3"/>
    <s v="Tioga Rd"/>
    <x v="1"/>
    <s v="~4 miles West of May Lake"/>
    <s v="Lots of vehicle damage, UTL"/>
    <m/>
  </r>
  <r>
    <n v="98"/>
    <d v="2002-10-20T00:00:00"/>
    <x v="6"/>
    <x v="4"/>
    <n v="20"/>
    <d v="1899-12-30T19:10:00"/>
    <n v="19"/>
    <n v="1"/>
    <s v="Sunday"/>
    <m/>
    <s v="Young"/>
    <s v="Sub-adult"/>
    <s v="M"/>
    <x v="2"/>
    <s v="Wawona Rd"/>
    <x v="0"/>
    <s v="Chinquapin"/>
    <s v="DOA"/>
    <m/>
  </r>
  <r>
    <n v="99"/>
    <d v="2003-05-22T00:00:00"/>
    <x v="7"/>
    <x v="8"/>
    <n v="22"/>
    <m/>
    <m/>
    <n v="5"/>
    <s v="Thursday"/>
    <m/>
    <s v="Medium size"/>
    <s v="Adult"/>
    <s v="U"/>
    <x v="5"/>
    <s v="Valley"/>
    <x v="2"/>
    <s v="Southside Drive before Bridalveil"/>
    <s v="Watched bear, appeared to be fine"/>
    <m/>
  </r>
  <r>
    <n v="100"/>
    <d v="2003-05-28T00:00:00"/>
    <x v="7"/>
    <x v="8"/>
    <n v="28"/>
    <m/>
    <m/>
    <n v="4"/>
    <s v="Wednesday"/>
    <m/>
    <s v="Medium size"/>
    <s v="Adult"/>
    <s v="U"/>
    <x v="1"/>
    <s v="Wawona Rd"/>
    <x v="0"/>
    <s v="5 minutes south of Wawona Tunnel"/>
    <s v="Unknown"/>
    <m/>
  </r>
  <r>
    <n v="101"/>
    <d v="2003-05-29T00:00:00"/>
    <x v="7"/>
    <x v="8"/>
    <n v="29"/>
    <m/>
    <m/>
    <n v="5"/>
    <s v="Thursday"/>
    <m/>
    <s v="Unknown"/>
    <s v="Unknown"/>
    <s v="U"/>
    <x v="1"/>
    <s v="Valley"/>
    <x v="2"/>
    <s v="Bridalveil Straight"/>
    <s v="Unknown"/>
    <m/>
  </r>
  <r>
    <n v="102"/>
    <d v="2003-07-16T00:00:00"/>
    <x v="7"/>
    <x v="1"/>
    <n v="16"/>
    <m/>
    <m/>
    <n v="4"/>
    <s v="Wednesday"/>
    <m/>
    <s v="Unknown"/>
    <s v="Unknown"/>
    <s v="U"/>
    <x v="5"/>
    <s v="BOF Rd"/>
    <x v="5"/>
    <s v="Crane Flat"/>
    <s v="Car was going slow, assume bear was okay"/>
    <m/>
  </r>
  <r>
    <n v="103"/>
    <d v="2003-08-01T00:00:00"/>
    <x v="7"/>
    <x v="2"/>
    <n v="1"/>
    <m/>
    <m/>
    <n v="6"/>
    <s v="Friday"/>
    <m/>
    <s v="Small bear"/>
    <s v="Cub/Yearling"/>
    <s v="U"/>
    <x v="5"/>
    <s v="Tioga Rd"/>
    <x v="1"/>
    <s v="Hwy120"/>
    <s v="Hit very hard, ran off road"/>
    <m/>
  </r>
  <r>
    <n v="104"/>
    <d v="2003-08-13T00:00:00"/>
    <x v="7"/>
    <x v="2"/>
    <n v="13"/>
    <m/>
    <m/>
    <n v="4"/>
    <s v="Wednesday"/>
    <m/>
    <s v="Young"/>
    <s v="Cub/Yearling"/>
    <s v="U"/>
    <x v="5"/>
    <s v="Wawona Rd"/>
    <x v="0"/>
    <s v="Hwy 41, 3 miles south of Wawona Hotel"/>
    <s v="Ran into woods"/>
    <m/>
  </r>
  <r>
    <n v="105"/>
    <d v="2003-08-24T00:00:00"/>
    <x v="7"/>
    <x v="2"/>
    <n v="24"/>
    <m/>
    <m/>
    <n v="1"/>
    <s v="Sunday"/>
    <m/>
    <s v="Small bear"/>
    <s v="Cub/Yearling"/>
    <s v="U"/>
    <x v="5"/>
    <s v="BOF Rd"/>
    <x v="5"/>
    <s v="¼ mile west of Hazel Green, 120 west"/>
    <s v="Ran off road, probably severely hurt"/>
    <m/>
  </r>
  <r>
    <n v="106"/>
    <d v="2003-09-06T00:00:00"/>
    <x v="7"/>
    <x v="3"/>
    <n v="6"/>
    <d v="1899-12-30T18:00:00"/>
    <n v="18"/>
    <n v="7"/>
    <s v="Saturday"/>
    <m/>
    <s v="2 year old"/>
    <s v="Sub-adult"/>
    <s v="M"/>
    <x v="2"/>
    <s v="Tioga Rd"/>
    <x v="1"/>
    <s v="Hwy 120 East, 100 yards west of TM fork bridge"/>
    <s v="03-3142, control action form"/>
    <m/>
  </r>
  <r>
    <n v="107"/>
    <d v="2003-09-10T00:00:00"/>
    <x v="7"/>
    <x v="3"/>
    <n v="10"/>
    <m/>
    <m/>
    <n v="4"/>
    <s v="Wednesday"/>
    <m/>
    <s v="Cub"/>
    <s v="Cub"/>
    <s v="F"/>
    <x v="2"/>
    <s v="Valley"/>
    <x v="2"/>
    <s v="Pohono Bridge"/>
    <s v="Control action form"/>
    <m/>
  </r>
  <r>
    <n v="108"/>
    <d v="2003-10-03T00:00:00"/>
    <x v="7"/>
    <x v="4"/>
    <n v="3"/>
    <m/>
    <m/>
    <n v="6"/>
    <s v="Friday"/>
    <m/>
    <s v="Unknown"/>
    <s v="Unknown"/>
    <s v="U"/>
    <x v="2"/>
    <s v="Tioga Rd"/>
    <x v="4"/>
    <s v="Hwy 120, Ghost Forest"/>
    <m/>
    <m/>
  </r>
  <r>
    <n v="109"/>
    <d v="2003-10-12T00:00:00"/>
    <x v="7"/>
    <x v="4"/>
    <n v="12"/>
    <m/>
    <m/>
    <n v="1"/>
    <s v="Sunday"/>
    <s v="Yes"/>
    <s v="Cub"/>
    <s v="Cub"/>
    <s v="U"/>
    <x v="0"/>
    <s v="Valley"/>
    <x v="2"/>
    <s v="Devils elbow"/>
    <s v="Injured leg, ran off road limping"/>
    <m/>
  </r>
  <r>
    <n v="110"/>
    <d v="2003-10-28T00:00:00"/>
    <x v="7"/>
    <x v="4"/>
    <n v="28"/>
    <m/>
    <m/>
    <n v="3"/>
    <s v="Tuesday"/>
    <m/>
    <s v="Young"/>
    <s v="Cub/Yearling"/>
    <s v="U"/>
    <x v="5"/>
    <s v="Wawona Rd"/>
    <x v="0"/>
    <s v="Hwy 41, 5 miles south of Wawona Hotel"/>
    <s v="Ran off with mother, not seriously injured"/>
    <m/>
  </r>
  <r>
    <n v="111"/>
    <d v="2003-11-16T00:00:00"/>
    <x v="7"/>
    <x v="5"/>
    <n v="16"/>
    <m/>
    <m/>
    <n v="1"/>
    <s v="Sunday"/>
    <m/>
    <s v="Yearling"/>
    <s v="Yearling"/>
    <s v="U"/>
    <x v="2"/>
    <s v="Hwy 140"/>
    <x v="6"/>
    <s v="Cedar Lodge, Hwy 140 outside park"/>
    <s v="Report taken"/>
    <m/>
  </r>
  <r>
    <n v="112"/>
    <n v="2003"/>
    <x v="7"/>
    <x v="7"/>
    <m/>
    <m/>
    <m/>
    <m/>
    <s v="unknown"/>
    <m/>
    <s v="Unknown"/>
    <s v="Unknown"/>
    <s v="U"/>
    <x v="1"/>
    <s v="Unk"/>
    <x v="7"/>
    <s v="37°, 51.13°"/>
    <s v="Bear hit, poor phone message"/>
    <m/>
  </r>
  <r>
    <n v="113"/>
    <d v="2004-05-23T00:00:00"/>
    <x v="8"/>
    <x v="8"/>
    <n v="23"/>
    <m/>
    <m/>
    <n v="1"/>
    <s v="Sunday"/>
    <m/>
    <s v="Large bear"/>
    <s v="Adult"/>
    <s v="U"/>
    <x v="3"/>
    <s v="Wawona Rd"/>
    <x v="0"/>
    <s v="Hwy 41, b/w Wawonna Tunnel &amp; Bridalview"/>
    <s v="Searched area / UTL"/>
    <m/>
  </r>
  <r>
    <n v="114"/>
    <d v="2004-06-02T00:00:00"/>
    <x v="8"/>
    <x v="0"/>
    <n v="2"/>
    <m/>
    <m/>
    <n v="4"/>
    <s v="Wednesday"/>
    <m/>
    <s v="Small bear"/>
    <s v="Cub/Yearling"/>
    <s v="U"/>
    <x v="1"/>
    <s v="Wawona Rd"/>
    <x v="0"/>
    <s v="Hwy 41, 3 Miles N of Alder Ck"/>
    <s v="Report turned in weeks later"/>
    <m/>
  </r>
  <r>
    <n v="115"/>
    <d v="2004-06-20T00:00:00"/>
    <x v="8"/>
    <x v="0"/>
    <n v="20"/>
    <d v="1899-12-30T12:00:00"/>
    <n v="12"/>
    <n v="1"/>
    <s v="Sunday"/>
    <m/>
    <s v="102 lbs"/>
    <s v="Yearling"/>
    <s v="M"/>
    <x v="2"/>
    <s v="Tioga Rd"/>
    <x v="3"/>
    <s v="Hwy 120 E near White Wolf TM16"/>
    <s v="Control form completed"/>
    <m/>
  </r>
  <r>
    <n v="116"/>
    <d v="2004-06-22T00:00:00"/>
    <x v="8"/>
    <x v="0"/>
    <n v="22"/>
    <m/>
    <m/>
    <n v="3"/>
    <s v="Tuesday"/>
    <m/>
    <s v="Cub"/>
    <s v="Cub"/>
    <s v="U"/>
    <x v="0"/>
    <s v="Wawona Rd"/>
    <x v="0"/>
    <s v="Hwy 41, Glacier Point"/>
    <s v="YLW #47 sow w/ 2 cubs, all 3 bears walked off into woods"/>
    <m/>
  </r>
  <r>
    <n v="117"/>
    <d v="2004-07-03T00:00:00"/>
    <x v="8"/>
    <x v="1"/>
    <n v="3"/>
    <m/>
    <m/>
    <n v="7"/>
    <s v="Saturday"/>
    <s v="Yes"/>
    <s v="Cub"/>
    <s v="Cub"/>
    <s v="U"/>
    <x v="5"/>
    <s v="Valley"/>
    <x v="2"/>
    <s v="Yellow Pines"/>
    <s v="Bear ran into woods"/>
    <m/>
  </r>
  <r>
    <n v="118"/>
    <d v="2004-07-12T00:00:00"/>
    <x v="8"/>
    <x v="1"/>
    <n v="12"/>
    <m/>
    <m/>
    <n v="2"/>
    <s v="Monday"/>
    <m/>
    <s v="Cub"/>
    <s v="Cub"/>
    <s v="U"/>
    <x v="1"/>
    <s v="Tioga Rd"/>
    <x v="1"/>
    <s v="Hwy 120 E, “Tioga View Area”"/>
    <s v="Poor info received"/>
    <m/>
  </r>
  <r>
    <n v="119"/>
    <d v="2004-07-18T00:00:00"/>
    <x v="8"/>
    <x v="1"/>
    <n v="18"/>
    <m/>
    <m/>
    <n v="1"/>
    <s v="Sunday"/>
    <m/>
    <s v="Unknown"/>
    <s v="Unknown"/>
    <s v="U"/>
    <x v="0"/>
    <s v="Tioga Rd"/>
    <x v="3"/>
    <s v="Hwy 120 E, T10 mile marker near White Wolf"/>
    <s v="First report said bear was laying in road, but ranger was UTL on arrival"/>
    <m/>
  </r>
  <r>
    <n v="120"/>
    <d v="2004-07-24T00:00:00"/>
    <x v="8"/>
    <x v="1"/>
    <n v="24"/>
    <m/>
    <m/>
    <n v="7"/>
    <s v="Saturday"/>
    <m/>
    <s v="Cub"/>
    <s v="Cub"/>
    <s v="M"/>
    <x v="7"/>
    <s v="BOF Rd"/>
    <x v="5"/>
    <s v="Hwy 120 W, 1 mile from BOF entrance"/>
    <s v="Cub had broken teeth, otherwise OK, sedated &amp; left near sow to reunite"/>
    <m/>
  </r>
  <r>
    <n v="121"/>
    <d v="2004-08-03T00:00:00"/>
    <x v="8"/>
    <x v="2"/>
    <n v="3"/>
    <m/>
    <m/>
    <n v="3"/>
    <s v="Tuesday"/>
    <m/>
    <s v="Yearling"/>
    <s v="Yearling"/>
    <s v="U"/>
    <x v="3"/>
    <s v="BOF Rd"/>
    <x v="5"/>
    <s v="Hwy 120, Big Oak Flat"/>
    <s v="Report by Dave Horn, UTL"/>
    <m/>
  </r>
  <r>
    <n v="122"/>
    <d v="2004-08-04T00:00:00"/>
    <x v="8"/>
    <x v="2"/>
    <n v="4"/>
    <m/>
    <m/>
    <n v="4"/>
    <s v="Wednesday"/>
    <m/>
    <s v="Cub"/>
    <s v="Cub"/>
    <s v="U"/>
    <x v="3"/>
    <s v="Hwy 140"/>
    <x v="6"/>
    <s v="Hwy 140, Indian Flat day-use"/>
    <s v="Poor report, UTL"/>
    <m/>
  </r>
  <r>
    <n v="123"/>
    <d v="2004-08-16T00:00:00"/>
    <x v="8"/>
    <x v="2"/>
    <n v="16"/>
    <m/>
    <m/>
    <n v="2"/>
    <s v="Monday"/>
    <m/>
    <s v="Small bear"/>
    <s v="Cub/Yearling"/>
    <s v="U"/>
    <x v="5"/>
    <s v="Wawona Rd"/>
    <x v="0"/>
    <s v="Hwy 41, Chinquapin"/>
    <s v="Bear ran up tree, assumed OK"/>
    <m/>
  </r>
  <r>
    <n v="124"/>
    <d v="2004-08-16T00:00:00"/>
    <x v="8"/>
    <x v="2"/>
    <n v="16"/>
    <m/>
    <m/>
    <n v="2"/>
    <s v="Monday"/>
    <m/>
    <s v="Cub"/>
    <s v="Cub"/>
    <s v="U"/>
    <x v="2"/>
    <s v="Tioga Rd"/>
    <x v="5"/>
    <s v="Hwy 120, 3 miles E of Crane Flat"/>
    <s v="Pulled off road"/>
    <m/>
  </r>
  <r>
    <n v="125"/>
    <d v="2004-09-05T00:00:00"/>
    <x v="8"/>
    <x v="3"/>
    <n v="5"/>
    <m/>
    <m/>
    <n v="1"/>
    <s v="Sunday"/>
    <s v="Yes"/>
    <s v="Unknown"/>
    <s v="Unknown"/>
    <s v="U"/>
    <x v="1"/>
    <s v="Tioga Rd"/>
    <x v="1"/>
    <s v="Hwy 120, past Olmstead viewing area"/>
    <s v="Unknown"/>
    <m/>
  </r>
  <r>
    <n v="126"/>
    <d v="2004-09-12T00:00:00"/>
    <x v="8"/>
    <x v="3"/>
    <n v="12"/>
    <m/>
    <m/>
    <n v="1"/>
    <s v="Sunday"/>
    <m/>
    <s v="Cub"/>
    <s v="Cub"/>
    <s v="U"/>
    <x v="4"/>
    <s v="BOF Rd"/>
    <x v="5"/>
    <s v="Hwy 120, b/w Crane Flat &amp; Big Meadow Overlook"/>
    <s v="On side of road struggling"/>
    <m/>
  </r>
  <r>
    <n v="127"/>
    <d v="2004-10-08T00:00:00"/>
    <x v="8"/>
    <x v="4"/>
    <n v="8"/>
    <m/>
    <m/>
    <n v="6"/>
    <s v="Friday"/>
    <m/>
    <s v="175-200 lbs"/>
    <s v="Adult"/>
    <s v="U"/>
    <x v="2"/>
    <s v="Hwy 140"/>
    <x v="6"/>
    <s v="Hwy 140, 1 mile W of market on river bed"/>
    <s v="Pulled from river bed"/>
    <m/>
  </r>
  <r>
    <n v="128"/>
    <d v="2004-12-09T00:00:00"/>
    <x v="8"/>
    <x v="6"/>
    <n v="9"/>
    <m/>
    <m/>
    <n v="5"/>
    <s v="Thursday"/>
    <m/>
    <s v="Yearling"/>
    <s v="Yearling"/>
    <s v="U"/>
    <x v="3"/>
    <s v="Wawona Rd"/>
    <x v="0"/>
    <s v="0.6 miles N of Alder Creek"/>
    <s v="LE searched, UTF"/>
    <m/>
  </r>
  <r>
    <n v="129"/>
    <d v="2005-05-02T00:00:00"/>
    <x v="9"/>
    <x v="8"/>
    <n v="2"/>
    <m/>
    <m/>
    <n v="2"/>
    <s v="Monday"/>
    <m/>
    <s v="Adult"/>
    <s v="Adult"/>
    <s v="U"/>
    <x v="4"/>
    <s v="BOF Rd"/>
    <x v="5"/>
    <s v="Foresta – near dumpsters"/>
    <s v="Bear dragging back legs falling down - UTL"/>
    <m/>
  </r>
  <r>
    <n v="130"/>
    <d v="2005-05-27T00:00:00"/>
    <x v="9"/>
    <x v="8"/>
    <n v="27"/>
    <m/>
    <m/>
    <n v="6"/>
    <s v="Friday"/>
    <m/>
    <s v="Adult"/>
    <s v="Adult"/>
    <s v="U"/>
    <x v="5"/>
    <s v="BOF Rd"/>
    <x v="5"/>
    <s v="Hwy 120 – near Big Meadow Overlook"/>
    <s v="UTL –bear ran off road"/>
    <m/>
  </r>
  <r>
    <n v="131"/>
    <d v="2005-05-28T00:00:00"/>
    <x v="9"/>
    <x v="8"/>
    <n v="28"/>
    <m/>
    <m/>
    <n v="7"/>
    <s v="Saturday"/>
    <s v="Yes"/>
    <s v="Adult"/>
    <s v="Adult"/>
    <s v="U"/>
    <x v="5"/>
    <s v="BOF Rd"/>
    <x v="5"/>
    <s v="Hwy 120 – 1st tunnel from 140 junction"/>
    <s v="UTL – bear ran off road"/>
    <m/>
  </r>
  <r>
    <n v="132"/>
    <d v="2005-06-15T00:00:00"/>
    <x v="9"/>
    <x v="0"/>
    <n v="15"/>
    <m/>
    <m/>
    <n v="4"/>
    <s v="Wednesday"/>
    <m/>
    <s v="Cub"/>
    <s v="Cub"/>
    <s v="U"/>
    <x v="2"/>
    <s v="Tioga Rd"/>
    <x v="1"/>
    <s v="Hwy 120 – ½ mile west of South Fork Bridge"/>
    <s v="Road still closed and sow nearby so carcass was left."/>
    <m/>
  </r>
  <r>
    <n v="133"/>
    <d v="2005-06-23T00:00:00"/>
    <x v="9"/>
    <x v="0"/>
    <n v="23"/>
    <m/>
    <m/>
    <n v="5"/>
    <s v="Thursday"/>
    <m/>
    <s v="Adult"/>
    <s v="Adult"/>
    <s v="U"/>
    <x v="5"/>
    <s v="Wawona Rd"/>
    <x v="0"/>
    <s v="Chinquapin"/>
    <s v="UTL – bear ran off"/>
    <m/>
  </r>
  <r>
    <n v="134"/>
    <d v="2005-06-24T00:00:00"/>
    <x v="9"/>
    <x v="0"/>
    <n v="24"/>
    <m/>
    <m/>
    <n v="6"/>
    <s v="Friday"/>
    <m/>
    <s v="Adult"/>
    <s v="Adult"/>
    <s v="U"/>
    <x v="3"/>
    <s v="Tioga Rd"/>
    <x v="1"/>
    <s v="Tioga Rd near Olmstead Point"/>
    <s v="UTL – Car swerved and hit car in other lane and bear too."/>
    <m/>
  </r>
  <r>
    <n v="135"/>
    <d v="2005-06-25T00:00:00"/>
    <x v="9"/>
    <x v="0"/>
    <n v="25"/>
    <m/>
    <m/>
    <n v="7"/>
    <s v="Saturday"/>
    <m/>
    <s v="Adult"/>
    <s v="Adult"/>
    <s v="U"/>
    <x v="5"/>
    <s v="Tioga Rd"/>
    <x v="1"/>
    <s v="Hwy 120 – Near Sunrise Trailhead"/>
    <s v="UTL – bear fell to ground then slowly ran off road."/>
    <m/>
  </r>
  <r>
    <n v="136"/>
    <d v="2005-06-26T00:00:00"/>
    <x v="9"/>
    <x v="0"/>
    <n v="26"/>
    <m/>
    <m/>
    <n v="1"/>
    <s v="Sunday"/>
    <m/>
    <s v="Unknown"/>
    <s v="Unknown"/>
    <s v="U"/>
    <x v="1"/>
    <s v="Tioga Rd"/>
    <x v="1"/>
    <s v="Southfork Bridge"/>
    <s v="2nd hand report from ranger"/>
    <m/>
  </r>
  <r>
    <n v="137"/>
    <d v="2005-07-28T00:00:00"/>
    <x v="9"/>
    <x v="1"/>
    <n v="28"/>
    <m/>
    <m/>
    <n v="5"/>
    <s v="Thursday"/>
    <m/>
    <s v="Cub"/>
    <s v="Cub"/>
    <s v="U"/>
    <x v="3"/>
    <s v="Glacier PT"/>
    <x v="0"/>
    <s v="Glacier Pt Road"/>
    <s v="UTL"/>
    <m/>
  </r>
  <r>
    <n v="138"/>
    <d v="2005-07-28T00:00:00"/>
    <x v="9"/>
    <x v="1"/>
    <n v="28"/>
    <m/>
    <m/>
    <n v="5"/>
    <s v="Thursday"/>
    <m/>
    <s v="Yearling"/>
    <s v="Yearling"/>
    <s v="M"/>
    <x v="2"/>
    <s v="El Portal Rd"/>
    <x v="6"/>
    <s v="Hwy 140 – between Parkline and Arch Rock"/>
    <s v="Skinned by Native Americans"/>
    <m/>
  </r>
  <r>
    <n v="139"/>
    <d v="2005-08-05T00:00:00"/>
    <x v="9"/>
    <x v="2"/>
    <n v="5"/>
    <m/>
    <m/>
    <n v="6"/>
    <s v="Friday"/>
    <m/>
    <s v="Adult"/>
    <s v="Adult"/>
    <s v="U"/>
    <x v="5"/>
    <s v="Wawona Rd"/>
    <x v="0"/>
    <s v="Hwy 41 – South Entrance"/>
    <s v="Ranger responded, bear ran off road and seemed fine."/>
    <m/>
  </r>
  <r>
    <n v="140"/>
    <d v="2005-09-12T00:00:00"/>
    <x v="9"/>
    <x v="3"/>
    <n v="12"/>
    <m/>
    <m/>
    <n v="2"/>
    <s v="Monday"/>
    <m/>
    <s v="Adult"/>
    <s v="Adult"/>
    <s v="U"/>
    <x v="5"/>
    <s v="Glacier PT"/>
    <x v="0"/>
    <s v="Glacier Point Road, 13 miles from Chinquapin"/>
    <s v="UTL – bear ran off"/>
    <m/>
  </r>
  <r>
    <n v="141"/>
    <d v="2005-09-18T00:00:00"/>
    <x v="9"/>
    <x v="3"/>
    <n v="18"/>
    <m/>
    <m/>
    <n v="1"/>
    <s v="Sunday"/>
    <m/>
    <s v="Unknown"/>
    <s v="Unknown"/>
    <s v="U"/>
    <x v="3"/>
    <s v="Wawona Rd"/>
    <x v="0"/>
    <s v="Just north of South Entrance"/>
    <s v="UTL – Bear last seen walking off into forest."/>
    <m/>
  </r>
  <r>
    <n v="142"/>
    <d v="2005-10-06T00:00:00"/>
    <x v="9"/>
    <x v="4"/>
    <n v="6"/>
    <m/>
    <m/>
    <n v="5"/>
    <s v="Thursday"/>
    <m/>
    <s v="Yearling"/>
    <s v="Yearling"/>
    <s v="U"/>
    <x v="5"/>
    <s v="Wawona Rd"/>
    <x v="0"/>
    <s v="Hwy 41 - .25 mile north of Yosemite West"/>
    <s v="Bear located and acting fine."/>
    <m/>
  </r>
  <r>
    <n v="143"/>
    <d v="2005-10-09T00:00:00"/>
    <x v="9"/>
    <x v="4"/>
    <n v="9"/>
    <m/>
    <m/>
    <n v="1"/>
    <s v="Sunday"/>
    <s v="Yes"/>
    <s v="Adult"/>
    <s v="Adult"/>
    <s v="U"/>
    <x v="5"/>
    <s v="Wawona Rd"/>
    <x v="0"/>
    <s v="1.5 miles north of Bishop Creek"/>
    <s v="UTL – bear reportedly ran off road limping."/>
    <m/>
  </r>
  <r>
    <n v="144"/>
    <d v="2005-11-08T00:00:00"/>
    <x v="9"/>
    <x v="5"/>
    <n v="8"/>
    <m/>
    <m/>
    <n v="3"/>
    <s v="Tuesday"/>
    <m/>
    <s v="Adult"/>
    <s v="Adult"/>
    <s v="U"/>
    <x v="3"/>
    <s v="Hetch Hetchy Road"/>
    <x v="8"/>
    <s v="¼ mile south of Hetch Hetchy Entrance Station"/>
    <s v="UTL"/>
    <m/>
  </r>
  <r>
    <n v="145"/>
    <d v="2006-06-18T00:00:00"/>
    <x v="10"/>
    <x v="0"/>
    <n v="18"/>
    <d v="1899-12-30T08:00:00"/>
    <n v="8"/>
    <n v="1"/>
    <s v="Sunday"/>
    <m/>
    <s v="Unknown"/>
    <s v="Unknown"/>
    <s v="U"/>
    <x v="3"/>
    <s v="BOF Rd"/>
    <x v="5"/>
    <s v="Crane Flat area"/>
    <s v="LE rangers UTL"/>
    <m/>
  </r>
  <r>
    <n v="146"/>
    <d v="2006-07-10T00:00:00"/>
    <x v="10"/>
    <x v="1"/>
    <n v="10"/>
    <d v="1899-12-30T21:45:00"/>
    <n v="21"/>
    <n v="2"/>
    <s v="Monday"/>
    <m/>
    <s v="150lb Male"/>
    <s v="Adult"/>
    <s v="M"/>
    <x v="2"/>
    <s v="Tioga Rd"/>
    <x v="4"/>
    <s v="Tuolumne Visitor Center, Hwy 120"/>
    <s v="TM ranger moved bear"/>
    <m/>
  </r>
  <r>
    <n v="147"/>
    <d v="2006-07-13T00:00:00"/>
    <x v="10"/>
    <x v="1"/>
    <n v="13"/>
    <d v="1899-12-30T21:30:00"/>
    <n v="21"/>
    <n v="5"/>
    <s v="Thursday"/>
    <m/>
    <s v="Adult"/>
    <s v="Adult"/>
    <s v="U"/>
    <x v="3"/>
    <s v="Valley"/>
    <x v="2"/>
    <s v="25 mi west of Yosemite View"/>
    <s v="UTL on Merced river side of road"/>
    <m/>
  </r>
  <r>
    <n v="148"/>
    <d v="2006-07-21T00:00:00"/>
    <x v="10"/>
    <x v="1"/>
    <n v="21"/>
    <d v="1899-12-30T18:00:00"/>
    <n v="18"/>
    <n v="6"/>
    <s v="Friday"/>
    <m/>
    <s v="Small adult"/>
    <s v="Sub-adult"/>
    <s v="U"/>
    <x v="3"/>
    <s v="BOF Rd"/>
    <x v="5"/>
    <s v="5 mi west of Crane Flat"/>
    <s v="UTL"/>
    <m/>
  </r>
  <r>
    <n v="149"/>
    <d v="2006-07-26T00:00:00"/>
    <x v="10"/>
    <x v="1"/>
    <n v="26"/>
    <d v="1899-12-30T10:30:00"/>
    <n v="10"/>
    <n v="4"/>
    <s v="Wednesday"/>
    <m/>
    <s v="Yearling"/>
    <s v="Yearling"/>
    <s v="U"/>
    <x v="0"/>
    <s v="Tioga Rd"/>
    <x v="3"/>
    <s v="¼ mi from White Wolf Lodge"/>
    <s v="Bear on ground for 30 minutes before limping off into woods.  UTL"/>
    <m/>
  </r>
  <r>
    <n v="150"/>
    <d v="2006-07-31T00:00:00"/>
    <x v="10"/>
    <x v="1"/>
    <n v="31"/>
    <d v="1899-12-30T08:30:00"/>
    <n v="8"/>
    <n v="2"/>
    <s v="Monday"/>
    <m/>
    <s v="Small bear"/>
    <s v="Cub/Yearling"/>
    <s v="U"/>
    <x v="3"/>
    <s v="Tioga Rd"/>
    <x v="1"/>
    <s v="Near Porcupine Flat"/>
    <s v="UTL"/>
    <m/>
  </r>
  <r>
    <n v="151"/>
    <d v="2006-07-31T00:00:00"/>
    <x v="10"/>
    <x v="1"/>
    <n v="31"/>
    <m/>
    <m/>
    <n v="2"/>
    <s v="Monday"/>
    <m/>
    <s v="Sow"/>
    <s v="Adult"/>
    <s v="F"/>
    <x v="2"/>
    <s v="Tioga Rd"/>
    <x v="1"/>
    <s v="7/10 mi West of mile marker T12"/>
    <s v="Carcass dragged 200 yards off roadway."/>
    <m/>
  </r>
  <r>
    <n v="152"/>
    <d v="2006-08-08T00:00:00"/>
    <x v="10"/>
    <x v="2"/>
    <n v="8"/>
    <d v="1899-12-30T13:30:00"/>
    <n v="13"/>
    <n v="3"/>
    <s v="Tuesday"/>
    <m/>
    <s v="Unknown"/>
    <s v="Unknown"/>
    <s v="U"/>
    <x v="0"/>
    <s v="BOF Rd"/>
    <x v="5"/>
    <s v="Hwy 120 south of Crane Flat"/>
    <s v="LE reponded, UTL, injured right hind leg"/>
    <m/>
  </r>
  <r>
    <n v="153"/>
    <d v="2006-08-09T00:00:00"/>
    <x v="10"/>
    <x v="2"/>
    <n v="9"/>
    <d v="1899-12-30T10:30:00"/>
    <n v="10"/>
    <n v="4"/>
    <s v="Wednesday"/>
    <m/>
    <s v="Unknown"/>
    <s v="Unknown"/>
    <s v="U"/>
    <x v="3"/>
    <s v="BOF Rd"/>
    <x v="5"/>
    <s v="2 mi south of Big Oak Flat road"/>
    <s v="D20 responded, UTL"/>
    <m/>
  </r>
  <r>
    <n v="154"/>
    <d v="2006-08-13T00:00:00"/>
    <x v="10"/>
    <x v="2"/>
    <n v="13"/>
    <d v="1899-12-30T21:00:00"/>
    <n v="21"/>
    <n v="1"/>
    <s v="Sunday"/>
    <m/>
    <s v="Small bear, probably cub"/>
    <s v="Cub"/>
    <s v="U"/>
    <x v="1"/>
    <s v="Valley"/>
    <x v="2"/>
    <s v="South Side Drive, near El Cap Cross"/>
    <s v="UTL, 832 searched"/>
    <m/>
  </r>
  <r>
    <n v="155"/>
    <d v="2006-08-14T00:00:00"/>
    <x v="10"/>
    <x v="2"/>
    <n v="14"/>
    <d v="1899-12-30T10:15:00"/>
    <n v="10"/>
    <n v="2"/>
    <s v="Monday"/>
    <m/>
    <s v="Cub"/>
    <s v="Cub"/>
    <s v="U"/>
    <x v="2"/>
    <s v="Glacier PT"/>
    <x v="0"/>
    <s v="1 mi from Glacier Point"/>
    <s v="Sow dragged off road"/>
    <m/>
  </r>
  <r>
    <n v="156"/>
    <d v="2006-09-05T00:00:00"/>
    <x v="10"/>
    <x v="3"/>
    <n v="5"/>
    <s v="am"/>
    <m/>
    <n v="3"/>
    <s v="Tuesday"/>
    <m/>
    <s v="Cub"/>
    <s v="Cub"/>
    <s v="U"/>
    <x v="1"/>
    <s v="Glacier PT"/>
    <x v="0"/>
    <s v="Glacier Point Road"/>
    <s v="Unknown"/>
    <m/>
  </r>
  <r>
    <n v="157"/>
    <d v="2006-09-10T00:00:00"/>
    <x v="10"/>
    <x v="3"/>
    <n v="10"/>
    <d v="1899-12-30T17:45:00"/>
    <n v="17"/>
    <n v="1"/>
    <s v="Sunday"/>
    <m/>
    <s v="None"/>
    <s v="Unknown"/>
    <s v="U"/>
    <x v="3"/>
    <s v="El Portal Rd"/>
    <x v="6"/>
    <s v="Cascades"/>
    <s v="V22 searched, UTL"/>
    <m/>
  </r>
  <r>
    <n v="158"/>
    <d v="2006-09-12T00:00:00"/>
    <x v="10"/>
    <x v="3"/>
    <n v="12"/>
    <d v="1899-12-30T09:15:00"/>
    <n v="9"/>
    <n v="3"/>
    <s v="Tuesday"/>
    <m/>
    <s v="Unknown"/>
    <s v="Unknown"/>
    <s v="U"/>
    <x v="5"/>
    <s v="Glacier PT"/>
    <x v="0"/>
    <s v="Glacier Point Road"/>
    <s v="Probably injured, ran off"/>
    <m/>
  </r>
  <r>
    <n v="159"/>
    <d v="2006-10-09T00:00:00"/>
    <x v="10"/>
    <x v="4"/>
    <n v="9"/>
    <d v="1899-12-30T13:25:00"/>
    <n v="13"/>
    <n v="2"/>
    <s v="Monday"/>
    <s v="Yes"/>
    <s v="Medium size"/>
    <s v="Adult"/>
    <s v="U"/>
    <x v="1"/>
    <s v="Tioga Rd"/>
    <x v="1"/>
    <s v="Tioga Corridor"/>
    <s v="Reported by incident form"/>
    <m/>
  </r>
  <r>
    <n v="160"/>
    <d v="2006-10-12T00:00:00"/>
    <x v="10"/>
    <x v="4"/>
    <n v="12"/>
    <s v="pm"/>
    <m/>
    <n v="5"/>
    <s v="Thursday"/>
    <m/>
    <s v="Black cub"/>
    <s v="Cub"/>
    <s v="F"/>
    <x v="2"/>
    <s v="Tioga Rd"/>
    <x v="5"/>
    <s v=".2 mi east of Tamarack Campground road"/>
    <s v="Wildlife units moved bear"/>
    <m/>
  </r>
  <r>
    <n v="161"/>
    <d v="2006-10-13T00:00:00"/>
    <x v="10"/>
    <x v="4"/>
    <n v="13"/>
    <d v="1899-12-30T06:30:00"/>
    <n v="6"/>
    <n v="6"/>
    <s v="Friday"/>
    <m/>
    <s v="Cub"/>
    <s v="Cub"/>
    <s v="F"/>
    <x v="2"/>
    <s v="Valley"/>
    <x v="2"/>
    <s v="North Side Drive, east of Pohono Bridge"/>
    <s v="Tissue hair taken"/>
    <m/>
  </r>
  <r>
    <n v="162"/>
    <d v="2006-10-13T00:00:00"/>
    <x v="10"/>
    <x v="4"/>
    <n v="13"/>
    <d v="1899-12-30T18:00:00"/>
    <n v="18"/>
    <n v="6"/>
    <s v="Friday"/>
    <m/>
    <s v="Sub-adult"/>
    <s v="Sub-adult"/>
    <s v="U"/>
    <x v="5"/>
    <s v="Valley"/>
    <x v="2"/>
    <s v="South Side Drive by Swinging Bridge"/>
    <s v="Visitors took picture of bear on ground, it jumped up after a few minutes and ran off, UTL"/>
    <m/>
  </r>
  <r>
    <n v="163"/>
    <d v="2007-05-13T00:00:00"/>
    <x v="11"/>
    <x v="8"/>
    <n v="13"/>
    <d v="1899-12-30T19:30:00"/>
    <n v="19"/>
    <n v="1"/>
    <s v="Sunday"/>
    <s v="Yes"/>
    <s v="Yearling"/>
    <s v="Yearling"/>
    <s v="M"/>
    <x v="2"/>
    <s v="Wawona Rd"/>
    <x v="0"/>
    <s v="1 ml. north of Bishop Creek, Highway 41"/>
    <s v="carcass removed"/>
    <m/>
  </r>
  <r>
    <n v="164"/>
    <d v="2007-05-14T00:00:00"/>
    <x v="11"/>
    <x v="8"/>
    <n v="14"/>
    <d v="1899-12-30T15:00:00"/>
    <n v="15"/>
    <n v="2"/>
    <s v="Monday"/>
    <m/>
    <s v="Unknown"/>
    <s v="Unknown"/>
    <s v="U"/>
    <x v="5"/>
    <s v="Glacier PT"/>
    <x v="0"/>
    <s v="10 ml. west on Glacier Point Rd."/>
    <s v="Glancing hit"/>
    <m/>
  </r>
  <r>
    <n v="165"/>
    <d v="2007-06-06T00:00:00"/>
    <x v="11"/>
    <x v="0"/>
    <n v="6"/>
    <d v="1899-12-30T15:00:00"/>
    <n v="15"/>
    <n v="4"/>
    <s v="Wednesday"/>
    <m/>
    <s v="Unknown"/>
    <s v="Unknown"/>
    <s v="U"/>
    <x v="1"/>
    <s v="Valley"/>
    <x v="2"/>
    <s v="&lt;1 mile west of swing bridge"/>
    <s v="hair sample on tire. #07-1583"/>
    <m/>
  </r>
  <r>
    <n v="166"/>
    <d v="2007-06-13T00:00:00"/>
    <x v="11"/>
    <x v="0"/>
    <n v="13"/>
    <d v="1899-12-30T20:15:00"/>
    <n v="20"/>
    <n v="4"/>
    <s v="Wednesday"/>
    <m/>
    <s v="Yearling"/>
    <s v="Yearling"/>
    <s v="F"/>
    <x v="2"/>
    <s v="Tioga Rd"/>
    <x v="4"/>
    <s v="Tioga road, near the gas station"/>
    <s v="carcass removed,H.sample #07-1723"/>
    <m/>
  </r>
  <r>
    <n v="167"/>
    <d v="2007-07-04T00:00:00"/>
    <x v="11"/>
    <x v="1"/>
    <n v="4"/>
    <m/>
    <m/>
    <n v="4"/>
    <s v="Wednesday"/>
    <s v="Yes"/>
    <s v="Cub"/>
    <s v="Cub"/>
    <s v="U"/>
    <x v="7"/>
    <s v="Glacier PT"/>
    <x v="0"/>
    <s v="2.7 ml. from Chinquapen on Glacier Pt. Rd."/>
    <s v="Later seen w/ sow, left alone"/>
    <m/>
  </r>
  <r>
    <n v="168"/>
    <d v="2007-07-06T00:00:00"/>
    <x v="11"/>
    <x v="1"/>
    <n v="6"/>
    <m/>
    <m/>
    <n v="6"/>
    <s v="Friday"/>
    <m/>
    <s v="Unknown"/>
    <s v="Unknown"/>
    <s v="U"/>
    <x v="1"/>
    <s v="Glacier PT"/>
    <x v="0"/>
    <s v="El Portal View, Glacier Point Rd."/>
    <m/>
    <m/>
  </r>
  <r>
    <n v="169"/>
    <d v="2007-07-17T00:00:00"/>
    <x v="11"/>
    <x v="1"/>
    <n v="17"/>
    <d v="1899-12-30T07:00:00"/>
    <n v="7"/>
    <n v="3"/>
    <s v="Tuesday"/>
    <m/>
    <s v="Cub"/>
    <s v="Cub"/>
    <s v="M"/>
    <x v="2"/>
    <s v="Tioga Rd"/>
    <x v="1"/>
    <s v="near Olmstead Point"/>
    <s v="carcass removed"/>
    <m/>
  </r>
  <r>
    <n v="170"/>
    <d v="2007-08-11T00:00:00"/>
    <x v="11"/>
    <x v="2"/>
    <n v="11"/>
    <m/>
    <m/>
    <n v="7"/>
    <s v="Saturday"/>
    <m/>
    <s v="Cub"/>
    <s v="Cub"/>
    <s v="U"/>
    <x v="7"/>
    <s v="Valley"/>
    <x v="2"/>
    <s v="Stoneman Meadow?"/>
    <s v="W 52's cub, seemingly recovered."/>
    <m/>
  </r>
  <r>
    <n v="171"/>
    <d v="2007-08-11T00:00:00"/>
    <x v="11"/>
    <x v="2"/>
    <n v="11"/>
    <m/>
    <m/>
    <n v="7"/>
    <s v="Saturday"/>
    <m/>
    <s v="Sub-adult"/>
    <s v="Sub-adult"/>
    <s v="U"/>
    <x v="0"/>
    <s v="Valley"/>
    <x v="2"/>
    <s v="Camp 6"/>
    <s v="bear #3055"/>
    <m/>
  </r>
  <r>
    <n v="172"/>
    <d v="2007-09-11T00:00:00"/>
    <x v="11"/>
    <x v="3"/>
    <n v="11"/>
    <d v="1899-12-30T12:30:00"/>
    <n v="12"/>
    <n v="3"/>
    <s v="Tuesday"/>
    <m/>
    <s v="Young"/>
    <s v="Yearling"/>
    <s v="U"/>
    <x v="5"/>
    <s v="Wawona Rd"/>
    <x v="0"/>
    <s v="2 miles North of Chinquapin"/>
    <s v="Hit at a slow speed"/>
    <m/>
  </r>
  <r>
    <n v="173"/>
    <d v="2007-09-25T00:00:00"/>
    <x v="11"/>
    <x v="3"/>
    <n v="25"/>
    <d v="1899-12-30T22:00:00"/>
    <n v="22"/>
    <n v="3"/>
    <s v="Tuesday"/>
    <m/>
    <s v="Yearling"/>
    <s v="Yearling"/>
    <s v="U"/>
    <x v="5"/>
    <s v="Wawona Rd"/>
    <x v="0"/>
    <s v="2 miles Southwest of Glacier Point"/>
    <m/>
    <m/>
  </r>
  <r>
    <n v="174"/>
    <d v="2007-09-28T00:00:00"/>
    <x v="11"/>
    <x v="3"/>
    <n v="28"/>
    <d v="1899-12-30T10:30:00"/>
    <n v="10"/>
    <n v="6"/>
    <s v="Friday"/>
    <m/>
    <s v="Cub"/>
    <s v="Cub"/>
    <s v="U"/>
    <x v="5"/>
    <s v="Valley"/>
    <x v="2"/>
    <s v="Lower Pines"/>
    <s v="Hit at a slow speed"/>
    <m/>
  </r>
  <r>
    <n v="175"/>
    <d v="2007-10-04T00:00:00"/>
    <x v="11"/>
    <x v="4"/>
    <n v="4"/>
    <d v="1899-12-30T15:45:00"/>
    <n v="15"/>
    <n v="5"/>
    <s v="Thursday"/>
    <m/>
    <s v="Adult"/>
    <s v="Adult"/>
    <s v="U"/>
    <x v="2"/>
    <s v="Glacier PT"/>
    <x v="0"/>
    <s v="Glacier Point Rd. 1 mile past Chinquapin"/>
    <s v="carcass removed, cub seen nearbye"/>
    <m/>
  </r>
  <r>
    <n v="176"/>
    <d v="2007-10-17T00:00:00"/>
    <x v="11"/>
    <x v="4"/>
    <n v="17"/>
    <d v="1899-12-30T16:30:00"/>
    <n v="16"/>
    <n v="4"/>
    <s v="Wednesday"/>
    <m/>
    <s v="Unknown"/>
    <s v="Unknown"/>
    <s v="U"/>
    <x v="1"/>
    <s v="Wawona Rd"/>
    <x v="0"/>
    <s v="2 ml. S. of Bishop Creek on highway 41"/>
    <m/>
    <m/>
  </r>
  <r>
    <n v="177"/>
    <d v="2007-11-04T00:00:00"/>
    <x v="11"/>
    <x v="5"/>
    <n v="4"/>
    <d v="1899-12-30T19:00:00"/>
    <n v="19"/>
    <n v="1"/>
    <s v="Sunday"/>
    <m/>
    <s v="Cub"/>
    <s v="Cub"/>
    <s v="U"/>
    <x v="2"/>
    <s v="Valley"/>
    <x v="2"/>
    <s v="Northside Dr. West of Pohono Bridge"/>
    <s v="carcass removed"/>
    <m/>
  </r>
  <r>
    <n v="178"/>
    <d v="2007-11-18T00:00:00"/>
    <x v="11"/>
    <x v="5"/>
    <n v="18"/>
    <d v="1899-12-30T17:30:00"/>
    <n v="17"/>
    <n v="1"/>
    <s v="Sunday"/>
    <m/>
    <s v="Cub"/>
    <s v="Cub"/>
    <s v="U"/>
    <x v="1"/>
    <s v="Valley"/>
    <x v="2"/>
    <s v="River Straight"/>
    <m/>
    <m/>
  </r>
  <r>
    <n v="179"/>
    <d v="2007-11-18T00:00:00"/>
    <x v="11"/>
    <x v="5"/>
    <n v="18"/>
    <d v="1899-12-30T21:40:00"/>
    <n v="21"/>
    <n v="1"/>
    <s v="Sunday"/>
    <m/>
    <s v="Unknown"/>
    <s v="Unknown"/>
    <s v="U"/>
    <x v="1"/>
    <s v="Valley"/>
    <x v="2"/>
    <s v="Humpback Bridge"/>
    <m/>
    <m/>
  </r>
  <r>
    <n v="180"/>
    <d v="2008-05-07T00:00:00"/>
    <x v="12"/>
    <x v="8"/>
    <n v="7"/>
    <d v="1899-12-30T11:50:00"/>
    <n v="11"/>
    <n v="4"/>
    <s v="Wednesday"/>
    <s v="No"/>
    <s v="Adult (sow)"/>
    <s v="Adult"/>
    <s v="F"/>
    <x v="6"/>
    <s v="BOF Rd"/>
    <x v="5"/>
    <s v="About 1 mile toward the valley from Crane Flat"/>
    <s v="Sow was alive, curled up in a ball and was brought to the valley.  Cub was in a near by tree and then taken to rehab in Tahoe.  Sow was euthanized."/>
    <m/>
  </r>
  <r>
    <n v="181"/>
    <d v="2008-05-19T00:00:00"/>
    <x v="12"/>
    <x v="8"/>
    <n v="19"/>
    <d v="1899-12-30T13:00:00"/>
    <n v="13"/>
    <n v="2"/>
    <s v="Monday"/>
    <s v="No"/>
    <s v="Sub-adult"/>
    <s v="Sub-adult"/>
    <s v="F"/>
    <x v="6"/>
    <s v="Wawona Rd"/>
    <x v="0"/>
    <s v="Chinquapin"/>
    <s v="Car ran over bear's back legs; couldn't walk."/>
    <m/>
  </r>
  <r>
    <n v="182"/>
    <d v="2008-05-20T00:00:00"/>
    <x v="12"/>
    <x v="8"/>
    <n v="20"/>
    <d v="1899-12-30T16:00:00"/>
    <n v="16"/>
    <n v="3"/>
    <s v="Tuesday"/>
    <s v="No"/>
    <s v="Adult"/>
    <s v="Adult"/>
    <s v="U"/>
    <x v="5"/>
    <s v="Glacier PT"/>
    <x v="0"/>
    <s v="Glacier Pt. road; 12 miles from glacier pt."/>
    <s v="Bear was hit by driver's side front; bear appeared to be OK/no blood."/>
    <m/>
  </r>
  <r>
    <n v="183"/>
    <d v="2008-06-02T00:00:00"/>
    <x v="12"/>
    <x v="0"/>
    <n v="2"/>
    <d v="1899-12-30T11:30:00"/>
    <n v="11"/>
    <n v="2"/>
    <s v="Monday"/>
    <s v="No"/>
    <s v="Small bear"/>
    <s v="Cub/Yearling"/>
    <s v="U"/>
    <x v="3"/>
    <s v="Valley"/>
    <x v="2"/>
    <s v="Swinging Bridge"/>
    <s v="UTL"/>
    <m/>
  </r>
  <r>
    <n v="184"/>
    <d v="2008-06-03T00:00:00"/>
    <x v="12"/>
    <x v="0"/>
    <n v="3"/>
    <d v="1899-12-30T13:30:00"/>
    <n v="13"/>
    <n v="3"/>
    <s v="Tuesday"/>
    <s v="No"/>
    <s v="Adult"/>
    <s v="Adult"/>
    <s v="U"/>
    <x v="4"/>
    <s v="Wawona Rd"/>
    <x v="0"/>
    <s v="3 miles south of Glacier Pt."/>
    <s v="Bear limped off road, dragging one leg."/>
    <m/>
  </r>
  <r>
    <n v="185"/>
    <d v="2008-06-14T00:00:00"/>
    <x v="12"/>
    <x v="0"/>
    <n v="14"/>
    <d v="1899-12-30T19:00:00"/>
    <n v="19"/>
    <n v="7"/>
    <s v="Saturday"/>
    <s v="No"/>
    <s v="Unknown"/>
    <s v="Unknown"/>
    <s v="U"/>
    <x v="5"/>
    <s v="Valley"/>
    <x v="2"/>
    <s v="Near South side/Hwy 41 junction"/>
    <m/>
    <m/>
  </r>
  <r>
    <n v="186"/>
    <d v="2008-06-18T00:00:00"/>
    <x v="12"/>
    <x v="0"/>
    <n v="18"/>
    <m/>
    <m/>
    <n v="4"/>
    <s v="Wednesday"/>
    <s v="No"/>
    <s v="Unknown"/>
    <s v="Unknown"/>
    <s v="U"/>
    <x v="5"/>
    <s v="Tioga Rd"/>
    <x v="3"/>
    <s v="Near White Wolf"/>
    <s v="Bear ran into car, got up and ran away near White Wolf."/>
    <m/>
  </r>
  <r>
    <n v="187"/>
    <d v="2008-07-01T00:00:00"/>
    <x v="12"/>
    <x v="1"/>
    <n v="1"/>
    <d v="1899-12-30T13:30:00"/>
    <n v="13"/>
    <n v="3"/>
    <s v="Tuesday"/>
    <s v="No"/>
    <s v="Adult"/>
    <s v="Adult"/>
    <s v="U"/>
    <x v="5"/>
    <s v="Tioga Rd"/>
    <x v="3"/>
    <s v="Pond west of White Wolf."/>
    <s v="Hit by car going 20 mph, ran off and seemed okay."/>
    <m/>
  </r>
  <r>
    <n v="188"/>
    <d v="2008-07-10T00:00:00"/>
    <x v="12"/>
    <x v="1"/>
    <n v="10"/>
    <d v="1899-12-30T11:45:00"/>
    <n v="11"/>
    <n v="5"/>
    <s v="Thursday"/>
    <s v="No"/>
    <s v="Cub"/>
    <s v="Cub"/>
    <s v="U"/>
    <x v="5"/>
    <s v="Glacier PT"/>
    <x v="0"/>
    <s v="Glacier Pt. road, near road switchbacks and NPS housing"/>
    <s v="Cub was run over, unknown if run over by tire; it ran out from underneath car."/>
    <m/>
  </r>
  <r>
    <n v="189"/>
    <d v="2008-07-16T00:00:00"/>
    <x v="12"/>
    <x v="1"/>
    <n v="16"/>
    <d v="1899-12-30T18:45:00"/>
    <n v="18"/>
    <n v="4"/>
    <s v="Wednesday"/>
    <s v="No"/>
    <s v="Adult"/>
    <s v="Adult"/>
    <s v="U"/>
    <x v="5"/>
    <s v="Tioga Rd"/>
    <x v="1"/>
    <s v="Hwy 120, 8 miles West of South fork bridge"/>
    <s v="bear clipped and ran off."/>
    <m/>
  </r>
  <r>
    <n v="190"/>
    <d v="2008-07-16T00:00:00"/>
    <x v="12"/>
    <x v="1"/>
    <n v="16"/>
    <d v="1899-12-30T16:00:00"/>
    <n v="16"/>
    <n v="4"/>
    <s v="Wednesday"/>
    <s v="No"/>
    <s v="Unknown"/>
    <s v="Unknown"/>
    <s v="U"/>
    <x v="5"/>
    <s v="Tioga Rd"/>
    <x v="1"/>
    <s v="Hit near Porcupine Flat campground, ran off to the South."/>
    <s v="Not located by Wildlife, arrived about 30 minutes later."/>
    <m/>
  </r>
  <r>
    <n v="191"/>
    <d v="2008-07-20T00:00:00"/>
    <x v="12"/>
    <x v="1"/>
    <n v="20"/>
    <d v="1899-12-30T20:15:00"/>
    <n v="20"/>
    <n v="1"/>
    <s v="Sunday"/>
    <s v="No"/>
    <s v="Unknown"/>
    <s v="Unknown"/>
    <s v="U"/>
    <x v="1"/>
    <s v="Glacier PT"/>
    <x v="0"/>
    <s v="about 8 miles from Glacier Pt. on Glacier Pt. road"/>
    <m/>
    <m/>
  </r>
  <r>
    <n v="192"/>
    <d v="2008-07-24T00:00:00"/>
    <x v="12"/>
    <x v="1"/>
    <n v="24"/>
    <d v="1899-12-30T10:30:00"/>
    <n v="10"/>
    <n v="5"/>
    <s v="Thursday"/>
    <s v="No"/>
    <s v="Small bear"/>
    <s v="Cub/Yearling"/>
    <s v="U"/>
    <x v="5"/>
    <s v="Tioga Rd"/>
    <x v="3"/>
    <s v="1-2 miles West of white Wolf"/>
    <s v="Dented bumper - bear ran into car then ran off."/>
    <m/>
  </r>
  <r>
    <n v="193"/>
    <d v="2008-08-20T00:00:00"/>
    <x v="12"/>
    <x v="2"/>
    <n v="20"/>
    <d v="1899-12-30T14:20:00"/>
    <n v="14"/>
    <n v="4"/>
    <s v="Wednesday"/>
    <s v="No"/>
    <s v="Small bear"/>
    <s v="Cub/Yearling"/>
    <s v="M"/>
    <x v="2"/>
    <s v="Tioga Rd"/>
    <x v="1"/>
    <s v="East of Tenaya Lake"/>
    <s v="Thrown into air and seemed in shock for 30 minutes.  Then ran off; then died."/>
    <m/>
  </r>
  <r>
    <n v="194"/>
    <d v="2008-08-30T00:00:00"/>
    <x v="12"/>
    <x v="2"/>
    <n v="30"/>
    <d v="1899-12-30T18:45:00"/>
    <n v="18"/>
    <n v="7"/>
    <s v="Saturday"/>
    <s v="Yes"/>
    <s v="Yearling"/>
    <s v="Yearling"/>
    <s v="F"/>
    <x v="2"/>
    <s v="Tioga Rd"/>
    <x v="4"/>
    <s v="Tioga Rd. 120 just above Ranger camp"/>
    <s v="TM LE moved bear and filled out capture form (yost); bear was dead on scene."/>
    <m/>
  </r>
  <r>
    <n v="195"/>
    <d v="2008-09-01T00:00:00"/>
    <x v="12"/>
    <x v="3"/>
    <n v="1"/>
    <d v="1899-12-30T18:00:00"/>
    <n v="18"/>
    <n v="2"/>
    <s v="Monday"/>
    <s v="Yes"/>
    <s v="Unknown"/>
    <s v="Unknown"/>
    <s v="U"/>
    <x v="5"/>
    <s v="BOF Rd"/>
    <x v="5"/>
    <s v="1/4 mile east of Merced grove 120 westbound."/>
    <s v="Unable to locate by M-10 (Fullam); significant damage to vehicle; bear ran off upslope."/>
    <m/>
  </r>
  <r>
    <n v="196"/>
    <d v="2008-09-02T00:00:00"/>
    <x v="12"/>
    <x v="3"/>
    <n v="2"/>
    <d v="1899-12-30T16:00:00"/>
    <n v="16"/>
    <n v="3"/>
    <s v="Tuesday"/>
    <m/>
    <s v="Small bear"/>
    <s v="Cub/Yearling"/>
    <s v="U"/>
    <x v="5"/>
    <s v="El Portal Rd"/>
    <x v="6"/>
    <s v="cascade picnic area near red bear sign"/>
    <s v="Glancing blow, ran off away from river."/>
    <m/>
  </r>
  <r>
    <n v="197"/>
    <d v="2008-09-12T00:00:00"/>
    <x v="12"/>
    <x v="3"/>
    <n v="12"/>
    <m/>
    <m/>
    <n v="6"/>
    <s v="Friday"/>
    <s v="No"/>
    <s v="Unknown"/>
    <s v="Unknown"/>
    <s v="U"/>
    <x v="3"/>
    <s v="Tioga Rd"/>
    <x v="3"/>
    <s v="4.8 miles west of White Wolf RO"/>
    <s v="Unable to locate, but blood on the road."/>
    <m/>
  </r>
  <r>
    <n v="198"/>
    <d v="2008-09-27T00:00:00"/>
    <x v="12"/>
    <x v="3"/>
    <n v="27"/>
    <m/>
    <m/>
    <n v="7"/>
    <s v="Saturday"/>
    <s v="No"/>
    <s v="Small, described as a cub."/>
    <s v="Cub"/>
    <s v="U"/>
    <x v="3"/>
    <s v="BOF Rd"/>
    <x v="5"/>
    <s v="Merced grove parking lot."/>
    <s v="UTL by Mike units."/>
    <m/>
  </r>
  <r>
    <n v="199"/>
    <d v="2008-09-29T00:00:00"/>
    <x v="12"/>
    <x v="3"/>
    <n v="29"/>
    <d v="1899-12-30T13:00:00"/>
    <n v="13"/>
    <n v="2"/>
    <s v="Monday"/>
    <s v="No"/>
    <s v="Cub/yearling"/>
    <s v="Cub/Yearling"/>
    <s v="M"/>
    <x v="2"/>
    <s v="BOF Rd"/>
    <x v="5"/>
    <s v="Hwy 120 below Big Oak Flat look out"/>
    <s v="Ranger M-10 pulled bear off road."/>
    <m/>
  </r>
  <r>
    <n v="200"/>
    <d v="2008-10-03T00:00:00"/>
    <x v="12"/>
    <x v="4"/>
    <n v="3"/>
    <d v="1899-12-30T20:15:00"/>
    <n v="20"/>
    <n v="6"/>
    <s v="Friday"/>
    <s v="No"/>
    <s v="Adult"/>
    <s v="Adult"/>
    <s v="U"/>
    <x v="3"/>
    <s v="BOF Rd"/>
    <x v="5"/>
    <s v="Hwy 120 between Crane Flat and Merced Grove"/>
    <s v="Ranger M-1 took incident report.  Significant damage to large van.  UTL"/>
    <m/>
  </r>
  <r>
    <n v="201"/>
    <d v="2008-10-08T00:00:00"/>
    <x v="12"/>
    <x v="4"/>
    <n v="8"/>
    <d v="1899-12-30T20:30:00"/>
    <n v="20"/>
    <n v="4"/>
    <s v="Wednesday"/>
    <s v="No"/>
    <s v="Cub/yearling"/>
    <s v="Cub/Yearling"/>
    <s v="F"/>
    <x v="2"/>
    <s v="Glacier PT"/>
    <x v="0"/>
    <s v="3.2 miles up Glacier Pt. Rd. from Chinquapin."/>
    <s v="Resource 85 and 86 pulled bear off side of road."/>
    <m/>
  </r>
  <r>
    <n v="202"/>
    <d v="2008-10-12T00:00:00"/>
    <x v="12"/>
    <x v="4"/>
    <n v="12"/>
    <d v="1899-12-30T17:00:00"/>
    <n v="17"/>
    <n v="1"/>
    <s v="Sunday"/>
    <s v="No"/>
    <s v="Possibly a yearling"/>
    <s v="Yearling"/>
    <s v="U"/>
    <x v="5"/>
    <s v="Glacier PT"/>
    <x v="0"/>
    <s v="glacier point road at RBDB sign."/>
    <s v="Ran into side of vehicle; bear layed stunned on ground for a minute before running off.  Black bear."/>
    <m/>
  </r>
  <r>
    <n v="203"/>
    <d v="2008-10-22T00:00:00"/>
    <x v="12"/>
    <x v="4"/>
    <n v="22"/>
    <d v="1899-12-30T15:00:00"/>
    <n v="15"/>
    <n v="4"/>
    <s v="Wednesday"/>
    <s v="No"/>
    <s v="Adult"/>
    <s v="Adult"/>
    <s v="U"/>
    <x v="5"/>
    <s v="Valley"/>
    <x v="2"/>
    <s v="Sentinel Bridge"/>
    <s v="Bear ran into side of vehicle causing a dent then ran off."/>
    <m/>
  </r>
  <r>
    <n v="204"/>
    <d v="2008-11-30T00:00:00"/>
    <x v="12"/>
    <x v="5"/>
    <n v="30"/>
    <d v="1899-12-30T20:00:00"/>
    <n v="20"/>
    <n v="1"/>
    <s v="Sunday"/>
    <s v="No"/>
    <s v="Unknown"/>
    <s v="Unknown"/>
    <s v="U"/>
    <x v="5"/>
    <s v="El Portal Rd"/>
    <x v="6"/>
    <s v="1 mile west of Arch Rock"/>
    <s v="Ran off."/>
    <m/>
  </r>
  <r>
    <n v="205"/>
    <d v="2009-02-26T00:00:00"/>
    <x v="13"/>
    <x v="9"/>
    <n v="26"/>
    <d v="1899-12-30T08:20:00"/>
    <n v="8"/>
    <n v="5"/>
    <s v="Thursday"/>
    <s v="No"/>
    <s v="Possibly a yearling"/>
    <s v="Yearling"/>
    <s v="U"/>
    <x v="0"/>
    <s v="Valley"/>
    <x v="2"/>
    <s v="Valley- Humpback bridge"/>
    <s v="Smaller bear ran off limping"/>
    <m/>
  </r>
  <r>
    <n v="206"/>
    <d v="2009-03-25T00:00:00"/>
    <x v="13"/>
    <x v="10"/>
    <n v="25"/>
    <d v="1899-12-30T10:00:00"/>
    <n v="10"/>
    <n v="4"/>
    <s v="Wednesday"/>
    <s v="No"/>
    <s v="Adult"/>
    <s v="Adult"/>
    <s v="U"/>
    <x v="4"/>
    <s v="Hwy 140"/>
    <x v="6"/>
    <s v="Just West of Parkline, El Portal"/>
    <s v="A 200lb bear with no tags dragged itself off road and went into river; assuming bear died in river. Blood on rock just abover rapids. Case # 09-0594"/>
    <m/>
  </r>
  <r>
    <n v="207"/>
    <d v="2009-05-05T00:00:00"/>
    <x v="13"/>
    <x v="8"/>
    <n v="5"/>
    <m/>
    <m/>
    <n v="3"/>
    <s v="Tuesday"/>
    <s v="No"/>
    <s v="Cub"/>
    <s v="Cub"/>
    <s v="U"/>
    <x v="0"/>
    <s v="Wawona Rd"/>
    <x v="0"/>
    <s v="1/4 mile North of Avalanche Creek"/>
    <s v="Cub hit hard and limped off into woods. "/>
    <m/>
  </r>
  <r>
    <n v="208"/>
    <d v="2009-05-18T00:00:00"/>
    <x v="13"/>
    <x v="8"/>
    <n v="18"/>
    <m/>
    <m/>
    <n v="2"/>
    <s v="Monday"/>
    <s v="No"/>
    <s v="Possibly an adult"/>
    <s v="Adult"/>
    <s v="U"/>
    <x v="5"/>
    <s v="Wawona Rd"/>
    <x v="0"/>
    <s v="1 mile South of Chinquapin"/>
    <s v="Larger bear hit hard and ran into woods in the afternoon."/>
    <m/>
  </r>
  <r>
    <n v="209"/>
    <d v="2009-05-23T00:00:00"/>
    <x v="13"/>
    <x v="8"/>
    <n v="23"/>
    <m/>
    <m/>
    <n v="7"/>
    <s v="Saturday"/>
    <s v="Yes"/>
    <s v="Unknown"/>
    <s v="Unknown"/>
    <s v="U"/>
    <x v="5"/>
    <s v="Valley"/>
    <x v="2"/>
    <s v="Valley, West end of Chapel Straight"/>
    <s v="Bear hit lightly at night and ran off. Assumed alive."/>
    <m/>
  </r>
  <r>
    <n v="210"/>
    <d v="2009-05-26T00:00:00"/>
    <x v="13"/>
    <x v="8"/>
    <n v="26"/>
    <d v="1899-12-30T15:00:00"/>
    <n v="15"/>
    <n v="3"/>
    <s v="Tuesday"/>
    <s v="No"/>
    <s v="Unknown"/>
    <s v="Unknown"/>
    <s v="U"/>
    <x v="5"/>
    <s v="Wawona Rd"/>
    <x v="0"/>
    <s v="Hwy 41 near Alder Creek"/>
    <s v="Bear ran off, UTL Jgardner responded. "/>
    <m/>
  </r>
  <r>
    <n v="211"/>
    <d v="2009-05-29T00:00:00"/>
    <x v="13"/>
    <x v="8"/>
    <n v="29"/>
    <d v="1899-12-30T19:30:00"/>
    <n v="19"/>
    <n v="6"/>
    <s v="Friday"/>
    <s v="No"/>
    <s v="Unknown"/>
    <s v="Unknown"/>
    <s v="U"/>
    <x v="3"/>
    <s v="BOF Rd"/>
    <x v="5"/>
    <s v="Upper Cascades on Hwy 120 at the long pullout before the tunnel"/>
    <s v="UTL"/>
    <m/>
  </r>
  <r>
    <n v="212"/>
    <d v="2009-06-04T00:00:00"/>
    <x v="13"/>
    <x v="0"/>
    <n v="4"/>
    <d v="1899-12-30T19:00:00"/>
    <n v="19"/>
    <n v="5"/>
    <s v="Thursday"/>
    <s v="No"/>
    <s v="Unknown"/>
    <s v="Unknown"/>
    <s v="U"/>
    <x v="3"/>
    <s v="Tioga Rd"/>
    <x v="1"/>
    <s v="14 miles West of Tenaya Lake"/>
    <s v="Tango units responded, UTL."/>
    <m/>
  </r>
  <r>
    <n v="213"/>
    <d v="2009-06-07T00:00:00"/>
    <x v="13"/>
    <x v="0"/>
    <n v="7"/>
    <m/>
    <m/>
    <n v="1"/>
    <s v="Sunday"/>
    <s v="No"/>
    <s v="Unknown"/>
    <s v="Unknown"/>
    <s v="U"/>
    <x v="5"/>
    <s v="Wawona Rd"/>
    <x v="0"/>
    <s v="Between Bishop Creek and Chinquapin on Hwy 41"/>
    <s v="Bear was hit in the afternoon, got up and ran off. UTL."/>
    <m/>
  </r>
  <r>
    <n v="214"/>
    <d v="2009-06-26T00:00:00"/>
    <x v="13"/>
    <x v="0"/>
    <n v="26"/>
    <d v="1899-12-30T18:45:00"/>
    <n v="18"/>
    <n v="6"/>
    <s v="Friday"/>
    <s v="No"/>
    <s v="Possibly a yearling"/>
    <s v="Yearling"/>
    <s v="U"/>
    <x v="5"/>
    <s v="BOF Rd"/>
    <x v="5"/>
    <s v="Crane Flat meadow"/>
    <s v="Smaller blonde bear ran into the side of a vehicle while it was moving slowly, bear ran off. UTL by R85. R85 found bear #3060 who was fine. Case #09-2022."/>
    <m/>
  </r>
  <r>
    <n v="215"/>
    <d v="2009-07-05T00:00:00"/>
    <x v="13"/>
    <x v="1"/>
    <n v="5"/>
    <d v="1899-12-30T20:00:00"/>
    <n v="20"/>
    <n v="1"/>
    <s v="Sunday"/>
    <s v="Yes"/>
    <s v="Yearling"/>
    <s v="Yearling"/>
    <s v="F"/>
    <x v="2"/>
    <s v="Tioga Rd"/>
    <x v="5"/>
    <s v="30 meters West of Tuolumne Grove on Hwy 120"/>
    <s v="Bear #3060 was killed on impact with vehicle. Carcass was removed by R89 and 94. Case #09-2271."/>
    <m/>
  </r>
  <r>
    <n v="216"/>
    <d v="2009-08-04T00:00:00"/>
    <x v="13"/>
    <x v="2"/>
    <n v="4"/>
    <d v="1899-12-30T12:00:00"/>
    <n v="12"/>
    <n v="3"/>
    <s v="Tuesday"/>
    <s v="No"/>
    <s v="2-3 year old female"/>
    <s v="Sub-adult"/>
    <s v="F"/>
    <x v="6"/>
    <s v="BOF Rd"/>
    <x v="5"/>
    <s v="Big Oak Flat Entrance "/>
    <s v="2-3 year old female bear was euthanized by gunshot by ranger due to its injuries."/>
    <m/>
  </r>
  <r>
    <n v="217"/>
    <d v="2009-08-05T00:00:00"/>
    <x v="13"/>
    <x v="2"/>
    <n v="5"/>
    <d v="1899-12-30T19:15:00"/>
    <n v="19"/>
    <n v="4"/>
    <s v="Wednesday"/>
    <s v="No"/>
    <s v="Cub"/>
    <s v="Cub"/>
    <s v="U"/>
    <x v="5"/>
    <s v="Valley"/>
    <x v="2"/>
    <s v="Just East of Valley View"/>
    <s v="Cub of the year hit by motorcycle, it tumbled then ran off with sow and second cub. UTL"/>
    <m/>
  </r>
  <r>
    <n v="218"/>
    <d v="2009-08-11T00:00:00"/>
    <x v="13"/>
    <x v="2"/>
    <n v="11"/>
    <d v="1899-12-30T20:30:00"/>
    <n v="20"/>
    <n v="3"/>
    <s v="Tuesday"/>
    <s v="No"/>
    <s v="Adult"/>
    <s v="Adult"/>
    <s v="U"/>
    <x v="5"/>
    <s v="BOF Rd"/>
    <x v="5"/>
    <s v="Big Oak Flat Entrance"/>
    <s v="Bear hit corner bumper of car going 40 MPH and ran off road"/>
    <m/>
  </r>
  <r>
    <n v="219"/>
    <d v="2009-08-14T00:00:00"/>
    <x v="13"/>
    <x v="2"/>
    <n v="14"/>
    <d v="1899-12-30T20:45:00"/>
    <n v="20"/>
    <n v="6"/>
    <s v="Friday"/>
    <s v="No"/>
    <s v="Unknown"/>
    <s v="Unknown"/>
    <s v="U"/>
    <x v="5"/>
    <s v="Wawona Rd"/>
    <x v="0"/>
    <s v="Hwy 41 just North of Mosquito Creek"/>
    <s v="Significant damage to vehicle; bear ran off UTL"/>
    <m/>
  </r>
  <r>
    <n v="220"/>
    <d v="2009-08-15T00:00:00"/>
    <x v="13"/>
    <x v="2"/>
    <n v="15"/>
    <d v="1899-12-30T11:30:00"/>
    <n v="11"/>
    <n v="7"/>
    <s v="Saturday"/>
    <s v="No"/>
    <s v="Unknown"/>
    <s v="Unknown"/>
    <s v="U"/>
    <x v="5"/>
    <s v="Wawona Rd"/>
    <x v="0"/>
    <s v="1 mile South of Chinquapin"/>
    <s v="Visitor followed bear and said it looked OK when it ran off. "/>
    <m/>
  </r>
  <r>
    <n v="221"/>
    <d v="2009-08-16T00:00:00"/>
    <x v="13"/>
    <x v="2"/>
    <n v="16"/>
    <d v="1899-12-30T18:45:00"/>
    <n v="18"/>
    <n v="1"/>
    <s v="Sunday"/>
    <s v="No"/>
    <s v="Unknown"/>
    <s v="Unknown"/>
    <s v="U"/>
    <x v="4"/>
    <s v="BOF Rd"/>
    <x v="5"/>
    <s v="3 miles West of Crane Flat gas station"/>
    <s v="Bear was hit hard, lay there, then went off road. Bear did not look good after accident. LE rangers looked but UTL bear. "/>
    <m/>
  </r>
  <r>
    <n v="222"/>
    <d v="2009-08-16T00:00:00"/>
    <x v="13"/>
    <x v="2"/>
    <n v="16"/>
    <d v="1899-12-30T19:00:00"/>
    <n v="19"/>
    <n v="1"/>
    <s v="Sunday"/>
    <s v="No"/>
    <s v="Unknown"/>
    <s v="Unknown"/>
    <s v="U"/>
    <x v="5"/>
    <s v="Tioga Rd"/>
    <x v="4"/>
    <s v="4 miles West of Tioga Entrance Station"/>
    <s v="People going the speed limit, hit bear, it ran off the road. "/>
    <m/>
  </r>
  <r>
    <n v="223"/>
    <d v="2009-08-21T00:00:00"/>
    <x v="13"/>
    <x v="2"/>
    <n v="21"/>
    <d v="1899-12-30T13:00:00"/>
    <n v="13"/>
    <n v="6"/>
    <s v="Friday"/>
    <s v="No"/>
    <s v="Unknown"/>
    <s v="Unknown"/>
    <s v="U"/>
    <x v="3"/>
    <s v="Hwy 140"/>
    <x v="6"/>
    <s v="Hwy 140 between Patty's Hole and Merced Bridge"/>
    <s v="UTL on bear. Hit at 45 MPH, no damage to vehicle, bear crawled off road. "/>
    <m/>
  </r>
  <r>
    <n v="224"/>
    <d v="2009-08-29T00:00:00"/>
    <x v="13"/>
    <x v="2"/>
    <n v="29"/>
    <d v="1899-12-30T07:30:00"/>
    <n v="7"/>
    <n v="7"/>
    <s v="Saturday"/>
    <s v="No"/>
    <s v="Unknown"/>
    <s v="Unknown"/>
    <s v="U"/>
    <x v="2"/>
    <s v="Hwy 140"/>
    <x v="6"/>
    <s v="1/4 mile west of Foresta Bridge on Hwy 140"/>
    <s v="Bear found dead by Echo 10"/>
    <m/>
  </r>
  <r>
    <n v="225"/>
    <d v="2009-09-01T00:00:00"/>
    <x v="13"/>
    <x v="3"/>
    <n v="1"/>
    <d v="1899-12-30T15:00:00"/>
    <n v="15"/>
    <n v="3"/>
    <s v="Tuesday"/>
    <s v="No"/>
    <s v="Unknown"/>
    <s v="Unknown"/>
    <s v="U"/>
    <x v="5"/>
    <s v="Wawona Rd"/>
    <x v="0"/>
    <s v="0.5 miles outside the South Entrance"/>
    <s v="Bear ran off, UTL by Wawona rangers"/>
    <m/>
  </r>
  <r>
    <n v="226"/>
    <d v="2009-09-06T00:00:00"/>
    <x v="13"/>
    <x v="3"/>
    <n v="6"/>
    <m/>
    <m/>
    <n v="1"/>
    <s v="Sunday"/>
    <s v="Yes"/>
    <s v="Unknown"/>
    <s v="Unknown"/>
    <s v="U"/>
    <x v="5"/>
    <s v="Glacier PT"/>
    <x v="0"/>
    <s v="close to Mono Meadows trailhead"/>
    <s v="Bear hit side of vehicle and dented door. "/>
    <m/>
  </r>
  <r>
    <n v="227"/>
    <d v="2009-09-12T00:00:00"/>
    <x v="13"/>
    <x v="3"/>
    <n v="12"/>
    <d v="1899-12-30T11:00:00"/>
    <n v="11"/>
    <n v="7"/>
    <s v="Saturday"/>
    <s v="No"/>
    <s v="Adult"/>
    <s v="Adult"/>
    <s v="U"/>
    <x v="5"/>
    <s v="Valley"/>
    <x v="2"/>
    <s v="Southside Dr between Housekeeping Camp and LeConte Memorial"/>
    <s v="Bear larger than #3046 (subadult) was lightly hit by vehicle while being chased out of Housekeeping Camp. Bear ran off. "/>
    <m/>
  </r>
  <r>
    <n v="228"/>
    <d v="2009-09-15T00:00:00"/>
    <x v="13"/>
    <x v="3"/>
    <n v="15"/>
    <d v="1899-12-30T13:00:00"/>
    <n v="13"/>
    <n v="3"/>
    <s v="Tuesday"/>
    <s v="No"/>
    <s v="Cub"/>
    <s v="Cub"/>
    <s v="U"/>
    <x v="2"/>
    <s v="Tioga Rd"/>
    <x v="4"/>
    <s v="Tioga Pass just East of South Fork Bridge"/>
    <s v="M21 (Dbaker) pulled cub off the road "/>
    <m/>
  </r>
  <r>
    <n v="229"/>
    <d v="2009-10-03T00:00:00"/>
    <x v="13"/>
    <x v="4"/>
    <n v="3"/>
    <d v="1899-12-30T19:30:00"/>
    <n v="19"/>
    <n v="7"/>
    <s v="Saturday"/>
    <s v="No"/>
    <s v="Unknown"/>
    <s v="Unknown"/>
    <s v="U"/>
    <x v="5"/>
    <s v="Valley"/>
    <x v="2"/>
    <s v="By Camp 4"/>
    <s v="Bear ran into Leidig Meadow after being chased from Camp 4. B5 (3055) and Y31 (2394) were in the area. "/>
    <m/>
  </r>
  <r>
    <n v="230"/>
    <d v="2009-11-01T00:00:00"/>
    <x v="13"/>
    <x v="5"/>
    <n v="1"/>
    <m/>
    <m/>
    <n v="1"/>
    <s v="Sunday"/>
    <s v="No"/>
    <s v="Unknown"/>
    <s v="Unknown"/>
    <s v="U"/>
    <x v="3"/>
    <s v="El Portal Rd"/>
    <x v="6"/>
    <s v="cascade picnic area near red bear sign"/>
    <s v="UTL. Possibly bear #3056"/>
    <m/>
  </r>
  <r>
    <n v="231"/>
    <d v="2010-03-27T00:00:00"/>
    <x v="14"/>
    <x v="10"/>
    <n v="27"/>
    <d v="1899-12-30T15:30:00"/>
    <n v="15"/>
    <n v="7"/>
    <s v="Saturday"/>
    <s v="No"/>
    <s v="Unknown"/>
    <s v="Unknown"/>
    <s v="U"/>
    <x v="5"/>
    <s v="Wawona Rd"/>
    <x v="0"/>
    <s v="Highway 41 near Bridalveil turnoff"/>
    <s v="Bear was nicked. Not a full blow."/>
    <m/>
  </r>
  <r>
    <n v="232"/>
    <d v="2010-05-30T00:00:00"/>
    <x v="14"/>
    <x v="8"/>
    <n v="30"/>
    <d v="1899-12-30T21:00:00"/>
    <n v="21"/>
    <n v="1"/>
    <s v="Sunday"/>
    <s v="No"/>
    <s v="Cub"/>
    <s v="Cub"/>
    <s v="U"/>
    <x v="2"/>
    <s v="Valley"/>
    <x v="2"/>
    <s v="1 mile west of El Cap"/>
    <s v="UTL- sow most likely dragged off into woods. Near Valley View."/>
    <m/>
  </r>
  <r>
    <n v="233"/>
    <d v="2010-06-02T00:00:00"/>
    <x v="14"/>
    <x v="0"/>
    <n v="2"/>
    <d v="1899-12-30T15:30:00"/>
    <n v="15"/>
    <n v="4"/>
    <s v="Wednesday"/>
    <s v="No"/>
    <s v="Unknown"/>
    <s v="Unknown"/>
    <s v="U"/>
    <x v="5"/>
    <s v="BOF Rd"/>
    <x v="5"/>
    <s v="1/2 mile into park from Big Oak Flat entrance"/>
    <s v="Struck at 35 mph. Described as a glancing blow. "/>
    <m/>
  </r>
  <r>
    <n v="234"/>
    <d v="2010-06-04T00:00:00"/>
    <x v="14"/>
    <x v="0"/>
    <n v="4"/>
    <m/>
    <m/>
    <n v="6"/>
    <s v="Friday"/>
    <s v="No"/>
    <s v="Yearling"/>
    <s v="Yearling"/>
    <s v="U"/>
    <x v="2"/>
    <s v="Tioga Rd"/>
    <x v="5"/>
    <s v="Crane Flat, north of YI campus"/>
    <s v="Bear found by visitor had been dead for ~24 hours."/>
    <m/>
  </r>
  <r>
    <n v="235"/>
    <d v="2010-06-11T00:00:00"/>
    <x v="14"/>
    <x v="0"/>
    <n v="11"/>
    <d v="1899-12-30T15:15:00"/>
    <n v="15"/>
    <n v="6"/>
    <s v="Friday"/>
    <s v="No"/>
    <s v="Sub-adult"/>
    <s v="Sub-adult"/>
    <s v="F"/>
    <x v="6"/>
    <s v="Valley"/>
    <x v="2"/>
    <s v="Northside drive near Camp 4"/>
    <s v="Hit at ~35 mph. Bear #3562 limped off and bedded down. Bear was euthanized."/>
    <m/>
  </r>
  <r>
    <n v="236"/>
    <d v="2010-06-13T00:00:00"/>
    <x v="14"/>
    <x v="0"/>
    <n v="13"/>
    <d v="1899-12-30T19:00:00"/>
    <n v="19"/>
    <n v="1"/>
    <s v="Sunday"/>
    <s v="No"/>
    <s v="8-9yo"/>
    <s v="Adult"/>
    <s v="F"/>
    <x v="2"/>
    <s v="Tioga Rd"/>
    <x v="1"/>
    <s v="1 mile east of Porcupine Creek"/>
    <s v="Bear moved off road."/>
    <m/>
  </r>
  <r>
    <n v="237"/>
    <d v="2010-06-14T00:00:00"/>
    <x v="14"/>
    <x v="0"/>
    <n v="14"/>
    <d v="1899-12-30T19:30:00"/>
    <n v="19"/>
    <n v="2"/>
    <s v="Monday"/>
    <s v="No"/>
    <s v="Sub-adult"/>
    <s v="Sub-adult"/>
    <s v="U"/>
    <x v="3"/>
    <s v="Valley"/>
    <x v="2"/>
    <s v="Between Bridalveil and Tunnel View"/>
    <s v="Bear not found."/>
    <m/>
  </r>
  <r>
    <n v="238"/>
    <d v="2010-06-20T00:00:00"/>
    <x v="14"/>
    <x v="0"/>
    <n v="20"/>
    <d v="1899-12-30T20:00:00"/>
    <n v="20"/>
    <n v="1"/>
    <s v="Sunday"/>
    <s v="No"/>
    <s v="Cub"/>
    <s v="Cub"/>
    <s v="U"/>
    <x v="5"/>
    <s v="Tioga Rd"/>
    <x v="3"/>
    <s v="White Wolf"/>
    <s v="UTL. Bear rolled under truck tire and ran off."/>
    <m/>
  </r>
  <r>
    <n v="239"/>
    <d v="2010-06-22T00:00:00"/>
    <x v="14"/>
    <x v="0"/>
    <n v="22"/>
    <d v="1899-12-30T17:45:00"/>
    <n v="17"/>
    <n v="3"/>
    <s v="Tuesday"/>
    <s v="No"/>
    <s v="Yearling"/>
    <s v="Yearling"/>
    <s v="U"/>
    <x v="2"/>
    <s v="Tioga Rd"/>
    <x v="1"/>
    <s v="Porcupine Flat"/>
    <s v="LE responded and bear was dead."/>
    <m/>
  </r>
  <r>
    <n v="240"/>
    <d v="2010-07-09T00:00:00"/>
    <x v="14"/>
    <x v="1"/>
    <n v="9"/>
    <d v="1899-12-30T09:00:00"/>
    <n v="9"/>
    <n v="6"/>
    <s v="Friday"/>
    <s v="No"/>
    <s v="Unknown"/>
    <s v="Unknown"/>
    <s v="U"/>
    <x v="5"/>
    <s v="Tioga Rd"/>
    <x v="5"/>
    <s v="Just east of Tamarack Flat"/>
    <s v="Found no sign of bear."/>
    <m/>
  </r>
  <r>
    <n v="241"/>
    <d v="2010-07-11T00:00:00"/>
    <x v="14"/>
    <x v="1"/>
    <n v="11"/>
    <d v="1899-12-30T18:30:00"/>
    <n v="18"/>
    <n v="1"/>
    <s v="Sunday"/>
    <s v="No"/>
    <s v="Cub"/>
    <s v="Cub"/>
    <s v="U"/>
    <x v="3"/>
    <s v="Wawona Rd"/>
    <x v="0"/>
    <s v="Chinquapin"/>
    <s v="Searched area, UTL."/>
    <m/>
  </r>
  <r>
    <n v="242"/>
    <d v="2010-07-15T00:00:00"/>
    <x v="14"/>
    <x v="1"/>
    <n v="15"/>
    <d v="1899-12-30T12:30:00"/>
    <n v="12"/>
    <n v="5"/>
    <s v="Thursday"/>
    <s v="No"/>
    <s v="Unknown"/>
    <s v="Unknown"/>
    <s v="U"/>
    <x v="0"/>
    <s v="Wawona Rd"/>
    <x v="0"/>
    <s v="1.2 miles south of Chinguapin on Hwy 41"/>
    <s v="Bear limped off road, UTL."/>
    <m/>
  </r>
  <r>
    <n v="243"/>
    <d v="2010-08-01T00:00:00"/>
    <x v="14"/>
    <x v="2"/>
    <n v="1"/>
    <d v="1899-12-30T11:30:00"/>
    <n v="11"/>
    <n v="1"/>
    <s v="Sunday"/>
    <s v="No"/>
    <s v="Unknown"/>
    <s v="Unknown"/>
    <s v="U"/>
    <x v="3"/>
    <s v="BOF Rd"/>
    <x v="5"/>
    <s v="1 mile west of Crane Flat gas station."/>
    <s v="Mike 1 responded but was unable to locate."/>
    <m/>
  </r>
  <r>
    <n v="244"/>
    <d v="2010-08-17T00:00:00"/>
    <x v="14"/>
    <x v="2"/>
    <n v="17"/>
    <d v="1899-12-30T15:30:00"/>
    <n v="15"/>
    <n v="3"/>
    <s v="Tuesday"/>
    <s v="No"/>
    <s v="Yearling"/>
    <s v="Yearling"/>
    <s v="F"/>
    <x v="2"/>
    <s v="BOF Rd"/>
    <x v="5"/>
    <s v="2 miles west of Big Meadow overlook before Crane Flat."/>
    <s v="Bear moved off road. Case #10-3468"/>
    <m/>
  </r>
  <r>
    <n v="245"/>
    <d v="2010-08-25T00:00:00"/>
    <x v="14"/>
    <x v="2"/>
    <n v="25"/>
    <d v="1899-12-30T15:00:00"/>
    <n v="15"/>
    <n v="4"/>
    <s v="Wednesday"/>
    <s v="No"/>
    <s v="Unknown"/>
    <s v="Unknown"/>
    <s v="U"/>
    <x v="1"/>
    <s v="Wawona Rd"/>
    <x v="0"/>
    <s v="7 miles north of Wawona campground."/>
    <s v="Car slowed down before hitting bear but clipped its hind end."/>
    <m/>
  </r>
  <r>
    <n v="246"/>
    <d v="2010-09-19T00:00:00"/>
    <x v="14"/>
    <x v="3"/>
    <n v="19"/>
    <d v="1899-12-30T18:15:00"/>
    <n v="18"/>
    <n v="1"/>
    <s v="Sunday"/>
    <s v="No"/>
    <s v="Adult"/>
    <s v="Adult"/>
    <s v="U"/>
    <x v="5"/>
    <s v="Tioga Rd"/>
    <x v="5"/>
    <s v="HWY 120 2 miles east of Crane Flat"/>
    <s v="Bear jumped from fock and landed on hood and bumper. Bear got up and ran away."/>
    <m/>
  </r>
  <r>
    <n v="247"/>
    <d v="2010-09-20T00:00:00"/>
    <x v="14"/>
    <x v="3"/>
    <n v="20"/>
    <d v="1899-12-30T19:30:00"/>
    <n v="19"/>
    <n v="2"/>
    <s v="Monday"/>
    <s v="No"/>
    <s v=" Cub"/>
    <s v="Cub"/>
    <s v="U"/>
    <x v="3"/>
    <s v="Tioga Rd"/>
    <x v="1"/>
    <s v="Hwy 120 East."/>
    <s v="Bear hit at 35 mph. LE unable to locate."/>
    <m/>
  </r>
  <r>
    <n v="248"/>
    <d v="2010-09-20T00:00:00"/>
    <x v="14"/>
    <x v="3"/>
    <n v="20"/>
    <d v="1899-12-30T08:15:00"/>
    <n v="8"/>
    <n v="2"/>
    <s v="Monday"/>
    <s v="No"/>
    <s v="Cub"/>
    <s v="Cub"/>
    <s v="U"/>
    <x v="5"/>
    <s v="Tioga Rd"/>
    <x v="1"/>
    <s v="3-4 miles east of Tamarack Flat campground."/>
    <s v="Car going 25mph hit bear. Bear collected itself and ran uphill, seemingly uninured."/>
    <m/>
  </r>
  <r>
    <n v="249"/>
    <d v="2010-09-20T00:00:00"/>
    <x v="14"/>
    <x v="3"/>
    <n v="20"/>
    <d v="1899-12-30T21:30:00"/>
    <n v="21"/>
    <n v="2"/>
    <s v="Monday"/>
    <s v="No"/>
    <s v="Unknown"/>
    <s v="Unknown"/>
    <s v="U"/>
    <x v="1"/>
    <s v="Tioga Rd"/>
    <x v="3"/>
    <s v="Yosemite Creek Trailhead"/>
    <s v="UTL - Ranger found no sign of bear being hit."/>
    <m/>
  </r>
  <r>
    <n v="250"/>
    <d v="2010-09-21T00:00:00"/>
    <x v="14"/>
    <x v="3"/>
    <n v="21"/>
    <d v="1899-12-30T14:30:00"/>
    <n v="14"/>
    <n v="3"/>
    <s v="Tuesday"/>
    <s v="No"/>
    <s v="Unknown"/>
    <s v="Unknown"/>
    <s v="U"/>
    <x v="1"/>
    <s v="Tioga Rd"/>
    <x v="5"/>
    <s v="S Curve West of Tamarack Campground"/>
    <s v="UTL - Ranger found no sign of bear being hit"/>
    <m/>
  </r>
  <r>
    <n v="251"/>
    <d v="2010-09-25T00:00:00"/>
    <x v="14"/>
    <x v="3"/>
    <n v="25"/>
    <d v="1899-12-30T18:30:00"/>
    <n v="18"/>
    <n v="7"/>
    <s v="Saturday"/>
    <s v="No"/>
    <s v="Yearling"/>
    <s v="Yearling"/>
    <s v="U"/>
    <x v="7"/>
    <s v="Valley"/>
    <x v="2"/>
    <s v="Northside Drive, 1/2 mile east of El Cap Picnic area"/>
    <s v="Case # 10-4316. Went out to dart bear and the bear was mobile, bear had earlier not been moving. Bear ran off and was not darted."/>
    <m/>
  </r>
  <r>
    <n v="252"/>
    <d v="2010-10-08T00:00:00"/>
    <x v="14"/>
    <x v="4"/>
    <n v="8"/>
    <d v="1899-12-30T21:00:00"/>
    <n v="21"/>
    <n v="6"/>
    <s v="Friday"/>
    <s v="Yes"/>
    <s v="Sub-adult"/>
    <s v="Sub-adult"/>
    <s v="U"/>
    <x v="5"/>
    <s v="Wawona Rd"/>
    <x v="0"/>
    <s v="1 Mile north of Avalance Creek on Hwy 41"/>
    <s v="Bear ran up hill after being hit and tumbling 45 ffeet - UTL"/>
    <m/>
  </r>
  <r>
    <n v="253"/>
    <d v="2010-10-09T00:00:00"/>
    <x v="14"/>
    <x v="4"/>
    <n v="9"/>
    <d v="1899-12-30T10:50:00"/>
    <n v="10"/>
    <n v="7"/>
    <s v="Saturday"/>
    <s v="Yes"/>
    <s v="Unknown"/>
    <s v="Unknown"/>
    <s v="U"/>
    <x v="5"/>
    <s v="Wawona Rd"/>
    <x v="0"/>
    <s v="10 min North of Wawona"/>
    <s v="Bear ran off - UTL"/>
    <m/>
  </r>
  <r>
    <n v="254"/>
    <d v="2010-10-10T00:00:00"/>
    <x v="14"/>
    <x v="4"/>
    <n v="10"/>
    <d v="1899-12-30T17:00:00"/>
    <n v="17"/>
    <n v="1"/>
    <s v="Sunday"/>
    <s v="Yes"/>
    <s v="Unknown"/>
    <s v="Unknown"/>
    <s v="U"/>
    <x v="0"/>
    <s v="Tioga Rd"/>
    <x v="5"/>
    <s v="Mile marker C10 on Tioga Road - Closer to Crane Flat"/>
    <s v="Bear limped off the road. Mather Unit went to look - UTL"/>
    <m/>
  </r>
  <r>
    <n v="255"/>
    <d v="2010-10-13T00:00:00"/>
    <x v="14"/>
    <x v="4"/>
    <n v="13"/>
    <d v="1899-12-30T19:00:00"/>
    <n v="19"/>
    <n v="4"/>
    <s v="Wednesday"/>
    <s v="No"/>
    <s v="Unknown"/>
    <s v="Unknown"/>
    <s v="U"/>
    <x v="4"/>
    <s v="El Portal Rd"/>
    <x v="6"/>
    <s v="0.3 miles east of 140/120 junction on Hwy 140"/>
    <s v="Bear dragged itself off the road after being struck by an RV. Unable to use right rear leg. Lots of scat by impact site. Marks on road. UTL"/>
    <m/>
  </r>
  <r>
    <n v="256"/>
    <d v="2010-10-14T00:00:00"/>
    <x v="14"/>
    <x v="4"/>
    <n v="14"/>
    <d v="1899-12-30T18:00:00"/>
    <n v="18"/>
    <n v="5"/>
    <s v="Thursday"/>
    <s v="No"/>
    <s v="Unknown"/>
    <s v="Unknown"/>
    <s v="U"/>
    <x v="1"/>
    <s v="Valley"/>
    <x v="2"/>
    <s v="Near Tunnel View"/>
    <s v="Second hand report from visitors who talked to the people who hit the bear. No further info."/>
    <m/>
  </r>
  <r>
    <n v="257"/>
    <d v="2010-12-07T00:00:00"/>
    <x v="14"/>
    <x v="6"/>
    <n v="7"/>
    <d v="1899-12-30T20:30:00"/>
    <n v="20"/>
    <n v="3"/>
    <s v="Tuesday"/>
    <s v="No"/>
    <s v="Yearling"/>
    <s v="Yearling"/>
    <s v="U"/>
    <x v="2"/>
    <s v="Wawona Rd"/>
    <x v="0"/>
    <s v="1 mile South of Mosquito Cr. On Hwy 41"/>
    <s v="Bear was dead on the road. No tags. A maintnance unit moved the bear off the road. Described as small, possibly a yearling."/>
    <m/>
  </r>
  <r>
    <n v="258"/>
    <d v="2011-06-18T00:00:00"/>
    <x v="15"/>
    <x v="0"/>
    <n v="18"/>
    <d v="1899-12-30T15:40:00"/>
    <n v="15"/>
    <n v="7"/>
    <s v="Saturday"/>
    <s v="No"/>
    <s v="&quot;Nice full sized bear&quot;"/>
    <s v="Adult"/>
    <s v="U"/>
    <x v="3"/>
    <s v="Tioga Rd"/>
    <x v="5"/>
    <s v="1/8 mile west of South Landing at Crane Flat"/>
    <s v="Mike 11 searched for sign of bear- UTL Have coord. On GPS unit."/>
    <s v="11S 0252979 4181478"/>
  </r>
  <r>
    <n v="259"/>
    <d v="2011-06-20T00:00:00"/>
    <x v="15"/>
    <x v="0"/>
    <n v="20"/>
    <d v="1899-12-30T10:00:00"/>
    <n v="10"/>
    <n v="2"/>
    <s v="Monday"/>
    <s v="No"/>
    <s v="Medium size"/>
    <s v="Adult"/>
    <s v="U"/>
    <x v="5"/>
    <s v="Wawona Rd"/>
    <x v="0"/>
    <s v="3 miles before (south) Glacier Point Rd., Hwy 41 from Wawona"/>
    <s v="Bear hit side of vehicle, sat for a moment, then ran off the road."/>
    <s v="11S 2628354167880"/>
  </r>
  <r>
    <n v="260"/>
    <d v="2011-06-22T00:00:00"/>
    <x v="15"/>
    <x v="0"/>
    <n v="22"/>
    <d v="1899-12-30T14:00:00"/>
    <n v="14"/>
    <n v="4"/>
    <s v="Wednesday"/>
    <s v="No"/>
    <s v="Subadult- Blue 72 (3053)"/>
    <s v="Sub-adult"/>
    <s v="M"/>
    <x v="5"/>
    <s v="Valley"/>
    <x v="2"/>
    <s v="Wood Lot &quot;S&quot; curves, just before Bridalveil View"/>
    <s v="Blood and scat in road, Roto tag at collision site as well. Followed bear with telemetry but bear kept moving away, no visual. Later seen with open wound on head and hurt hip- moving okay though. Have coord. On GPS unit."/>
    <s v="11S 02666134178346"/>
  </r>
  <r>
    <n v="261"/>
    <d v="2011-06-23T00:00:00"/>
    <x v="15"/>
    <x v="0"/>
    <n v="23"/>
    <d v="1899-12-30T15:00:00"/>
    <n v="15"/>
    <n v="5"/>
    <s v="Thursday"/>
    <s v="No"/>
    <s v="Cub"/>
    <s v="Cub"/>
    <s v="U"/>
    <x v="1"/>
    <s v="Valley"/>
    <x v="2"/>
    <s v="Between Bridalveil and 4 mile trail"/>
    <s v="Cub hit by car, was followed by sow. Unknown if cub ran off or not. Could not find sign of collision along road and no cub was visible on the sides of the road."/>
    <s v="Unknown"/>
  </r>
  <r>
    <n v="262"/>
    <d v="2011-07-07T00:00:00"/>
    <x v="15"/>
    <x v="1"/>
    <n v="7"/>
    <d v="1899-12-30T12:30:00"/>
    <n v="12"/>
    <n v="5"/>
    <s v="Thursday"/>
    <s v="No"/>
    <s v="Unknown"/>
    <s v="Unknown"/>
    <s v="U"/>
    <x v="3"/>
    <s v="BOF Rd"/>
    <x v="5"/>
    <s v="2/10 mile west of Big Meadow Overlook (Hwy 120)"/>
    <s v="Heard on park radio, unknown who, if any response. 877 went to location next day, UTL bear. Took GPS coord. Of suspected location."/>
    <s v="11S 02557734180519"/>
  </r>
  <r>
    <n v="263"/>
    <d v="2011-07-09T00:00:00"/>
    <x v="15"/>
    <x v="1"/>
    <n v="9"/>
    <d v="1899-12-30T08:30:00"/>
    <n v="8"/>
    <n v="7"/>
    <s v="Saturday"/>
    <s v="No"/>
    <s v="Sub-adult"/>
    <s v="Sub-adult"/>
    <s v="F"/>
    <x v="2"/>
    <s v="Wawona Rd"/>
    <x v="0"/>
    <s v="0.4 mile N of Grouse Creek, Hwy 41"/>
    <s v="877 + 878 found bear, took hair and ear plug samples. V31 took a report from driver. 877/878 filled out capture form. Have coord. On GPS unit. No shoulder, car travelling north bound, further south on road is blind corner, not ample stopping time/distance for speed limit. Drainage present, culvert present, 73.9m to no visibility from oncoming traffic, slight understory/ canopy cover."/>
    <s v="11S 02614044175143"/>
  </r>
  <r>
    <n v="264"/>
    <d v="2011-07-29T00:00:00"/>
    <x v="15"/>
    <x v="1"/>
    <n v="29"/>
    <d v="1899-12-30T17:00:00"/>
    <n v="17"/>
    <n v="6"/>
    <s v="Friday"/>
    <s v="No"/>
    <s v="Adult"/>
    <s v="Adult"/>
    <s v="U"/>
    <x v="5"/>
    <s v="Glacier PT"/>
    <x v="0"/>
    <s v="Glacier Point Rd., junction with Badger Pass, just west of BP turnoff"/>
    <s v="Reporting party saw bear on ground in front of vehicle that hit it. The bear got up and walked slowly south of the road. Have coord. On GPS unit."/>
    <s v="11S 02648704141908"/>
  </r>
  <r>
    <n v="265"/>
    <d v="2011-08-03T00:00:00"/>
    <x v="15"/>
    <x v="2"/>
    <n v="3"/>
    <d v="1899-12-30T19:20:00"/>
    <n v="19"/>
    <n v="4"/>
    <s v="Wednesday"/>
    <s v="No"/>
    <s v="Yearling"/>
    <s v="Yearling"/>
    <s v="M"/>
    <x v="6"/>
    <s v="Tioga Rd"/>
    <x v="4"/>
    <s v="1/2 mile East Tamarack Flat, Hwy 120"/>
    <s v="Report of a dead bear, M16 dispatched due to life threatening injuries. Moved off road, 877 took incident report. Capture form completed. Have coord. On GPS unit."/>
    <s v="11S 02562984183882"/>
  </r>
  <r>
    <n v="266"/>
    <d v="2011-08-04T00:00:00"/>
    <x v="15"/>
    <x v="2"/>
    <n v="4"/>
    <d v="1899-12-30T08:00:00"/>
    <n v="8"/>
    <n v="5"/>
    <s v="Thursday"/>
    <s v="No"/>
    <s v="Cub, female"/>
    <s v="Cub"/>
    <s v="F"/>
    <x v="6"/>
    <s v="Tioga Rd"/>
    <x v="3"/>
    <s v="1/4 mile east of White Wolf on Tioga Rd. (hwy 120)"/>
    <s v="877 Responded, was on scene at 11:00, cub was still alive an injured. Dispatched by LE and moved to Leach fields up Hardin Lake Rd. Capture form completed. Have coord. On GPS unit."/>
    <s v="11S 02672884193295"/>
  </r>
  <r>
    <n v="267"/>
    <d v="2011-08-05T00:00:00"/>
    <x v="15"/>
    <x v="2"/>
    <n v="5"/>
    <d v="1899-12-30T11:30:00"/>
    <n v="11"/>
    <n v="6"/>
    <s v="Friday"/>
    <s v="No"/>
    <s v="Cub"/>
    <s v="Cub"/>
    <s v="M"/>
    <x v="2"/>
    <s v="Wawona Rd"/>
    <x v="0"/>
    <s v="1/4 mile south of Avalanche Creek, Hwy 41"/>
    <s v="Case # 2688. Carcass moved down slope. Have coord. Listed on road kill data sheet. Looks like cub was exiting brush on west side of the road on an inside curve when vehicle traveling south hit the cub's head. Cub was laying right at the fog line. Bear given perm. id: 3087"/>
    <s v="11S 02608714172425"/>
  </r>
  <r>
    <n v="268"/>
    <d v="2011-08-08T00:00:00"/>
    <x v="15"/>
    <x v="2"/>
    <n v="8"/>
    <d v="1899-12-30T14:00:00"/>
    <n v="14"/>
    <n v="2"/>
    <s v="Monday"/>
    <s v="No"/>
    <s v="Adult male, large"/>
    <s v="Adult"/>
    <s v="M"/>
    <x v="2"/>
    <s v="Tioga Rd"/>
    <x v="4"/>
    <s v="0.1 mile west of Gaylor pit LZ, Hwy 120"/>
    <s v="874 responded to Tango unit. Moved to woods behind Gaylor LZ. Lauren got coord.on GPS unit."/>
    <s v="11S 02960264195123"/>
  </r>
  <r>
    <n v="269"/>
    <d v="2011-09-13T00:00:00"/>
    <x v="15"/>
    <x v="3"/>
    <n v="13"/>
    <d v="1899-12-30T18:18:00"/>
    <n v="18"/>
    <n v="3"/>
    <s v="Tuesday"/>
    <s v="No"/>
    <s v="Cub"/>
    <s v="Cub"/>
    <s v="U"/>
    <x v="2"/>
    <s v="Glacier PT"/>
    <x v="0"/>
    <s v="1/8 mile east El Portal View, Glacier Point Rd."/>
    <s v="Cub was hit in westbound lane, damage to vehicle, sow came up hill (N-side of road) and dragged cub downhill (N-side of road). Large pile of scat off N-side of road- recent."/>
    <s v="11S 02621684173082"/>
  </r>
  <r>
    <n v="270"/>
    <d v="2011-09-22T00:00:00"/>
    <x v="15"/>
    <x v="3"/>
    <n v="22"/>
    <d v="1899-12-30T20:00:00"/>
    <n v="20"/>
    <n v="5"/>
    <s v="Thursday"/>
    <s v="No"/>
    <s v="Adult, unknown sex"/>
    <s v="Adult"/>
    <s v="U"/>
    <x v="5"/>
    <s v="Tioga Rd"/>
    <x v="3"/>
    <s v="2.3 miles East of Yosemite Creek, on Tioga Rd."/>
    <s v="Jared (V26) witnessed the car in front of him hit the bear and the bear ran off the road. UTL the bear after a search. "/>
    <s v="11S 02729514189091"/>
  </r>
  <r>
    <n v="271"/>
    <d v="2011-09-27T00:00:00"/>
    <x v="15"/>
    <x v="3"/>
    <n v="27"/>
    <d v="1899-12-30T20:30:00"/>
    <n v="20"/>
    <n v="3"/>
    <s v="Tuesday"/>
    <s v="No"/>
    <s v="Adult, lactating female"/>
    <s v="Adult"/>
    <s v="F"/>
    <x v="2"/>
    <s v="El Portal Rd"/>
    <x v="6"/>
    <s v="1/2 mile West of Arch Rock entrance station, El Portal Rd. (Hwy 140)"/>
    <s v="Report of sow HBV, dead on arrival, hit on left side of body in west bound lane of traffic. Bear was travelling south across road. Suffered head injury. Cub was present and calling to sow- cub may be around the road the next couple of days."/>
    <s v="11S 02588444173851"/>
  </r>
  <r>
    <n v="272"/>
    <d v="2011-10-02T00:00:00"/>
    <x v="15"/>
    <x v="4"/>
    <n v="2"/>
    <d v="1899-12-30T09:15:00"/>
    <n v="9"/>
    <n v="1"/>
    <s v="Sunday"/>
    <s v="No"/>
    <s v="Cub"/>
    <s v="Cub"/>
    <s v="M"/>
    <x v="2"/>
    <s v="BOF Rd"/>
    <x v="5"/>
    <s v="0.25 miles west of Merced Grove parking lot"/>
    <s v="Bear was hit by a car travelling eastbound on BOF Rd., towards Crane Flat. The bear ran downhill and into road right in front of vehicle. The driver swerved and hit braked but hit the bear, not speeding. Bear killed by head trauma to left side of face/head. Case # 11-3931. "/>
    <s v="11S 02497134182790  OR 11S 02497224182715"/>
  </r>
  <r>
    <n v="273"/>
    <d v="2011-10-15T00:00:00"/>
    <x v="15"/>
    <x v="4"/>
    <n v="15"/>
    <d v="1899-12-30T21:00:00"/>
    <n v="21"/>
    <n v="7"/>
    <s v="Saturday"/>
    <s v="No"/>
    <s v="Cub"/>
    <s v="Cub"/>
    <s v="F"/>
    <x v="2"/>
    <s v="Tioga Rd"/>
    <x v="3"/>
    <s v="11 miles east of Crane Flat, Tioga Rd."/>
    <s v="Bear was hit in west bound lane while bear was travelling south across the road. Bear suffered head trauma (cracked along sagittal crest), large flesh wound on left side, and front/rear legs had superficial wounds. There were no other bears present (sow or other cub)."/>
    <s v="11S02623104190597"/>
  </r>
  <r>
    <n v="274"/>
    <d v="2011-10-22T00:00:00"/>
    <x v="15"/>
    <x v="4"/>
    <n v="22"/>
    <d v="1899-12-30T19:15:00"/>
    <n v="19"/>
    <n v="7"/>
    <s v="Saturday"/>
    <s v="No"/>
    <s v="Unknown"/>
    <s v="Unknown"/>
    <s v="U"/>
    <x v="0"/>
    <s v="Tioga Rd"/>
    <x v="1"/>
    <s v="200-400m east of Porcupine Creek trailhead parking, Tioga Rd."/>
    <s v="Bear was struck by EP resident. Driver was heading westboundon Tioga Rd. when bear ran into road. Bera was heading south across road, going downhill. Bear was injured but was UTL when wildlife showed up to scene. Case # 11-4145."/>
    <s v="mapped on ArcGIS"/>
  </r>
  <r>
    <n v="275"/>
    <d v="2011-10-25T00:00:00"/>
    <x v="15"/>
    <x v="4"/>
    <n v="25"/>
    <d v="1899-12-30T07:08:00"/>
    <n v="7"/>
    <n v="3"/>
    <s v="Tuesday"/>
    <s v="No"/>
    <s v="Adult Female"/>
    <s v="Adult"/>
    <s v="F"/>
    <x v="2"/>
    <s v="BOF Rd"/>
    <x v="5"/>
    <s v="0.2-0.3 miles south of Merced Grove parking lot on BOF Rd."/>
    <s v="JHL reported dead bear, Mike-1 responded and moved bera off road to west side of road. Unknown what direction bear was travelling or which lane bear was hit in. Large black female bear."/>
    <s v="11S02501604183530"/>
  </r>
  <r>
    <n v="276"/>
    <d v="2011-11-08T00:00:00"/>
    <x v="15"/>
    <x v="5"/>
    <n v="8"/>
    <d v="1899-12-30T21:50:00"/>
    <n v="21"/>
    <n v="3"/>
    <s v="Tuesday"/>
    <s v="No"/>
    <s v="Unknown"/>
    <s v="Unknown"/>
    <s v="U"/>
    <x v="5"/>
    <s v="El Portal Rd"/>
    <x v="6"/>
    <s v="0.4 miles east of park boundary, Hwy 140"/>
    <s v="Report of bear HBv by driver that was going &lt;20 mph. Bear was hit and then ran off- UTL bear. Have received multiple reports of bear crossing road in this area."/>
    <s v="11S02572984173709"/>
  </r>
  <r>
    <n v="277"/>
    <d v="2012-05-13T00:00:00"/>
    <x v="16"/>
    <x v="8"/>
    <n v="13"/>
    <d v="1899-12-30T13:45:00"/>
    <n v="13"/>
    <n v="1"/>
    <s v="Sunday"/>
    <s v="No"/>
    <s v="Unknown"/>
    <s v="Unknown"/>
    <s v="U"/>
    <x v="5"/>
    <s v="BOF Rd"/>
    <x v="5"/>
    <s v="0.5 miles east of Big Oak Flat Entrance, Hwy 120"/>
    <s v="Visitors were reportedly driving 20 mph and the bear did not fall to ground, just bounced off and ran. No damage to vehicle. No wildlife units were available to search for bear in the area to determine final outcome."/>
    <m/>
  </r>
  <r>
    <n v="278"/>
    <d v="2012-05-17T00:00:00"/>
    <x v="16"/>
    <x v="8"/>
    <n v="17"/>
    <d v="1899-12-30T16:45:00"/>
    <n v="16"/>
    <n v="5"/>
    <s v="Thursday"/>
    <s v="No"/>
    <s v="Unknown"/>
    <s v="Unknown"/>
    <s v="U"/>
    <x v="5"/>
    <s v="Valley"/>
    <x v="2"/>
    <s v="2 miles west of Sentinel Bridge, Southside Dr."/>
    <s v="Visitors were reportedly driving in a straight away between Cathedral and Sentinel Beach picnic areas in the right-most lane. A bear ran in front of them from the right of the road and they hit the bear. They said the bear was large but could not see if it had tags. The bear made an audible noise and then ran back the way it came from. UTL bear after search and unable to get exact location."/>
    <m/>
  </r>
  <r>
    <n v="279"/>
    <d v="2012-05-20T00:00:00"/>
    <x v="16"/>
    <x v="8"/>
    <n v="20"/>
    <m/>
    <m/>
    <n v="1"/>
    <s v="Sunday"/>
    <s v="No"/>
    <s v="Sub-adult"/>
    <s v="Sub-adult"/>
    <s v="M"/>
    <x v="2"/>
    <s v="Hwy 140"/>
    <x v="6"/>
    <s v="1 mile west of EP Maint. Complex, Hwy 140"/>
    <s v="V-10 reported dead bear next to road. Responded and took report. 2 year old male died of internal injuries. No RP, unknown tiome of occurrence but probably earlier that day."/>
    <m/>
  </r>
  <r>
    <n v="280"/>
    <d v="2012-05-20T00:00:00"/>
    <x v="16"/>
    <x v="8"/>
    <n v="20"/>
    <d v="1899-12-30T20:00:00"/>
    <n v="20"/>
    <n v="1"/>
    <s v="Sunday"/>
    <s v="No"/>
    <s v="Unknown"/>
    <s v="Unknown"/>
    <s v="U"/>
    <x v="5"/>
    <s v="Wawona Rd"/>
    <x v="0"/>
    <s v="Badger Pass intersection, Glacier Point Rd."/>
    <s v="UTL bear. Vehicle had a small amount of damage per V-37."/>
    <m/>
  </r>
  <r>
    <n v="281"/>
    <d v="2012-06-15T00:00:00"/>
    <x v="16"/>
    <x v="0"/>
    <n v="15"/>
    <d v="1899-12-30T10:00:00"/>
    <n v="10"/>
    <n v="6"/>
    <s v="Friday"/>
    <s v="No"/>
    <s v="Cub-Yearling"/>
    <s v="Cub/Yearling"/>
    <s v="U"/>
    <x v="5"/>
    <s v="Valley"/>
    <x v="2"/>
    <s v="4 mile drive, Southside drive"/>
    <s v="873 responded to a report of a &quot;cub&quot; hit by vehicle. UTL, but report was that the bear ran into a slow moving vehicle and ran off. Later that day a yearling was observed limping- possibly that bear. "/>
    <m/>
  </r>
  <r>
    <n v="282"/>
    <d v="2012-06-17T00:00:00"/>
    <x v="16"/>
    <x v="0"/>
    <n v="17"/>
    <d v="1899-12-30T17:50:00"/>
    <n v="17"/>
    <n v="1"/>
    <s v="Sunday"/>
    <s v="No"/>
    <s v="Unknown"/>
    <s v="Unknown"/>
    <s v="U"/>
    <x v="0"/>
    <s v="Glacier PT"/>
    <x v="0"/>
    <s v="East bound on the Glacier Point Rd. near the existing RBDB sign."/>
    <s v="Bear seen limping away, UTL by wildlife. No damage to vehicle."/>
    <m/>
  </r>
  <r>
    <n v="283"/>
    <d v="2012-06-27T00:00:00"/>
    <x v="16"/>
    <x v="0"/>
    <n v="27"/>
    <m/>
    <m/>
    <n v="4"/>
    <s v="Wednesday"/>
    <s v="No"/>
    <s v="Unknown"/>
    <s v="Unknown"/>
    <s v="U"/>
    <x v="5"/>
    <s v="Tioga Rd"/>
    <x v="1"/>
    <s v="Tioga Rd. at Yosemite Creek picinc area"/>
    <s v="LE searched, UTL. Caused a car accident."/>
    <m/>
  </r>
  <r>
    <n v="284"/>
    <d v="2012-06-30T00:00:00"/>
    <x v="16"/>
    <x v="0"/>
    <n v="30"/>
    <d v="1899-12-30T20:45:00"/>
    <n v="20"/>
    <n v="7"/>
    <s v="Saturday"/>
    <s v="No"/>
    <s v="Yearling"/>
    <s v="Yearling"/>
    <s v="F"/>
    <x v="6"/>
    <s v="BOF Rd"/>
    <x v="5"/>
    <s v="Aprox. 1/2 mile west of Merced Grove parking, BOF Rd. UTM: 11S0249344183419"/>
    <s v="Reported as motorcycle vs. bear, but was not hit by a motorcycle. Bear disbatched by G.  Wirth via 2 slugs to the head. Bear appeared to have been hit in the mid-section causing internal damage. Lots of blood. "/>
    <m/>
  </r>
  <r>
    <n v="285"/>
    <d v="2012-07-08T00:00:00"/>
    <x v="16"/>
    <x v="1"/>
    <n v="8"/>
    <d v="1899-12-30T12:40:00"/>
    <n v="12"/>
    <n v="1"/>
    <s v="Sunday"/>
    <s v="No"/>
    <s v="Unknown"/>
    <s v="Unknown"/>
    <s v="U"/>
    <x v="0"/>
    <s v="Valley"/>
    <x v="2"/>
    <s v="Roosevelt meadow, Southside Dr."/>
    <s v="Bear reported to be severely injured. It climbed a tree located a couple of trees from the road. 2.5 hours after the incident the bear was UTL. A Whiskey unit reported the collision from 2nd hand report. "/>
    <m/>
  </r>
  <r>
    <n v="286"/>
    <d v="2012-07-23T00:00:00"/>
    <x v="16"/>
    <x v="1"/>
    <n v="23"/>
    <m/>
    <m/>
    <n v="2"/>
    <s v="Monday"/>
    <s v="No"/>
    <s v="Unknown"/>
    <s v="Unknown"/>
    <s v="U"/>
    <x v="0"/>
    <s v="Glacier PT"/>
    <x v="0"/>
    <s v="East of Ostrander Lake trailhead, Glacier Point Rd."/>
    <s v="Report of injured bear along roadside but unsure if HBV. Unknown when/ age/ size of bear. UTL the bear."/>
    <m/>
  </r>
  <r>
    <n v="287"/>
    <d v="2012-07-23T00:00:00"/>
    <x v="16"/>
    <x v="1"/>
    <n v="23"/>
    <d v="1899-12-30T14:30:00"/>
    <n v="14"/>
    <n v="2"/>
    <s v="Monday"/>
    <s v="No"/>
    <s v="Yearling"/>
    <s v="Yearling"/>
    <s v="F"/>
    <x v="2"/>
    <s v="Tioga Rd"/>
    <x v="1"/>
    <s v="1 mile east of South Fork bridge, Tioga Rd."/>
    <s v="Yearling female hit and killed by vehicle near South Fork bridge. No obvious injuries to determine cause of death, possibly internal injuries. Full report taken by 874."/>
    <m/>
  </r>
  <r>
    <n v="288"/>
    <d v="2012-07-25T00:00:00"/>
    <x v="16"/>
    <x v="1"/>
    <n v="25"/>
    <d v="1899-12-30T08:30:00"/>
    <n v="8"/>
    <n v="4"/>
    <s v="Wednesday"/>
    <s v="No"/>
    <s v="Unknown"/>
    <s v="Unknown"/>
    <s v="U"/>
    <x v="5"/>
    <s v="Wawona Rd"/>
    <x v="0"/>
    <s v="Strawberry Creek, Highway 41 UTM 11S02631804168886"/>
    <s v="Visitor reported hitting a 150lbs. dark bear. Bear ran off but there was damage to front bumper. "/>
    <m/>
  </r>
  <r>
    <n v="289"/>
    <d v="2012-07-27T00:00:00"/>
    <x v="16"/>
    <x v="1"/>
    <n v="27"/>
    <m/>
    <m/>
    <n v="6"/>
    <s v="Friday"/>
    <s v="No"/>
    <s v="Sub-adult"/>
    <s v="Sub-adult"/>
    <s v="M"/>
    <x v="2"/>
    <s v="Tioga Rd"/>
    <x v="1"/>
    <s v="1/4 mile east Yosemite Creek picnic area, Tioga Rd."/>
    <s v="Report of dead bear in the road- unknown time of occurrence. Male SA, very healthy big bear. Most likely died of internal injuries. Moved off road at Yosemite Creek campground."/>
    <m/>
  </r>
  <r>
    <n v="290"/>
    <d v="2012-08-11T00:00:00"/>
    <x v="16"/>
    <x v="2"/>
    <n v="11"/>
    <d v="1899-12-30T20:15:00"/>
    <n v="20"/>
    <n v="7"/>
    <s v="Saturday"/>
    <s v="No"/>
    <s v="Unknown"/>
    <s v="Unknown"/>
    <s v="U"/>
    <x v="5"/>
    <s v="Wawona Rd"/>
    <x v="0"/>
    <s v="1/2 way between Wawona tunnel and Chinquapin, Hwy 41"/>
    <s v="Visitor hit bear &quot;going slowly&quot;. Bear rolled over and then got up and ran away quickly. No blood. Case # 12-2967."/>
    <m/>
  </r>
  <r>
    <n v="291"/>
    <d v="2012-08-15T00:00:00"/>
    <x v="16"/>
    <x v="2"/>
    <n v="15"/>
    <d v="1899-12-30T15:35:00"/>
    <n v="15"/>
    <n v="4"/>
    <s v="Wednesday"/>
    <s v="No"/>
    <s v="Unknown"/>
    <s v="Unknown"/>
    <s v="U"/>
    <x v="5"/>
    <s v="Wawona Rd"/>
    <x v="0"/>
    <s v="Strawberry Creek, Hwy 41"/>
    <s v="Bear ran down slope and hit front door and ran away back up slope. Driver was going ~30mph. Unknown age/gender of bear. Small bear."/>
    <m/>
  </r>
  <r>
    <n v="292"/>
    <d v="2012-08-18T00:00:00"/>
    <x v="16"/>
    <x v="2"/>
    <n v="18"/>
    <d v="1899-12-30T18:30:00"/>
    <n v="18"/>
    <n v="7"/>
    <s v="Saturday"/>
    <s v="No"/>
    <s v="Unknown"/>
    <s v="Unknown"/>
    <s v="U"/>
    <x v="5"/>
    <s v="BOF Rd"/>
    <x v="5"/>
    <s v="1/4 mile west of Big Meadow overlook, BOF Rd."/>
    <s v="M11 will submit report. Vehicle hit bear as it was coming downhill and bear kept running downhill. UTL."/>
    <m/>
  </r>
  <r>
    <n v="293"/>
    <d v="2012-08-19T00:00:00"/>
    <x v="16"/>
    <x v="2"/>
    <n v="19"/>
    <d v="1899-12-30T10:00:00"/>
    <n v="10"/>
    <n v="1"/>
    <s v="Sunday"/>
    <s v="No"/>
    <s v="Adult"/>
    <s v="Adult"/>
    <s v="F"/>
    <x v="2"/>
    <s v="Tioga Rd"/>
    <x v="3"/>
    <s v="&lt;1/8 mile west of White Wolf, Tioga Rd."/>
    <s v="Adult female bear (~10 years old) hit and killed in west bound lane. Internal injuries. No cubs. Bear moved ~50 yards off road and died."/>
    <m/>
  </r>
  <r>
    <n v="294"/>
    <d v="2012-09-20T00:00:00"/>
    <x v="16"/>
    <x v="3"/>
    <n v="20"/>
    <d v="1899-12-30T07:30:00"/>
    <n v="7"/>
    <n v="5"/>
    <s v="Thursday"/>
    <s v="No"/>
    <s v="Unknown"/>
    <s v="Unknown"/>
    <s v="U"/>
    <x v="5"/>
    <s v="Wawona Rd"/>
    <x v="0"/>
    <s v="4 miles east of Hwy 41 entrance station"/>
    <s v="Visitor clipped bear and it ran off. No contact info given."/>
    <m/>
  </r>
  <r>
    <n v="295"/>
    <d v="2012-09-29T00:00:00"/>
    <x v="16"/>
    <x v="3"/>
    <n v="29"/>
    <d v="1899-12-30T16:00:00"/>
    <n v="16"/>
    <n v="7"/>
    <s v="Saturday"/>
    <s v="No"/>
    <s v="Unknown"/>
    <s v="Unknown"/>
    <s v="U"/>
    <x v="5"/>
    <s v="Tioga Rd"/>
    <x v="5"/>
    <s v="Between Crane Flat and Tamarack Flat. Tioga Rd."/>
    <s v="Bear hit by vehicle, small, no tags. Vehicle was damaged (desk officer took report). Bear ran off and was UTL."/>
    <m/>
  </r>
  <r>
    <n v="296"/>
    <d v="2012-11-23T00:00:00"/>
    <x v="16"/>
    <x v="5"/>
    <n v="23"/>
    <m/>
    <m/>
    <n v="6"/>
    <s v="Friday"/>
    <m/>
    <s v="Yearling"/>
    <s v="Yearling"/>
    <s v="M"/>
    <x v="2"/>
    <s v="Wawona Rd"/>
    <x v="0"/>
    <s v="Strawberry Creek"/>
    <s v="Found dead on road. "/>
    <m/>
  </r>
  <r>
    <n v="297"/>
    <d v="2013-05-24T00:00:00"/>
    <x v="17"/>
    <x v="8"/>
    <n v="24"/>
    <d v="1899-12-30T20:00:00"/>
    <n v="20"/>
    <n v="6"/>
    <s v="Friday"/>
    <m/>
    <s v="Unknown"/>
    <s v="Unknown"/>
    <s v="U"/>
    <x v="5"/>
    <s v="Tioga Rd"/>
    <x v="1"/>
    <s v="Yosemite Creek ~ 0.25 mi W on Tioga Rd"/>
    <s v="Major damage to vehicle, bear ran off. Unlikely if survivied. No one determined final disposition."/>
    <m/>
  </r>
  <r>
    <n v="298"/>
    <d v="2013-05-29T00:00:00"/>
    <x v="17"/>
    <x v="8"/>
    <n v="29"/>
    <m/>
    <m/>
    <n v="4"/>
    <s v="Wednesday"/>
    <m/>
    <s v="Sub-adult"/>
    <s v="Sub-adult"/>
    <s v="M"/>
    <x v="2"/>
    <s v="Valley"/>
    <x v="2"/>
    <s v="El Cap Picnic Area on Northside Dr"/>
    <s v="Bear #3516 was found dead in the boulders near Manure Pile. Bear moved to Hwy 41. Capture form filled out. 2013-05-29-54"/>
    <m/>
  </r>
  <r>
    <n v="299"/>
    <d v="2013-05-31T00:00:00"/>
    <x v="17"/>
    <x v="8"/>
    <n v="31"/>
    <m/>
    <m/>
    <n v="6"/>
    <s v="Friday"/>
    <m/>
    <s v="Unknown"/>
    <s v="Unknown"/>
    <s v="U"/>
    <x v="3"/>
    <s v="Wawona Rd"/>
    <x v="0"/>
    <s v="Hwy 41- 4 mi North of Chinquapin"/>
    <s v="Report of bear vs. vehicle. Location given was investigated with no signs of vehicle or animal. UTL"/>
    <m/>
  </r>
  <r>
    <n v="300"/>
    <d v="2013-05-31T00:00:00"/>
    <x v="17"/>
    <x v="8"/>
    <n v="31"/>
    <m/>
    <m/>
    <n v="6"/>
    <s v="Friday"/>
    <m/>
    <s v="Unknown"/>
    <s v="Unknown"/>
    <s v="U"/>
    <x v="5"/>
    <s v="Wawona Rd"/>
    <x v="0"/>
    <s v="1 mi North of South Entrance"/>
    <s v="Bear ran off. No damage to vehicle. Reported 3 days later."/>
    <m/>
  </r>
  <r>
    <n v="301"/>
    <d v="2013-06-13T00:00:00"/>
    <x v="17"/>
    <x v="0"/>
    <n v="13"/>
    <m/>
    <m/>
    <n v="5"/>
    <s v="Thursday"/>
    <m/>
    <s v="Unknown"/>
    <s v="Unknown"/>
    <s v="U"/>
    <x v="3"/>
    <s v="Wawona Rd"/>
    <x v="0"/>
    <s v="Wawona Golf Course"/>
    <s v="LE rangers UTL"/>
    <m/>
  </r>
  <r>
    <n v="302"/>
    <d v="2013-06-26T00:00:00"/>
    <x v="17"/>
    <x v="0"/>
    <n v="26"/>
    <d v="1899-12-30T16:15:00"/>
    <n v="16"/>
    <n v="4"/>
    <s v="Wednesday"/>
    <m/>
    <s v="Unknown"/>
    <s v="Unknown"/>
    <s v="U"/>
    <x v="5"/>
    <s v="Wawona Rd"/>
    <x v="0"/>
    <s v="14.4 mi north of Mariposa Grove Shuttle parking."/>
    <s v="Bear ran off , reported the next day to Ssprouse in TM. "/>
    <m/>
  </r>
  <r>
    <n v="303"/>
    <d v="2013-07-05T00:00:00"/>
    <x v="17"/>
    <x v="1"/>
    <n v="5"/>
    <d v="1899-12-30T18:30:00"/>
    <n v="18"/>
    <n v="6"/>
    <s v="Friday"/>
    <m/>
    <s v="Cub"/>
    <s v="Cub"/>
    <s v="U"/>
    <x v="5"/>
    <s v="Tioga Rd"/>
    <x v="1"/>
    <s v="Porcupine Creek CG- 0.25 mi east"/>
    <s v="Bear ran off. UTL"/>
    <m/>
  </r>
  <r>
    <n v="304"/>
    <d v="2013-07-22T00:00:00"/>
    <x v="17"/>
    <x v="1"/>
    <n v="22"/>
    <d v="1899-12-30T18:00:00"/>
    <n v="18"/>
    <n v="2"/>
    <s v="Monday"/>
    <m/>
    <s v="Adult"/>
    <s v="Adult"/>
    <s v="U"/>
    <x v="5"/>
    <s v="BOF Rd"/>
    <x v="5"/>
    <s v="Crane Flat -10 mi west"/>
    <s v="LE rangers UTL"/>
    <m/>
  </r>
  <r>
    <n v="305"/>
    <d v="2013-07-27T00:00:00"/>
    <x v="17"/>
    <x v="1"/>
    <n v="27"/>
    <d v="1899-12-30T17:30:00"/>
    <n v="17"/>
    <n v="7"/>
    <s v="Saturday"/>
    <m/>
    <s v="Unknown"/>
    <s v="Unknown"/>
    <s v="U"/>
    <x v="3"/>
    <s v="Wawona Rd"/>
    <x v="0"/>
    <s v="Grouse creek - 2mi northeast"/>
    <s v="Valley wildlife responded and searched the area but were UTL"/>
    <m/>
  </r>
  <r>
    <n v="306"/>
    <d v="2013-08-01T00:00:00"/>
    <x v="17"/>
    <x v="2"/>
    <n v="1"/>
    <d v="1899-12-30T17:15:00"/>
    <n v="17"/>
    <n v="5"/>
    <s v="Thursday"/>
    <m/>
    <s v="Cub/yearling"/>
    <s v="Cub/Yearling"/>
    <s v="F"/>
    <x v="2"/>
    <s v="Hetch Hetchy Road"/>
    <x v="8"/>
    <s v="Hetch hetchy road between poopenaut and inspiration point"/>
    <s v="LE ranger moved off road. DOA. "/>
    <s v="NAD 27 N37*54'11.0, W119*48'34.8"/>
  </r>
  <r>
    <n v="307"/>
    <d v="2013-08-06T00:00:00"/>
    <x v="17"/>
    <x v="2"/>
    <n v="6"/>
    <d v="1899-12-30T17:30:00"/>
    <n v="17"/>
    <n v="3"/>
    <s v="Tuesday"/>
    <m/>
    <s v="Yearling"/>
    <s v="Yearling"/>
    <s v="U"/>
    <x v="5"/>
    <s v="BOF Rd"/>
    <x v="5"/>
    <s v="Merced grove parking lot."/>
    <s v="Bear ran into the side of a car, tumbled, then ran off. Slight dent to RPs vehicle."/>
    <m/>
  </r>
  <r>
    <n v="308"/>
    <d v="2013-08-06T00:00:00"/>
    <x v="17"/>
    <x v="2"/>
    <n v="6"/>
    <m/>
    <m/>
    <n v="3"/>
    <s v="Tuesday"/>
    <m/>
    <s v="Young"/>
    <s v="Cub/Yearling"/>
    <s v="U"/>
    <x v="3"/>
    <s v="Tioga Rd"/>
    <x v="3"/>
    <s v="Yosemite Creek- few miles west"/>
    <s v="Bear going south and driver going east. "/>
    <m/>
  </r>
  <r>
    <n v="309"/>
    <d v="2013-08-12T00:00:00"/>
    <x v="17"/>
    <x v="2"/>
    <n v="12"/>
    <m/>
    <m/>
    <n v="2"/>
    <s v="Monday"/>
    <m/>
    <s v="Unknown"/>
    <s v="Unknown"/>
    <s v="U"/>
    <x v="5"/>
    <s v="Wawona Rd"/>
    <x v="0"/>
    <s v="1.5 mi west of Chinquapin"/>
    <s v="Motorcycle hit bear. Bear ran off. "/>
    <m/>
  </r>
  <r>
    <n v="310"/>
    <d v="2013-08-21T00:00:00"/>
    <x v="17"/>
    <x v="2"/>
    <n v="21"/>
    <d v="1899-12-30T14:28:00"/>
    <n v="14"/>
    <n v="4"/>
    <s v="Wednesday"/>
    <m/>
    <s v="Adult"/>
    <s v="Adult"/>
    <s v="M"/>
    <x v="7"/>
    <s v="Tioga Rd"/>
    <x v="3"/>
    <s v="white wolf - 1 mi east"/>
    <s v="bear was alive with broken left front forearm. "/>
    <m/>
  </r>
  <r>
    <n v="311"/>
    <d v="2013-09-13T00:00:00"/>
    <x v="17"/>
    <x v="3"/>
    <n v="13"/>
    <d v="1899-12-30T15:13:00"/>
    <n v="15"/>
    <n v="6"/>
    <s v="Friday"/>
    <m/>
    <s v="Small bear"/>
    <s v="Cub/Yearling"/>
    <s v="U"/>
    <x v="5"/>
    <s v="El Portal Rd"/>
    <x v="6"/>
    <s v="arch rock- 0.25 mi east"/>
    <s v="Back side of bear was hit and it ran off uphill. "/>
    <m/>
  </r>
  <r>
    <n v="312"/>
    <d v="2013-09-13T00:00:00"/>
    <x v="17"/>
    <x v="3"/>
    <n v="13"/>
    <d v="1899-12-30T21:30:00"/>
    <n v="21"/>
    <n v="6"/>
    <s v="Friday"/>
    <m/>
    <s v="Unknown"/>
    <s v="Unknown"/>
    <s v="U"/>
    <x v="5"/>
    <s v="Valley"/>
    <x v="2"/>
    <s v="west of El Cap"/>
    <s v="Hit bear at 10 mph on right hind quarter. Bear seemed OK. Ran off to north. "/>
    <m/>
  </r>
  <r>
    <n v="313"/>
    <d v="2013-12-01T00:00:00"/>
    <x v="17"/>
    <x v="6"/>
    <n v="1"/>
    <m/>
    <m/>
    <n v="1"/>
    <s v="Sunday"/>
    <m/>
    <s v="Unknown"/>
    <s v="Unknown"/>
    <s v="U"/>
    <x v="3"/>
    <s v="Hwy 140"/>
    <x v="6"/>
    <s v="Yosemite View Lodge"/>
    <s v="UTL. Broken headlight pieces. "/>
    <m/>
  </r>
  <r>
    <n v="314"/>
    <d v="2013-12-03T00:00:00"/>
    <x v="17"/>
    <x v="6"/>
    <n v="3"/>
    <d v="1899-12-30T19:30:00"/>
    <n v="19"/>
    <n v="3"/>
    <s v="Tuesday"/>
    <m/>
    <s v="Unknown"/>
    <s v="Unknown"/>
    <s v="U"/>
    <x v="3"/>
    <s v="Hwy 140"/>
    <x v="6"/>
    <s v="Yosemite View Lodge"/>
    <s v="Bear hit car and then rolled off. "/>
    <m/>
  </r>
  <r>
    <n v="315"/>
    <d v="2014-03-26T00:00:00"/>
    <x v="18"/>
    <x v="10"/>
    <n v="26"/>
    <m/>
    <m/>
    <n v="4"/>
    <s v="Wednesday"/>
    <s v="No"/>
    <s v="Unknown"/>
    <s v="Unknown"/>
    <s v="U"/>
    <x v="1"/>
    <s v="BOF Rd"/>
    <x v="0"/>
    <s v="10 mi from South Entrance"/>
    <s v="Reported on bear hotline. Bear left dent in car, but was able to leave scene. Reportedly OK. "/>
    <m/>
  </r>
  <r>
    <n v="316"/>
    <d v="2014-05-14T00:00:00"/>
    <x v="18"/>
    <x v="8"/>
    <n v="14"/>
    <d v="1899-12-30T15:00:00"/>
    <n v="15"/>
    <n v="4"/>
    <s v="Wednesday"/>
    <s v="No"/>
    <s v="Adult"/>
    <s v="Adult"/>
    <s v="M"/>
    <x v="2"/>
    <s v="Tioga Rd"/>
    <x v="1"/>
    <s v="1.3 mi East of South Fork Bridge"/>
    <s v="Hit by Vehicle- found dead. Unmarked bear. Pics from Mstark. "/>
    <m/>
  </r>
  <r>
    <n v="317"/>
    <d v="2014-05-21T00:00:00"/>
    <x v="18"/>
    <x v="8"/>
    <n v="21"/>
    <d v="1899-12-30T17:00:00"/>
    <n v="17"/>
    <n v="4"/>
    <s v="Wednesday"/>
    <s v="No"/>
    <s v="Adult"/>
    <s v="Adult"/>
    <s v="U"/>
    <x v="4"/>
    <s v="Wawona Rd"/>
    <x v="0"/>
    <s v="2 miles South of Tunnel on Highway 41"/>
    <s v="Hit by court marshall. Bear ran off but seemed dazed. Vehicle had significant damage. "/>
    <m/>
  </r>
  <r>
    <n v="318"/>
    <d v="2014-05-22T00:00:00"/>
    <x v="18"/>
    <x v="8"/>
    <n v="22"/>
    <d v="1899-12-30T18:30:00"/>
    <n v="18"/>
    <n v="5"/>
    <s v="Thursday"/>
    <s v="No"/>
    <s v="Unknown"/>
    <s v="Unknown"/>
    <s v="U"/>
    <x v="3"/>
    <s v="Valley"/>
    <x v="2"/>
    <s v="Pentilla's Corner"/>
    <s v="Hit by vehicle and dragged 10 ft. "/>
    <m/>
  </r>
  <r>
    <n v="319"/>
    <d v="2014-06-01T00:00:00"/>
    <x v="18"/>
    <x v="0"/>
    <n v="1"/>
    <d v="1899-12-30T15:00:00"/>
    <n v="15"/>
    <n v="1"/>
    <s v="Sunday"/>
    <s v="No"/>
    <s v="Unknown"/>
    <s v="Unknown"/>
    <s v="U"/>
    <x v="5"/>
    <s v="BOF Rd"/>
    <x v="5"/>
    <s v="Hwy 120 at Foresta"/>
    <s v="Bear hit at 35-40 MPH. Ran off. Stark send pics. UTL"/>
    <m/>
  </r>
  <r>
    <n v="320"/>
    <d v="2014-06-08T00:00:00"/>
    <x v="18"/>
    <x v="0"/>
    <n v="8"/>
    <d v="1899-12-30T18:30:00"/>
    <n v="18"/>
    <n v="1"/>
    <s v="Sunday"/>
    <s v="No"/>
    <s v="Unknown"/>
    <s v="Unknown"/>
    <s v="U"/>
    <x v="5"/>
    <s v="BOF Rd"/>
    <x v="5"/>
    <s v="BOF Rd 1/2 mile uphill from 500 ft marker"/>
    <s v="Bear hit and rand off road. UTL"/>
    <m/>
  </r>
  <r>
    <n v="321"/>
    <d v="2014-06-27T00:00:00"/>
    <x v="18"/>
    <x v="0"/>
    <n v="27"/>
    <d v="1899-12-30T17:45:00"/>
    <n v="17"/>
    <n v="6"/>
    <s v="Friday"/>
    <s v="No"/>
    <s v="Unknown"/>
    <s v="Unknown"/>
    <s v="U"/>
    <x v="0"/>
    <s v="Valley"/>
    <x v="2"/>
    <s v="Between Chapel and Sentinel Cross (100 yards East of Chapel)"/>
    <s v="Bear crossed chapel cross going North to South, bear moving fast, car moving slow. Front right of bear struck. Limped away, UTL"/>
    <m/>
  </r>
  <r>
    <n v="322"/>
    <d v="2014-06-29T00:00:00"/>
    <x v="18"/>
    <x v="0"/>
    <n v="29"/>
    <d v="1899-12-30T10:45:00"/>
    <n v="10"/>
    <n v="1"/>
    <s v="Sunday"/>
    <s v="No"/>
    <s v="Unknown"/>
    <s v="Unknown"/>
    <s v="U"/>
    <x v="5"/>
    <s v="Wawona Rd"/>
    <x v="0"/>
    <s v="South of Rail Creek"/>
    <s v="Second hand report of a witnessed HBV. Bear clipped, barrel roll, and ran away. "/>
    <m/>
  </r>
  <r>
    <n v="323"/>
    <d v="2014-06-30T00:00:00"/>
    <x v="18"/>
    <x v="0"/>
    <n v="30"/>
    <d v="1899-12-30T15:00:00"/>
    <n v="15"/>
    <n v="2"/>
    <s v="Monday"/>
    <s v="No"/>
    <s v="Unknown"/>
    <s v="Unknown"/>
    <s v="U"/>
    <x v="5"/>
    <s v="Wawona Rd"/>
    <x v="0"/>
    <s v="1/2 mi North of South Entrance Station"/>
    <s v="Reported by Dave crocket at Entrance"/>
    <m/>
  </r>
  <r>
    <n v="324"/>
    <d v="2014-07-09T00:00:00"/>
    <x v="18"/>
    <x v="1"/>
    <n v="9"/>
    <d v="1899-12-30T15:00:00"/>
    <n v="15"/>
    <n v="4"/>
    <s v="Wednesday"/>
    <s v="No"/>
    <s v="Unknown"/>
    <s v="Unknown"/>
    <s v="U"/>
    <x v="5"/>
    <s v="BOF Rd"/>
    <x v="5"/>
    <s v="2 mi south towards valley "/>
    <s v="Reported through Noreen Thrombley. Bear grazed by motorcycle, it was dented. "/>
    <m/>
  </r>
  <r>
    <n v="325"/>
    <d v="2014-07-19T00:00:00"/>
    <x v="18"/>
    <x v="1"/>
    <n v="19"/>
    <d v="1899-12-30T10:30:00"/>
    <n v="10"/>
    <n v="7"/>
    <s v="Saturday"/>
    <s v="No"/>
    <s v="Adult"/>
    <s v="Adult"/>
    <s v="M"/>
    <x v="2"/>
    <s v="Wawona Rd"/>
    <x v="0"/>
    <s v="0.7 mi south on Hwy 41 from Yosemite West (37*38.412N, 119*41.775W)"/>
    <s v="Bear was hit by 2 cars going opposite ways, Jumped off steep slope into the middle of the road. Dead in road. "/>
    <s v="37*38.412N, 119*41.775W)"/>
  </r>
  <r>
    <n v="326"/>
    <d v="2014-07-24T00:00:00"/>
    <x v="18"/>
    <x v="1"/>
    <n v="24"/>
    <d v="1899-12-30T15:30:00"/>
    <n v="15"/>
    <n v="5"/>
    <s v="Thursday"/>
    <s v="No"/>
    <s v="Yearling"/>
    <s v="Yearling"/>
    <s v="M"/>
    <x v="2"/>
    <s v="Tioga Rd"/>
    <x v="5"/>
    <s v="3.5 mi East of Crane Flate gas station"/>
    <s v="Details of collision unknown. LE ranger found bear dead by the side of the road. "/>
    <s v="115.0275506, 41.87451"/>
  </r>
  <r>
    <n v="327"/>
    <d v="2014-07-25T00:00:00"/>
    <x v="18"/>
    <x v="1"/>
    <n v="25"/>
    <d v="1899-12-30T10:00:00"/>
    <n v="10"/>
    <n v="6"/>
    <s v="Friday"/>
    <s v="No"/>
    <s v="Yearling"/>
    <s v="Yearling"/>
    <s v="F"/>
    <x v="2"/>
    <s v="Tioga Rd"/>
    <x v="1"/>
    <s v="1/4 mi west of porcupine creek trailhead"/>
    <s v="unknonw details of collision, vehicle was not on scene. Bear dead in road"/>
    <m/>
  </r>
  <r>
    <n v="328"/>
    <d v="2014-07-30T00:00:00"/>
    <x v="18"/>
    <x v="1"/>
    <n v="30"/>
    <d v="1899-12-30T13:00:00"/>
    <n v="13"/>
    <n v="4"/>
    <s v="Wednesday"/>
    <s v="No"/>
    <s v="Yearling"/>
    <s v="Yearling"/>
    <s v="U"/>
    <x v="5"/>
    <s v="Hwy 140"/>
    <x v="6"/>
    <s v="6th turn off from Arch Rock entrance toward valley"/>
    <s v="Bear hit on its front right side at about 15-20 mph, ran off into bushes, car slightly damaged. "/>
    <m/>
  </r>
  <r>
    <n v="329"/>
    <d v="2014-07-31T00:00:00"/>
    <x v="18"/>
    <x v="1"/>
    <n v="31"/>
    <d v="1899-12-30T20:45:00"/>
    <n v="20"/>
    <n v="5"/>
    <s v="Thursday"/>
    <s v="No"/>
    <s v="Sub-adult"/>
    <s v="Sub-adult"/>
    <s v="F"/>
    <x v="5"/>
    <s v="Valley"/>
    <x v="2"/>
    <s v="Camp 4"/>
    <s v="White 5 got clipped by a sedan. Visitors who witnessed the event said that he car was going  slow and she looked ok when she ran away. "/>
    <m/>
  </r>
  <r>
    <n v="330"/>
    <d v="2014-08-02T00:00:00"/>
    <x v="18"/>
    <x v="2"/>
    <n v="2"/>
    <d v="1899-12-30T17:00:00"/>
    <n v="17"/>
    <n v="7"/>
    <s v="Saturday"/>
    <s v="No"/>
    <s v="Adult"/>
    <s v="Adult"/>
    <s v="U"/>
    <x v="5"/>
    <s v="Wawona Rd"/>
    <x v="0"/>
    <s v="Just past mosquito creek"/>
    <s v="minor damage"/>
    <s v="115.0262972 E, 41.62149 N"/>
  </r>
  <r>
    <n v="331"/>
    <d v="2014-08-03T00:00:00"/>
    <x v="18"/>
    <x v="2"/>
    <n v="3"/>
    <d v="1899-12-30T20:00:00"/>
    <n v="20"/>
    <n v="1"/>
    <s v="Sunday"/>
    <s v="No"/>
    <s v="Sub-adult"/>
    <s v="Sub-adult"/>
    <s v="F"/>
    <x v="2"/>
    <s v="Hwy 140"/>
    <x v="6"/>
    <s v="Merced River Bridge, El Portal"/>
    <s v="Bear hit and killed outright. 2 year old female ~80lbs"/>
    <m/>
  </r>
  <r>
    <n v="332"/>
    <d v="2014-08-08T00:00:00"/>
    <x v="18"/>
    <x v="2"/>
    <n v="8"/>
    <d v="1899-12-30T20:45:00"/>
    <n v="20"/>
    <n v="6"/>
    <s v="Friday"/>
    <s v="No"/>
    <s v="Unknown"/>
    <s v="Unknown"/>
    <s v="U"/>
    <x v="4"/>
    <s v="Tioga Rd"/>
    <x v="5"/>
    <s v="Between TM grove and Crane Flat Gas station"/>
    <s v="bear hit hard, limped away into a large meadow. UTL by LE"/>
    <m/>
  </r>
  <r>
    <n v="333"/>
    <d v="2014-08-14T00:00:00"/>
    <x v="18"/>
    <x v="2"/>
    <n v="14"/>
    <d v="1899-12-30T16:00:00"/>
    <n v="16"/>
    <n v="5"/>
    <s v="Thursday"/>
    <s v="No"/>
    <s v="Unknown"/>
    <s v="Unknown"/>
    <s v="U"/>
    <x v="5"/>
    <s v="Tioga Rd"/>
    <x v="1"/>
    <s v="East of Ten lakes trailhead"/>
    <s v="Second hand report, rangers responded and marked area off with cones, no information on bear other than running off. "/>
    <m/>
  </r>
  <r>
    <n v="334"/>
    <d v="2014-08-15T00:00:00"/>
    <x v="18"/>
    <x v="2"/>
    <n v="15"/>
    <d v="1899-12-30T15:00:00"/>
    <n v="15"/>
    <n v="6"/>
    <s v="Friday"/>
    <s v="No"/>
    <s v="Unknown"/>
    <s v="Unknown"/>
    <s v="U"/>
    <x v="5"/>
    <s v="Glacier PT"/>
    <x v="0"/>
    <s v="1/2 mile up Glacier point road near Chinquapin"/>
    <s v="Bera hit by family in car. Rolled over hood and ran off, no other details (didn't want kids to know). "/>
    <m/>
  </r>
  <r>
    <n v="335"/>
    <d v="2014-09-02T00:00:00"/>
    <x v="18"/>
    <x v="3"/>
    <n v="2"/>
    <d v="1899-12-30T18:30:00"/>
    <n v="18"/>
    <n v="3"/>
    <s v="Tuesday"/>
    <s v="No"/>
    <s v="Adult"/>
    <s v="Adult"/>
    <s v="M"/>
    <x v="7"/>
    <s v="Valley"/>
    <x v="2"/>
    <s v="El Cap Cross"/>
    <s v="Green 30 hit at El Cap cross. Located bear, saw he was limping but fine. "/>
    <m/>
  </r>
  <r>
    <n v="336"/>
    <d v="2014-09-03T00:00:00"/>
    <x v="18"/>
    <x v="3"/>
    <n v="3"/>
    <d v="1899-12-30T17:30:00"/>
    <n v="17"/>
    <n v="4"/>
    <s v="Wednesday"/>
    <s v="No"/>
    <s v="Unknown"/>
    <s v="Unknown"/>
    <s v="U"/>
    <x v="3"/>
    <s v="BOF Rd"/>
    <x v="5"/>
    <s v="North of Foresta"/>
    <s v="Responded, but Utl. No vehicle damage or blood on road, UTL"/>
    <m/>
  </r>
  <r>
    <n v="337"/>
    <d v="2014-09-18T00:00:00"/>
    <x v="18"/>
    <x v="3"/>
    <n v="18"/>
    <d v="1899-12-30T21:00:00"/>
    <n v="21"/>
    <n v="5"/>
    <s v="Thursday"/>
    <s v="No"/>
    <s v="Cub"/>
    <s v="Cub"/>
    <s v="F"/>
    <x v="2"/>
    <s v="Tioga Rd"/>
    <x v="4"/>
    <s v="3.5 mi east of Tuolumne meadows"/>
    <s v="dark cub hit while exiting the creek bed from south to north across road. "/>
    <s v="37*52.674N, 119*17.396"/>
  </r>
  <r>
    <n v="338"/>
    <d v="2014-09-18T00:00:00"/>
    <x v="18"/>
    <x v="3"/>
    <n v="18"/>
    <d v="1899-12-30T21:00:00"/>
    <n v="21"/>
    <n v="5"/>
    <s v="Thursday"/>
    <s v="No"/>
    <s v="Cub"/>
    <s v="Cub"/>
    <s v="F"/>
    <x v="2"/>
    <s v="Tioga Rd"/>
    <x v="4"/>
    <s v="3.5 mi east of Tuolumne meadows"/>
    <s v="lighter cub hit and dragged ~100 yards. Sow was still in area uninjured. Both cubs gutted and placed in freezer. "/>
    <s v="37*52.6671N, 119*17.370"/>
  </r>
  <r>
    <n v="339"/>
    <d v="2014-10-04T00:00:00"/>
    <x v="18"/>
    <x v="4"/>
    <n v="4"/>
    <d v="1899-12-30T08:15:00"/>
    <n v="8"/>
    <n v="7"/>
    <s v="Saturday"/>
    <s v="No"/>
    <s v="Unknown"/>
    <s v="Unknown"/>
    <s v="U"/>
    <x v="5"/>
    <s v="BOF Rd"/>
    <x v="5"/>
    <s v="Between crane and BOF entrance. Hazel Green dip"/>
    <s v="Mike unit dispatched, bear caused vehicle damage, vehicle MVA report taken by Mike LE. "/>
    <m/>
  </r>
  <r>
    <n v="340"/>
    <d v="2015-05-13T00:00:00"/>
    <x v="19"/>
    <x v="8"/>
    <n v="13"/>
    <d v="1899-12-30T13:00:00"/>
    <n v="13"/>
    <n v="4"/>
    <s v="Wednesday"/>
    <s v="No"/>
    <s v="Unknown"/>
    <s v="Unknown"/>
    <s v="U"/>
    <x v="3"/>
    <s v="Wawona Rd"/>
    <x v="0"/>
    <s v="Wawona Campground"/>
    <s v="Called into dispatch. No other details. Whiskey units responded. UTL. "/>
    <m/>
  </r>
  <r>
    <n v="341"/>
    <d v="2015-05-31T00:00:00"/>
    <x v="19"/>
    <x v="8"/>
    <n v="31"/>
    <d v="1899-12-30T14:30:00"/>
    <n v="14"/>
    <n v="1"/>
    <s v="Sunday"/>
    <s v="No"/>
    <s v="Cub"/>
    <s v="Cub"/>
    <s v="F"/>
    <x v="2"/>
    <s v="Glacier PT"/>
    <x v="0"/>
    <s v="0.25 miles west of Badger Pass turn"/>
    <s v="Bear hit by vehicle and killed. "/>
    <m/>
  </r>
  <r>
    <n v="342"/>
    <d v="2015-05-31T00:00:00"/>
    <x v="19"/>
    <x v="8"/>
    <n v="31"/>
    <d v="1899-12-30T18:45:00"/>
    <n v="18"/>
    <n v="1"/>
    <s v="Sunday"/>
    <s v="No"/>
    <s v="Unknown"/>
    <s v="Unknown"/>
    <s v="U"/>
    <x v="3"/>
    <s v="Wawona Rd"/>
    <x v="0"/>
    <s v="Near Turtleback repeater service road"/>
    <s v="Dispatch called us and we met and took pictures of the car. Found no blood or sign of the bear at location. "/>
    <m/>
  </r>
  <r>
    <n v="343"/>
    <d v="2015-06-12T00:00:00"/>
    <x v="19"/>
    <x v="0"/>
    <n v="12"/>
    <d v="1899-12-30T17:45:00"/>
    <n v="17"/>
    <n v="6"/>
    <s v="Friday"/>
    <s v="No"/>
    <s v="Sub-adult"/>
    <s v="Sub-adult"/>
    <s v="F"/>
    <x v="2"/>
    <s v="Wawona Rd"/>
    <x v="0"/>
    <s v="1.1 miles up Mariposa Grove Road from South Gate"/>
    <s v="Dispatch called wildlife. Whiskey 46 moved bear off the road before they got there. "/>
    <m/>
  </r>
  <r>
    <n v="344"/>
    <d v="2015-06-28T00:00:00"/>
    <x v="19"/>
    <x v="0"/>
    <n v="28"/>
    <d v="1899-12-30T17:30:00"/>
    <n v="17"/>
    <n v="1"/>
    <s v="Sunday"/>
    <s v="No"/>
    <s v="Unknown"/>
    <s v="Unknown"/>
    <s v="U"/>
    <x v="5"/>
    <s v="Tioga Rd"/>
    <x v="3"/>
    <s v="Luken's Lake Trailhead"/>
    <s v="Bear HBV-ran off. LE rangers went to locate- unknown disposition. "/>
    <m/>
  </r>
  <r>
    <n v="345"/>
    <d v="2015-07-14T00:00:00"/>
    <x v="19"/>
    <x v="1"/>
    <n v="14"/>
    <d v="1899-12-30T07:00:00"/>
    <n v="7"/>
    <n v="3"/>
    <s v="Tuesday"/>
    <s v="No"/>
    <s v="Sub-adult"/>
    <s v="Sub-adult"/>
    <s v="U"/>
    <x v="2"/>
    <s v="Wawona Rd"/>
    <x v="0"/>
    <s v="5 miles north of Wawona between Bishop and Alder Creek"/>
    <s v="Heidi Schlictling responded and said it was 100-120 lbs. Fractured right rear leg and very obvious crash site. "/>
    <m/>
  </r>
  <r>
    <n v="346"/>
    <d v="2015-07-14T00:00:00"/>
    <x v="19"/>
    <x v="1"/>
    <n v="14"/>
    <d v="1899-12-30T16:20:00"/>
    <n v="16"/>
    <n v="3"/>
    <s v="Tuesday"/>
    <s v="No"/>
    <s v="Adult"/>
    <s v="Adult"/>
    <s v="U"/>
    <x v="5"/>
    <s v="Wawona Rd"/>
    <x v="0"/>
    <s v="Chinquapin"/>
    <s v="Mini Winnie RV. Bear ran into the side and caused some damage. Brown colored bear, no collar. "/>
    <m/>
  </r>
  <r>
    <n v="347"/>
    <d v="2015-07-14T00:00:00"/>
    <x v="19"/>
    <x v="1"/>
    <n v="14"/>
    <m/>
    <m/>
    <n v="3"/>
    <s v="Tuesday"/>
    <s v="No"/>
    <s v="Adult"/>
    <s v="Adult"/>
    <s v="F"/>
    <x v="2"/>
    <s v="Tioga Rd"/>
    <x v="1"/>
    <s v="1/8 mile east of Porcupine Campground"/>
    <s v="Approximately 125 lbs. Broken neck. Case #2015-07-14-34"/>
    <m/>
  </r>
  <r>
    <n v="348"/>
    <d v="2015-07-16T00:00:00"/>
    <x v="19"/>
    <x v="1"/>
    <n v="16"/>
    <d v="1899-12-30T09:30:00"/>
    <n v="9"/>
    <n v="5"/>
    <s v="Thursday"/>
    <s v="No"/>
    <s v="Unknown"/>
    <s v="Unknown"/>
    <s v="U"/>
    <x v="5"/>
    <s v="BOF Rd"/>
    <x v="5"/>
    <s v="Just past first tunnel"/>
    <s v="2 bears ran across the road. 1 hit the vehicle, then ran into the forest. Minor damage. "/>
    <m/>
  </r>
  <r>
    <n v="349"/>
    <d v="2015-07-19T00:00:00"/>
    <x v="19"/>
    <x v="1"/>
    <n v="19"/>
    <d v="1899-12-30T14:00:00"/>
    <n v="14"/>
    <n v="1"/>
    <s v="Sunday"/>
    <s v="No"/>
    <s v="Unknown"/>
    <s v="Unknown"/>
    <s v="U"/>
    <x v="5"/>
    <s v="Wawona Rd"/>
    <x v="0"/>
    <s v="5000 ft sign near Alder Creek"/>
    <s v="Visitor called inot dispatch. No damage to the car. Bear ran off downhill. &quot;Clipped&quot; bear. "/>
    <m/>
  </r>
  <r>
    <n v="350"/>
    <d v="2015-07-20T00:00:00"/>
    <x v="19"/>
    <x v="1"/>
    <n v="20"/>
    <d v="1899-12-30T15:30:00"/>
    <n v="15"/>
    <n v="2"/>
    <s v="Monday"/>
    <s v="No"/>
    <s v="Unknown"/>
    <s v="Unknown"/>
    <s v="U"/>
    <x v="5"/>
    <s v="Hwy 140"/>
    <x v="6"/>
    <s v="El Portal- near Trailer Court"/>
    <s v="Bear HBV-dented car. Person traveling 40 mph. Bear ran away. Went to look, UTL. "/>
    <m/>
  </r>
  <r>
    <n v="351"/>
    <d v="2015-07-22T00:00:00"/>
    <x v="19"/>
    <x v="1"/>
    <n v="22"/>
    <d v="1899-12-30T11:00:00"/>
    <n v="11"/>
    <n v="4"/>
    <s v="Wednesday"/>
    <s v="No"/>
    <s v="Adult"/>
    <s v="Adult"/>
    <s v="U"/>
    <x v="5"/>
    <s v="Glacier PT"/>
    <x v="0"/>
    <s v="1 mile west of Sentinel Dome"/>
    <s v="Large bear (300 lb)"/>
    <m/>
  </r>
  <r>
    <n v="352"/>
    <d v="2015-07-22T00:00:00"/>
    <x v="19"/>
    <x v="1"/>
    <n v="22"/>
    <d v="1899-12-30T09:00:00"/>
    <n v="9"/>
    <n v="4"/>
    <s v="Wednesday"/>
    <s v="No"/>
    <s v="Yearling"/>
    <s v="Yearling"/>
    <s v="M"/>
    <x v="6"/>
    <s v="Tioga Rd"/>
    <x v="4"/>
    <s v="Tioga Road, just east of Reflecting Pond"/>
    <s v="Tango 1 reponded- moved bear from out of the road. Bear was not dead. IMK due to injuries. Vehicle Death. "/>
    <m/>
  </r>
  <r>
    <n v="353"/>
    <d v="2015-07-26T00:00:00"/>
    <x v="19"/>
    <x v="1"/>
    <n v="26"/>
    <d v="1899-12-30T11:30:00"/>
    <n v="11"/>
    <n v="1"/>
    <s v="Sunday"/>
    <s v="No"/>
    <s v="Adult"/>
    <s v="Adult"/>
    <s v="U"/>
    <x v="5"/>
    <s v="BOF Rd"/>
    <x v="5"/>
    <s v="2.8 miles east of BOF entrance"/>
    <s v="Bear impacted on head, ran away uphill. Visitor lost sight of it. No damage to vehicle. "/>
    <m/>
  </r>
  <r>
    <n v="354"/>
    <d v="2015-07-26T00:00:00"/>
    <x v="19"/>
    <x v="1"/>
    <n v="26"/>
    <d v="1899-12-30T15:00:00"/>
    <n v="15"/>
    <n v="1"/>
    <s v="Sunday"/>
    <s v="No"/>
    <s v="Sub-adult"/>
    <s v="Sub-adult"/>
    <s v="U"/>
    <x v="5"/>
    <s v="Wawona Rd"/>
    <x v="0"/>
    <s v="1 mile South of Avalanche Creek"/>
    <s v="Bear impacted on the left flank while crossing ht road downhill. Ambulated very slowly away. Located walking. "/>
    <m/>
  </r>
  <r>
    <n v="355"/>
    <d v="2015-07-27T00:00:00"/>
    <x v="19"/>
    <x v="1"/>
    <n v="27"/>
    <d v="1899-12-30T10:00:00"/>
    <n v="10"/>
    <n v="2"/>
    <s v="Monday"/>
    <s v="No"/>
    <s v="Cub"/>
    <s v="Cub"/>
    <s v="U"/>
    <x v="2"/>
    <s v="Tioga Rd"/>
    <x v="3"/>
    <s v="South Fork Bridge"/>
    <s v="Mother was not seen when the cub was hit or later. Bear had crushed ribs. No bleeding. mOved to 1 mile down Tamarack CG Road. "/>
    <m/>
  </r>
  <r>
    <n v="356"/>
    <d v="2015-07-27T00:00:00"/>
    <x v="19"/>
    <x v="1"/>
    <n v="27"/>
    <d v="1899-12-30T16:45:00"/>
    <n v="16"/>
    <n v="2"/>
    <s v="Monday"/>
    <s v="No"/>
    <s v="Adult"/>
    <s v="Adult"/>
    <s v="U"/>
    <x v="0"/>
    <s v="Valley"/>
    <x v="2"/>
    <s v="Northside Dr between El Cap and Pohono Bridge"/>
    <s v="Visitor's car heavily damaged. Front fender and grill.  Report taken by LE. "/>
    <m/>
  </r>
  <r>
    <n v="357"/>
    <d v="2015-07-28T00:00:00"/>
    <x v="19"/>
    <x v="1"/>
    <n v="28"/>
    <d v="1899-12-30T16:30:00"/>
    <n v="16"/>
    <n v="3"/>
    <s v="Tuesday"/>
    <s v="No"/>
    <s v="Unknown"/>
    <s v="Unknown"/>
    <s v="U"/>
    <x v="5"/>
    <s v="Tioga Rd"/>
    <x v="1"/>
    <s v="Porcupine Flat CG"/>
    <s v="Vehicle was going 35 mph, bear ran into the side of the car. Tim Hopp responded. No damage to the car. "/>
    <m/>
  </r>
  <r>
    <n v="358"/>
    <d v="2015-07-30T00:00:00"/>
    <x v="19"/>
    <x v="1"/>
    <n v="30"/>
    <d v="1899-12-30T06:09:00"/>
    <n v="6"/>
    <n v="5"/>
    <s v="Thursday"/>
    <s v="No"/>
    <s v="Unknown"/>
    <s v="Unknown"/>
    <s v="U"/>
    <x v="7"/>
    <s v="Wawona Rd"/>
    <x v="0"/>
    <s v="Mosquito Creek"/>
    <s v="Vistior reported hitting a bear to dispatch. Bear limped and ran down hill ino the forest. Small black bear. "/>
    <m/>
  </r>
  <r>
    <n v="359"/>
    <d v="2015-07-31T00:00:00"/>
    <x v="19"/>
    <x v="1"/>
    <n v="31"/>
    <d v="1899-12-30T21:00:00"/>
    <n v="21"/>
    <n v="6"/>
    <s v="Friday"/>
    <s v="No"/>
    <s v="Cub"/>
    <s v="Cub"/>
    <s v="F"/>
    <x v="2"/>
    <s v="BOF Rd"/>
    <x v="5"/>
    <s v="2 miles west of Crane Flat"/>
    <s v="Reported by dispatch. Found dead. Crushed skull. Broken jaw. "/>
    <m/>
  </r>
  <r>
    <n v="360"/>
    <d v="2015-07-31T00:00:00"/>
    <x v="19"/>
    <x v="1"/>
    <n v="31"/>
    <d v="1899-12-30T11:30:00"/>
    <n v="11"/>
    <n v="6"/>
    <s v="Friday"/>
    <s v="No"/>
    <s v="Yearling"/>
    <s v="Yearling"/>
    <s v="U"/>
    <x v="5"/>
    <s v="Wawona Rd"/>
    <x v="0"/>
    <s v="~10 miles south of Wawona Tunnel"/>
    <s v="Bear either ran into vehicle or was lightly hit by the car, but scampered off. "/>
    <m/>
  </r>
  <r>
    <n v="361"/>
    <d v="2015-08-05T00:00:00"/>
    <x v="19"/>
    <x v="2"/>
    <n v="5"/>
    <d v="1899-12-30T17:00:00"/>
    <n v="17"/>
    <n v="4"/>
    <s v="Wednesday"/>
    <s v="No"/>
    <s v="Cub/yearling"/>
    <s v="Cub/Yearling"/>
    <s v="U"/>
    <x v="5"/>
    <s v="Tioga Rd"/>
    <x v="3"/>
    <s v="White Wolf turn off"/>
    <s v="Bear ran off, unknown if injured. No sow. Described as cub-sized. "/>
    <m/>
  </r>
  <r>
    <n v="362"/>
    <d v="2015-08-15T00:00:00"/>
    <x v="19"/>
    <x v="2"/>
    <n v="15"/>
    <d v="1899-12-30T14:00:00"/>
    <n v="14"/>
    <n v="7"/>
    <s v="Saturday"/>
    <s v="No"/>
    <s v="Unknown"/>
    <s v="Unknown"/>
    <s v="U"/>
    <x v="5"/>
    <s v="Tioga Rd"/>
    <x v="3"/>
    <s v="36 km east of Tuolumne Grove"/>
    <s v="case #2015-08-15-58. French visitors reported hittinga bear. Slow speek, it fell down then ran into the woods. "/>
    <m/>
  </r>
  <r>
    <n v="363"/>
    <d v="2015-08-17T00:00:00"/>
    <x v="19"/>
    <x v="2"/>
    <n v="17"/>
    <d v="1899-12-30T21:15:00"/>
    <n v="21"/>
    <n v="2"/>
    <s v="Monday"/>
    <s v="No"/>
    <s v="Adult"/>
    <s v="Adult"/>
    <s v="U"/>
    <x v="0"/>
    <s v="BOF Rd"/>
    <x v="5"/>
    <s v="Hazel Green Dip"/>
    <s v="Large bear dented semi truck. Could not find it. "/>
    <m/>
  </r>
  <r>
    <n v="364"/>
    <d v="2015-08-21T00:00:00"/>
    <x v="19"/>
    <x v="2"/>
    <n v="21"/>
    <d v="1899-12-30T10:30:00"/>
    <n v="10"/>
    <n v="6"/>
    <s v="Friday"/>
    <s v="No"/>
    <s v="Cub/yearling"/>
    <s v="Cub/Yearling"/>
    <s v="U"/>
    <x v="5"/>
    <s v="BOF Rd"/>
    <x v="5"/>
    <s v="Between Hazel Green Dip and Merced Grove"/>
    <s v="Bear hit by vehicle and ran off. Mike 41 was UTL. No vehicle damage. "/>
    <m/>
  </r>
  <r>
    <n v="365"/>
    <d v="2015-08-26T00:00:00"/>
    <x v="19"/>
    <x v="2"/>
    <n v="26"/>
    <d v="1899-12-30T05:30:00"/>
    <n v="5"/>
    <n v="4"/>
    <s v="Wednesday"/>
    <s v="No"/>
    <s v="Unknown"/>
    <s v="Unknown"/>
    <s v="U"/>
    <x v="5"/>
    <s v="Valley"/>
    <x v="2"/>
    <s v="Southside Dr near Fern Spring"/>
    <s v="Bear collided with driver side of car. "/>
    <m/>
  </r>
  <r>
    <n v="366"/>
    <d v="2015-08-27T00:00:00"/>
    <x v="19"/>
    <x v="2"/>
    <n v="27"/>
    <d v="1899-12-30T18:30:00"/>
    <n v="18"/>
    <n v="5"/>
    <s v="Thursday"/>
    <s v="No"/>
    <s v="Cub"/>
    <s v="Cub"/>
    <s v="U"/>
    <x v="4"/>
    <s v="Tioga Rd"/>
    <x v="3"/>
    <s v="4-5 miles west of White Wolf"/>
    <s v="Fire units called in, but did not see the bear get hit. Described as alive cub, but was laying in the road. Wildlife UTL. "/>
    <m/>
  </r>
  <r>
    <n v="367"/>
    <d v="2015-08-30T00:00:00"/>
    <x v="19"/>
    <x v="2"/>
    <n v="30"/>
    <d v="1899-12-30T12:00:00"/>
    <n v="12"/>
    <n v="1"/>
    <s v="Sunday"/>
    <s v="No"/>
    <s v="Unknown"/>
    <s v="Unknown"/>
    <s v="U"/>
    <x v="5"/>
    <s v="Tioga Rd"/>
    <x v="1"/>
    <s v="Porcupine Creek Trailhead"/>
    <s v="Vehicle reported as not damaged. "/>
    <m/>
  </r>
  <r>
    <n v="368"/>
    <d v="2015-09-04T00:00:00"/>
    <x v="19"/>
    <x v="3"/>
    <n v="4"/>
    <d v="1899-12-30T21:30:00"/>
    <n v="21"/>
    <n v="6"/>
    <s v="Friday"/>
    <s v="Yes"/>
    <s v="Unknown"/>
    <s v="Unknown"/>
    <s v="U"/>
    <x v="5"/>
    <s v="Tioga Rd"/>
    <x v="9"/>
    <s v="0.25 miles east of Nature Bridge "/>
    <s v="Vistior reported hitting larger bear at slow speed. Bear tumbled and ran off. "/>
    <m/>
  </r>
  <r>
    <n v="369"/>
    <d v="2015-09-05T00:00:00"/>
    <x v="19"/>
    <x v="3"/>
    <n v="5"/>
    <d v="1899-12-30T22:00:00"/>
    <n v="22"/>
    <n v="7"/>
    <s v="Saturday"/>
    <s v="Yes"/>
    <s v="Unknown"/>
    <s v="Unknown"/>
    <s v="U"/>
    <x v="5"/>
    <s v="Tioga Rd"/>
    <x v="9"/>
    <s v="By NatureBridge Campus"/>
    <s v="Front end of the vehicle damaged. Bear ran into wooded area. "/>
    <m/>
  </r>
  <r>
    <n v="370"/>
    <d v="2015-09-18T00:00:00"/>
    <x v="19"/>
    <x v="3"/>
    <n v="18"/>
    <d v="1899-12-30T10:00:00"/>
    <n v="10"/>
    <n v="6"/>
    <s v="Friday"/>
    <s v="No"/>
    <s v="Cub"/>
    <s v="Cub"/>
    <s v="F"/>
    <x v="2"/>
    <s v="Glacier PT"/>
    <x v="0"/>
    <s v="0.7 miles up GP road from Chinquapin"/>
    <s v="Bear reported by 4 different parties. One saw a sow and dead cub. No vehicle damage. Large cub, medium brown. "/>
    <m/>
  </r>
  <r>
    <n v="371"/>
    <d v="2015-09-19T00:00:00"/>
    <x v="19"/>
    <x v="3"/>
    <n v="19"/>
    <d v="1899-12-30T11:15:00"/>
    <n v="11"/>
    <n v="7"/>
    <s v="Saturday"/>
    <s v="No"/>
    <s v="Adult"/>
    <s v="Adult"/>
    <s v="U"/>
    <x v="0"/>
    <s v="Tioga Rd"/>
    <x v="3"/>
    <s v="0.25 mi west of Siesta Lake"/>
    <s v="Bear hit on right bumper. Mike 54 responded and found the bear. It ambled away distressed. Looked hurt. "/>
    <s v="37*51.003, W -119*39.555"/>
  </r>
  <r>
    <n v="372"/>
    <d v="2015-09-20T00:00:00"/>
    <x v="19"/>
    <x v="3"/>
    <n v="20"/>
    <d v="1899-12-30T14:45:00"/>
    <n v="14"/>
    <n v="1"/>
    <s v="Sunday"/>
    <s v="No"/>
    <s v="Unknown"/>
    <s v="Unknown"/>
    <s v="U"/>
    <x v="5"/>
    <s v="Tioga Rd"/>
    <x v="3"/>
    <s v="2 miles East of Yosemite Creek CG"/>
    <s v="small to medium sized bear hit at a relatively slow speed. Bear ran off. No vehicle damage. "/>
    <m/>
  </r>
  <r>
    <n v="373"/>
    <d v="2015-10-02T00:00:00"/>
    <x v="19"/>
    <x v="4"/>
    <n v="2"/>
    <d v="1899-12-30T12:00:00"/>
    <n v="12"/>
    <n v="6"/>
    <s v="Friday"/>
    <s v="No"/>
    <s v="Unknown"/>
    <s v="Unknown"/>
    <s v="U"/>
    <x v="5"/>
    <s v="Valley"/>
    <x v="2"/>
    <s v="Southside Dr between the Chapel and Sentinel Bridge"/>
    <s v="Bear reportedly ran off to the south into the trees. UTL and no bears on telemetry in the area. "/>
    <m/>
  </r>
  <r>
    <n v="374"/>
    <d v="2015-10-04T00:00:00"/>
    <x v="19"/>
    <x v="4"/>
    <n v="4"/>
    <d v="1899-12-30T12:30:00"/>
    <n v="12"/>
    <n v="1"/>
    <s v="Sunday"/>
    <s v="No"/>
    <s v="Unknown"/>
    <s v="Unknown"/>
    <s v="U"/>
    <x v="5"/>
    <s v="Glacier PT"/>
    <x v="0"/>
    <s v="500 ft east of Badger on Glacier Point Road"/>
    <s v="Small bear hit and ran off south. "/>
    <m/>
  </r>
  <r>
    <n v="375"/>
    <d v="2015-10-05T00:00:00"/>
    <x v="19"/>
    <x v="4"/>
    <n v="5"/>
    <d v="1899-12-30T16:30:00"/>
    <n v="16"/>
    <n v="2"/>
    <s v="Monday"/>
    <s v="No"/>
    <s v="Sub-adult"/>
    <s v="Sub-adult"/>
    <s v="M"/>
    <x v="2"/>
    <s v="Tioga Rd"/>
    <x v="3"/>
    <s v="4 mi east of the South Fork Bridge"/>
    <s v="Small subadult, 2-3 yaers old hit and killed. Head trauma. Placed at South Landing. "/>
    <m/>
  </r>
  <r>
    <n v="376"/>
    <d v="2015-10-10T00:00:00"/>
    <x v="19"/>
    <x v="4"/>
    <n v="10"/>
    <d v="1899-12-30T07:30:00"/>
    <n v="7"/>
    <n v="7"/>
    <s v="Saturday"/>
    <s v="Yes"/>
    <s v="Adult"/>
    <s v="Adult"/>
    <s v="F"/>
    <x v="2"/>
    <s v="Hwy 140"/>
    <x v="6"/>
    <s v="Between EP Sandlot and Foresta Rd on the Eastside of 140"/>
    <s v="Possibly post lactation. No tags or collar. Moved to an out of the way area on a dirt road. "/>
    <m/>
  </r>
  <r>
    <n v="377"/>
    <d v="2015-10-31T00:00:00"/>
    <x v="19"/>
    <x v="4"/>
    <n v="31"/>
    <d v="1899-12-30T13:10:00"/>
    <n v="13"/>
    <n v="7"/>
    <s v="Saturday"/>
    <s v="No"/>
    <s v="Unknown"/>
    <s v="Unknown"/>
    <s v="U"/>
    <x v="5"/>
    <s v="Tioga Rd"/>
    <x v="3"/>
    <s v="13 miles east of Crane Flat"/>
    <s v="Reported through dispatch. Mike ranger went to check, UTL. "/>
    <m/>
  </r>
  <r>
    <n v="378"/>
    <d v="2015-11-12T00:00:00"/>
    <x v="19"/>
    <x v="5"/>
    <n v="12"/>
    <d v="1899-12-30T15:45:00"/>
    <n v="15"/>
    <n v="5"/>
    <s v="Thursday"/>
    <s v="No"/>
    <s v="Unknown"/>
    <s v="Unknown"/>
    <s v="U"/>
    <x v="5"/>
    <s v="Hwy 140"/>
    <x v="6"/>
    <s v="1.7 miles east of Arch Rock Entrance Station"/>
    <s v="Dispatch reported vehicle slammed breaks hit bear going slow, bear got up and ran off, no blood or hair at site"/>
    <m/>
  </r>
  <r>
    <n v="379"/>
    <d v="2016-04-03T00:00:00"/>
    <x v="20"/>
    <x v="11"/>
    <n v="3"/>
    <m/>
    <m/>
    <n v="1"/>
    <s v="Sunday"/>
    <s v="No"/>
    <s v="Unknown"/>
    <s v="Unknown"/>
    <s v="U"/>
    <x v="5"/>
    <s v="Wawona Rd"/>
    <x v="0"/>
    <s v="Avalanche Creek Area"/>
    <s v="Light brown bear ran into the side of a car. Reported by K.Buckley, Wawona LE"/>
    <m/>
  </r>
  <r>
    <n v="380"/>
    <d v="2016-05-20T00:00:00"/>
    <x v="20"/>
    <x v="8"/>
    <n v="20"/>
    <d v="1899-12-30T15:30:00"/>
    <n v="15"/>
    <n v="6"/>
    <s v="Friday"/>
    <s v="No"/>
    <s v="Sub-adult"/>
    <s v="Sub-adult"/>
    <s v="U"/>
    <x v="2"/>
    <s v="BOF Rd"/>
    <x v="5"/>
    <s v="1 mile west of Merced Grove Parking"/>
    <s v="small, blonde bear hit by vehicle (head trauma) moved to side of road by LE and then processed and moved to south landing"/>
    <m/>
  </r>
  <r>
    <n v="381"/>
    <d v="2016-05-24T00:00:00"/>
    <x v="20"/>
    <x v="8"/>
    <n v="24"/>
    <d v="1899-12-30T18:45:00"/>
    <n v="18"/>
    <n v="3"/>
    <s v="Tuesday"/>
    <s v="No"/>
    <s v="Unknown"/>
    <s v="Unknown"/>
    <s v="U"/>
    <x v="5"/>
    <s v="Wawona Rd"/>
    <x v="0"/>
    <s v="Between the 5000 ft sign and Grouse Creek"/>
    <s v="bear ran into the side of a vehicle and &quot;bounced&quot; off the back side panel, then ran off. Likley OK. Wildlife responded, UTL. "/>
    <m/>
  </r>
  <r>
    <n v="382"/>
    <d v="2016-06-03T00:00:00"/>
    <x v="20"/>
    <x v="0"/>
    <n v="3"/>
    <d v="1899-12-30T17:40:00"/>
    <n v="17"/>
    <n v="6"/>
    <s v="Friday"/>
    <s v="No"/>
    <s v="Adult"/>
    <s v="Adult"/>
    <s v="U"/>
    <x v="7"/>
    <s v="BOF Rd"/>
    <x v="5"/>
    <s v="3.3 miles nroth of Tioga jct on 120 towards BOF entrance"/>
    <s v="bear HBV and tracked by Mike Units. Widllife responded and found the bear ambulating away. "/>
    <m/>
  </r>
  <r>
    <n v="383"/>
    <d v="2016-06-03T00:00:00"/>
    <x v="20"/>
    <x v="0"/>
    <n v="3"/>
    <d v="1899-12-30T16:30:00"/>
    <n v="16"/>
    <n v="6"/>
    <s v="Friday"/>
    <s v="No"/>
    <s v="Unknown"/>
    <s v="Unknown"/>
    <s v="U"/>
    <x v="5"/>
    <s v="Wawona Rd"/>
    <x v="0"/>
    <s v="2 miles North of Chinquapin"/>
    <s v="bear hit by vehicle and then ran up the hill. No further details. "/>
    <m/>
  </r>
  <r>
    <n v="384"/>
    <d v="2016-06-10T00:00:00"/>
    <x v="20"/>
    <x v="0"/>
    <n v="10"/>
    <m/>
    <m/>
    <n v="6"/>
    <s v="Friday"/>
    <s v="No"/>
    <s v="Cub"/>
    <s v="Cub"/>
    <s v="U"/>
    <x v="2"/>
    <s v="Hwy 140"/>
    <x v="6"/>
    <s v="Abbey Road"/>
    <s v="Report of bear cub hit by vehicle near Abbey Road. Found dead, processed and left in woods above Racheria. "/>
    <m/>
  </r>
  <r>
    <n v="385"/>
    <d v="2016-06-27T00:00:00"/>
    <x v="20"/>
    <x v="0"/>
    <n v="27"/>
    <m/>
    <m/>
    <n v="2"/>
    <s v="Monday"/>
    <s v="No"/>
    <s v="Cub"/>
    <s v="Cub"/>
    <s v="F"/>
    <x v="2"/>
    <s v="BOF Rd"/>
    <x v="5"/>
    <s v="2 miles West of Foresta on Hwy 120"/>
    <s v="Young cub on side of 120 hit, broken leg. Impact on shoulder and head. Reported through Dispatch. "/>
    <m/>
  </r>
  <r>
    <n v="386"/>
    <d v="2016-07-02T00:00:00"/>
    <x v="20"/>
    <x v="1"/>
    <n v="2"/>
    <d v="1899-12-30T15:00:00"/>
    <n v="15"/>
    <n v="7"/>
    <s v="Saturday"/>
    <s v="Yes"/>
    <s v="Yearling"/>
    <s v="Yearling"/>
    <s v="F"/>
    <x v="2"/>
    <s v="Wawona Rd"/>
    <x v="0"/>
    <s v="0.8 miles north of Chinquapin on East side of Road"/>
    <s v="Bear hit and killed in the road. Small yaerling. No obvioys trauma, likely internal head injuries. "/>
    <m/>
  </r>
  <r>
    <n v="387"/>
    <d v="2016-07-04T00:00:00"/>
    <x v="20"/>
    <x v="1"/>
    <n v="4"/>
    <d v="1899-12-30T08:30:00"/>
    <n v="8"/>
    <n v="2"/>
    <s v="Monday"/>
    <s v="Yes"/>
    <s v="Adult"/>
    <s v="Adult"/>
    <s v="F"/>
    <x v="2"/>
    <s v="Tioga Rd"/>
    <x v="1"/>
    <s v="Just West of Mono Pass Trail (37*53'22&quot;N, 119*15'56&quot;W)"/>
    <s v="Bear hit and moved to Ranger Station in Tuolumne and then moved back to incident site. Found and captured 3 orphaned cubs. Transferred cubs to rehab. "/>
    <m/>
  </r>
  <r>
    <n v="388"/>
    <d v="2016-07-15T00:00:00"/>
    <x v="20"/>
    <x v="1"/>
    <n v="15"/>
    <m/>
    <m/>
    <n v="6"/>
    <s v="Friday"/>
    <s v="No"/>
    <s v="Yearling"/>
    <s v="Yearling"/>
    <s v="F"/>
    <x v="2"/>
    <s v="Tioga Rd"/>
    <x v="1"/>
    <s v="3 miles east of Tamarack Flat Campground Entrance"/>
    <s v="Yearling hit by vehicle, likely dead on impact. G18 eating it upon arrival. Moved to Crane Flat water tank."/>
    <m/>
  </r>
  <r>
    <n v="389"/>
    <d v="2016-07-16T00:00:00"/>
    <x v="20"/>
    <x v="1"/>
    <n v="16"/>
    <d v="1899-12-30T13:30:00"/>
    <n v="13"/>
    <n v="7"/>
    <s v="Saturday"/>
    <s v="No"/>
    <s v="Sub-adult"/>
    <s v="Sub-adult"/>
    <s v="F"/>
    <x v="0"/>
    <s v="Valley"/>
    <x v="2"/>
    <s v="Pentilla's Corner"/>
    <s v="G7 hit by a car, limped to a tree, slowly climbed. Right leg definitely hurt. "/>
    <m/>
  </r>
  <r>
    <n v="390"/>
    <d v="2016-07-24T00:00:00"/>
    <x v="20"/>
    <x v="1"/>
    <n v="24"/>
    <m/>
    <m/>
    <n v="1"/>
    <s v="Sunday"/>
    <s v="No"/>
    <s v="Unknown"/>
    <s v="Unknown"/>
    <s v="U"/>
    <x v="5"/>
    <s v="Wawona Rd"/>
    <x v="0"/>
    <s v="Bishop Creek"/>
    <s v="3rd hand report. Visitor said bear was hit and went under the wheel, but ran away. "/>
    <m/>
  </r>
  <r>
    <n v="391"/>
    <d v="2016-07-28T00:00:00"/>
    <x v="20"/>
    <x v="1"/>
    <n v="28"/>
    <m/>
    <m/>
    <n v="5"/>
    <s v="Thursday"/>
    <s v="No"/>
    <s v="Adult"/>
    <s v="Adult"/>
    <s v="U"/>
    <x v="4"/>
    <s v="BOF Rd"/>
    <x v="5"/>
    <s v="Sugarpine Grade"/>
    <s v="Honda Element front end completely destroyed. Bear ran off. UTL. Likely dead or injured based on state of car. "/>
    <m/>
  </r>
  <r>
    <n v="392"/>
    <d v="2016-08-02T00:00:00"/>
    <x v="20"/>
    <x v="2"/>
    <n v="2"/>
    <d v="1899-12-30T18:00:00"/>
    <n v="18"/>
    <n v="3"/>
    <s v="Tuesday"/>
    <s v="No"/>
    <s v="Unknown"/>
    <s v="Unknown"/>
    <s v="U"/>
    <x v="5"/>
    <s v="BOF Rd"/>
    <x v="5"/>
    <s v="0.8 mile South of Merced Grove (37*45'32&quot;N, 119*49'44&quot;W)"/>
    <s v="Visitor hit bear's butt and it slightly rolled up onto vehicle hood but darted into woods. Widllife staff were UTL. No blood present. "/>
    <m/>
  </r>
  <r>
    <n v="393"/>
    <d v="2016-08-07T00:00:00"/>
    <x v="20"/>
    <x v="2"/>
    <n v="7"/>
    <d v="1899-12-30T20:00:00"/>
    <n v="20"/>
    <n v="1"/>
    <s v="Sunday"/>
    <s v="No"/>
    <s v="Yearling"/>
    <s v="Yearling"/>
    <s v="U"/>
    <x v="5"/>
    <s v="Hwy 140"/>
    <x v="6"/>
    <s v="Trailer Court near El Portal"/>
    <s v="Visitor side swiped small baer. Bear was laying on the side of the road, but then got up and ran into the woods"/>
    <m/>
  </r>
  <r>
    <n v="394"/>
    <d v="2016-08-11T00:00:00"/>
    <x v="20"/>
    <x v="2"/>
    <n v="11"/>
    <d v="1899-12-30T13:30:00"/>
    <n v="13"/>
    <n v="5"/>
    <s v="Thursday"/>
    <s v="No"/>
    <s v="Unknown"/>
    <s v="Unknown"/>
    <s v="U"/>
    <x v="5"/>
    <s v="Tioga Rd"/>
    <x v="1"/>
    <s v="Near gate across from Tamarack Creek Entrance"/>
    <s v="Report came in at 16:00. Visitors reported bear ran off. Crew is checked to see if it was Green 18. "/>
    <m/>
  </r>
  <r>
    <n v="395"/>
    <d v="2016-08-15T00:00:00"/>
    <x v="20"/>
    <x v="2"/>
    <n v="15"/>
    <d v="1899-12-30T09:30:00"/>
    <n v="9"/>
    <n v="2"/>
    <s v="Monday"/>
    <s v="No"/>
    <s v="Unknown"/>
    <s v="Unknown"/>
    <s v="U"/>
    <x v="5"/>
    <s v="Tioga Rd"/>
    <x v="1"/>
    <s v="South Fork Bridge"/>
    <s v="Reported through dispatch. Ran off. "/>
    <m/>
  </r>
  <r>
    <n v="396"/>
    <d v="2016-08-20T00:00:00"/>
    <x v="20"/>
    <x v="2"/>
    <n v="20"/>
    <d v="1899-12-30T18:15:00"/>
    <n v="18"/>
    <n v="7"/>
    <s v="Saturday"/>
    <s v="No"/>
    <s v="Unknown"/>
    <s v="Unknown"/>
    <s v="U"/>
    <x v="5"/>
    <s v="Wawona Rd"/>
    <x v="0"/>
    <s v="10 miles into park from South Entrance"/>
    <s v="Bear reported hit by vehicle through dispatch. Ran off. Looked for it. UTL."/>
    <m/>
  </r>
  <r>
    <n v="397"/>
    <d v="2016-09-01T00:00:00"/>
    <x v="20"/>
    <x v="3"/>
    <n v="1"/>
    <d v="1899-12-30T10:00:00"/>
    <n v="10"/>
    <n v="5"/>
    <s v="Thursday"/>
    <s v="No"/>
    <s v="Unknown"/>
    <s v="Unknown"/>
    <s v="U"/>
    <x v="5"/>
    <s v="Wawona Rd"/>
    <x v="0"/>
    <s v="about 15 miles south of Yosemite Village"/>
    <s v="Bear reported hit by vehicle through dispatch. Ran off. Looked for it. UTL."/>
    <m/>
  </r>
  <r>
    <n v="398"/>
    <d v="2016-09-08T00:00:00"/>
    <x v="20"/>
    <x v="3"/>
    <n v="8"/>
    <d v="1899-12-30T12:30:00"/>
    <n v="12"/>
    <n v="5"/>
    <s v="Thursday"/>
    <s v="No"/>
    <s v="Unknown"/>
    <s v="Unknown"/>
    <s v="U"/>
    <x v="5"/>
    <s v="BOF Rd"/>
    <x v="5"/>
    <s v="3 miles East of Big Oak Flat Entrance"/>
    <s v="RP said car was going slow, and bear ran into the side of it. Bear ran off the road immediately after. "/>
    <m/>
  </r>
  <r>
    <n v="399"/>
    <d v="2016-09-24T00:00:00"/>
    <x v="20"/>
    <x v="3"/>
    <n v="24"/>
    <d v="1899-12-30T16:00:00"/>
    <n v="16"/>
    <n v="7"/>
    <s v="Saturday"/>
    <s v="No"/>
    <s v="Unknown"/>
    <s v="Unknown"/>
    <s v="U"/>
    <x v="5"/>
    <s v="Wawona Rd"/>
    <x v="0"/>
    <s v="Between South Entrance &amp; Wawona"/>
    <s v="Bear ran off into woods. Case #2016-09-34-072"/>
    <m/>
  </r>
  <r>
    <n v="400"/>
    <d v="2016-09-25T00:00:00"/>
    <x v="20"/>
    <x v="3"/>
    <n v="25"/>
    <d v="1899-12-30T12:00:00"/>
    <n v="12"/>
    <n v="1"/>
    <s v="Sunday"/>
    <s v="No"/>
    <s v="Adult"/>
    <s v="Adult"/>
    <s v="U"/>
    <x v="5"/>
    <s v="Tioga Rd"/>
    <x v="1"/>
    <s v="Near Porcupine Campground on Tioga Rd"/>
    <s v="Cliff Ashley (Tange 41) reported. Bear looked up at driver and ran off into woods. &quot;Stunned&quot;"/>
    <m/>
  </r>
  <r>
    <n v="401"/>
    <d v="2016-09-26T00:00:00"/>
    <x v="20"/>
    <x v="3"/>
    <n v="26"/>
    <d v="1899-12-30T13:00:00"/>
    <n v="13"/>
    <n v="2"/>
    <s v="Monday"/>
    <s v="No"/>
    <s v="Adult"/>
    <s v="Adult"/>
    <s v="M"/>
    <x v="2"/>
    <s v="Tioga Rd"/>
    <x v="1"/>
    <s v="Porcupine Creek Campground"/>
    <s v="Tango 45 dispatched adult male bear HBV. Moved bear to South Landing Road. "/>
    <m/>
  </r>
  <r>
    <n v="402"/>
    <d v="2016-09-28T00:00:00"/>
    <x v="20"/>
    <x v="3"/>
    <n v="28"/>
    <d v="1899-12-30T21:00:00"/>
    <n v="21"/>
    <n v="4"/>
    <s v="Wednesday"/>
    <s v="No"/>
    <s v="Unknown"/>
    <s v="Unknown"/>
    <s v="U"/>
    <x v="0"/>
    <s v="Tioga Rd"/>
    <x v="1"/>
    <s v="0.5 mile west of White Wolf"/>
    <s v="Bear ran into the side of vehicle. UTL. Lots of skid marks, pieces of car, and blood on the road. "/>
    <m/>
  </r>
  <r>
    <n v="403"/>
    <d v="2016-10-10T00:00:00"/>
    <x v="20"/>
    <x v="4"/>
    <n v="10"/>
    <d v="1899-12-30T13:30:00"/>
    <n v="13"/>
    <n v="2"/>
    <s v="Monday"/>
    <s v="Yes"/>
    <s v="Unknown"/>
    <s v="Unknown"/>
    <s v="U"/>
    <x v="5"/>
    <s v="Glacier PT"/>
    <x v="0"/>
    <s v="GP Road at Sentinel Parking/13.2 mi East of Chinquapin"/>
    <s v="Dark colored bear with no tags. HBV on shoulder. Wasn't phased. Ran off. "/>
    <m/>
  </r>
  <r>
    <n v="404"/>
    <d v="2016-10-18T00:00:00"/>
    <x v="20"/>
    <x v="4"/>
    <n v="18"/>
    <m/>
    <m/>
    <n v="3"/>
    <s v="Tuesday"/>
    <s v="No"/>
    <s v="Adult"/>
    <s v="Adult"/>
    <s v="F"/>
    <x v="2"/>
    <s v="Glacier PT"/>
    <x v="0"/>
    <s v="0.25 mi west of Sentinel Dome Parking"/>
    <s v="Visitor reported seeing dead bear on th side of road to South Entrance staff. Recovered 10/258/16 by Rleahy and moved to back of Bridalveil Creek Campground. 37.62208*N, 119.61767*W"/>
    <m/>
  </r>
  <r>
    <n v="405"/>
    <d v="2016-10-24T00:00:00"/>
    <x v="20"/>
    <x v="4"/>
    <n v="24"/>
    <m/>
    <m/>
    <n v="2"/>
    <s v="Monday"/>
    <s v="No"/>
    <s v="Yearling"/>
    <s v="Yearling"/>
    <s v="F"/>
    <x v="2"/>
    <s v="Glacier PT"/>
    <x v="0"/>
    <s v="0.25 mi before El Portal View (37*40'01&quot;N, 119*41'56&quot;W)"/>
    <s v="Bear had oral trauma and left leg fractures. "/>
    <m/>
  </r>
  <r>
    <n v="406"/>
    <d v="2017-06-04T00:00:00"/>
    <x v="21"/>
    <x v="0"/>
    <n v="4"/>
    <d v="1899-12-30T15:15:00"/>
    <n v="15"/>
    <n v="1"/>
    <s v="Sunday"/>
    <s v="No"/>
    <s v="Unknown"/>
    <s v="Unknown"/>
    <s v="U"/>
    <x v="5"/>
    <s v="Tioga Rd"/>
    <x v="5"/>
    <s v="at Tamarack Creek"/>
    <s v="Bear ran into the passenger door then fell off a steep hill and wandered off"/>
    <s v="37.72769, -119.71425"/>
  </r>
  <r>
    <n v="407"/>
    <d v="2017-06-10T00:00:00"/>
    <x v="21"/>
    <x v="0"/>
    <n v="10"/>
    <d v="1899-12-30T11:00:00"/>
    <n v="11"/>
    <n v="7"/>
    <s v="Saturday"/>
    <s v="No"/>
    <s v="Unknown"/>
    <s v="Unknown"/>
    <s v="U"/>
    <x v="5"/>
    <s v="Valley"/>
    <x v="2"/>
    <s v="Southside Drive at Cathedral Beach sign"/>
    <s v="Bear ran into the passenger side door and then ran off into the woods (south)"/>
    <s v="37.72151, -119.62536 "/>
  </r>
  <r>
    <n v="408"/>
    <d v="2017-06-22T00:00:00"/>
    <x v="21"/>
    <x v="0"/>
    <n v="22"/>
    <d v="1899-12-30T20:30:00"/>
    <n v="20"/>
    <n v="5"/>
    <s v="Thursday"/>
    <s v="No"/>
    <s v="Unknown"/>
    <s v="Unknown"/>
    <s v="U"/>
    <x v="5"/>
    <s v="BOF Rd"/>
    <x v="9"/>
    <s v="Crane Flat Gas Station"/>
    <s v="Bear hit by right front side of the car at 25 mph. Ran into woods unable to locate. "/>
    <s v="37.75134, -119.79448"/>
  </r>
  <r>
    <n v="409"/>
    <d v="2017-07-10T00:00:00"/>
    <x v="21"/>
    <x v="1"/>
    <n v="10"/>
    <d v="1899-12-30T18:00:00"/>
    <n v="18"/>
    <n v="2"/>
    <s v="Monday"/>
    <s v="No"/>
    <s v="Unknown"/>
    <s v="Unknown"/>
    <s v="U"/>
    <x v="0"/>
    <s v="BOF Rd"/>
    <x v="9"/>
    <s v="Between Crane Flat at Merced Grove"/>
    <s v="Large, medium-brown bear hit by vehicle. Low impact. Bear limped off. "/>
    <s v="37.75459, -119.82551"/>
  </r>
  <r>
    <n v="410"/>
    <d v="2017-07-21T00:00:00"/>
    <x v="21"/>
    <x v="1"/>
    <n v="21"/>
    <d v="1899-12-30T13:30:00"/>
    <n v="13"/>
    <n v="6"/>
    <s v="Friday"/>
    <s v="No"/>
    <s v="Yearling"/>
    <s v="Yearling"/>
    <s v="F"/>
    <x v="2"/>
    <s v="Wawona Rd"/>
    <x v="0"/>
    <s v="Between Wawona Campground and Wawona"/>
    <s v="Bear found dead by Kbuckley. Disposed of body off the road. Black coat. "/>
    <s v="37.54302,  -119.67092"/>
  </r>
  <r>
    <n v="411"/>
    <d v="2017-07-24T00:00:00"/>
    <x v="21"/>
    <x v="1"/>
    <n v="24"/>
    <d v="1899-12-30T18:35:00"/>
    <n v="18"/>
    <n v="2"/>
    <s v="Monday"/>
    <s v="No"/>
    <s v="Unknown"/>
    <s v="Unknown"/>
    <s v="U"/>
    <x v="5"/>
    <s v="BOF Rd"/>
    <x v="5"/>
    <s v="50 feet West of Half Dome View Turnout"/>
    <s v="Wilderness 15, Chris Hubach, reported struck bear whie heading westbound towards Crane. Looked hard for bear, but UTL. "/>
    <s v="37.71360, -119.72891"/>
  </r>
  <r>
    <n v="412"/>
    <d v="2017-08-02T00:00:00"/>
    <x v="21"/>
    <x v="2"/>
    <n v="2"/>
    <d v="1899-12-30T08:00:00"/>
    <n v="8"/>
    <n v="4"/>
    <s v="Wednesday"/>
    <s v="No"/>
    <s v="Unknown"/>
    <s v="Unknown"/>
    <s v="U"/>
    <x v="5"/>
    <s v="Tioga Rd"/>
    <x v="1"/>
    <s v="Porcupine Flat"/>
    <s v="Bear hit by Kmanion with minor damage to her van. Could not locate the bear immediately after hitting. "/>
    <s v="37.78160, -119.74736"/>
  </r>
  <r>
    <n v="413"/>
    <d v="2017-08-06T00:00:00"/>
    <x v="21"/>
    <x v="2"/>
    <n v="6"/>
    <d v="1899-12-30T16:30:00"/>
    <n v="16"/>
    <n v="1"/>
    <s v="Sunday"/>
    <s v="No"/>
    <s v="Unknown"/>
    <s v="Unknown"/>
    <s v="U"/>
    <x v="3"/>
    <s v="BOF Rd"/>
    <x v="5"/>
    <s v="just east of Foresta Jct"/>
    <s v="Described as a large bear, no tags. Driver going 35 mph. Bear rolled or bounced off the vehicle and went downslope. "/>
    <s v="37.81615, -119.51926"/>
  </r>
  <r>
    <n v="414"/>
    <d v="2017-08-06T00:00:00"/>
    <x v="21"/>
    <x v="2"/>
    <n v="6"/>
    <d v="1899-12-30T12:00:00"/>
    <n v="12"/>
    <n v="1"/>
    <s v="Sunday"/>
    <s v="No"/>
    <s v="Unknown"/>
    <s v="Unknown"/>
    <s v="U"/>
    <x v="3"/>
    <s v="Tioga Rd"/>
    <x v="1"/>
    <s v="1-2 miles east of Tamarack Flat Campground"/>
    <s v="Bear hit by vehicle, damage to the car. Bear small, unknown if it ran off, but UTL. "/>
    <s v="37.71351, -119.73029"/>
  </r>
  <r>
    <n v="415"/>
    <d v="2017-08-10T00:00:00"/>
    <x v="21"/>
    <x v="2"/>
    <n v="10"/>
    <d v="1899-12-30T09:30:00"/>
    <n v="9"/>
    <n v="5"/>
    <s v="Thursday"/>
    <s v="No"/>
    <s v="Unknown"/>
    <s v="Unknown"/>
    <s v="U"/>
    <x v="5"/>
    <s v="Tioga Rd"/>
    <x v="1"/>
    <s v="Between Porcupine Creek and Olmstead Point"/>
    <s v="Eastbound driver on 120 at 35 mph"/>
    <s v="37.85145, -119.57341"/>
  </r>
  <r>
    <n v="416"/>
    <d v="2017-08-12T00:00:00"/>
    <x v="21"/>
    <x v="2"/>
    <n v="12"/>
    <d v="1899-12-30T17:00:00"/>
    <n v="17"/>
    <n v="7"/>
    <s v="Saturday"/>
    <s v="No"/>
    <s v="Unknown"/>
    <s v="Unknown"/>
    <s v="U"/>
    <x v="0"/>
    <s v="Tioga Rd"/>
    <x v="1"/>
    <s v="Near Yosemite Creek Picnic Area"/>
    <s v="Ran off, possible injured leg. 0.75 miles east of Yosemite Creek. Employee on motorcycle. Bear entered the road from the North, hit the motorcyclist. Bear lay in the road for a short while. Got p and limped off to the south of the road. "/>
    <s v="37.84917, -119.44361"/>
  </r>
  <r>
    <n v="417"/>
    <d v="2017-08-17T00:00:00"/>
    <x v="21"/>
    <x v="2"/>
    <n v="17"/>
    <d v="1899-12-30T20:30:00"/>
    <n v="20"/>
    <n v="5"/>
    <s v="Thursday"/>
    <s v="No"/>
    <s v="Sub-adult"/>
    <s v="Sub-adult"/>
    <s v="M"/>
    <x v="2"/>
    <s v="Tioga Rd"/>
    <x v="1"/>
    <s v="Near Tenaya Lake"/>
    <s v="Dead on arrival. Blonde male 2-3 years old near Tenaya Lake (N37*50'57&quot;, W119*26'37&quot;)"/>
    <s v="37.84833, -119.67417"/>
  </r>
  <r>
    <n v="418"/>
    <d v="2017-08-19T00:00:00"/>
    <x v="21"/>
    <x v="2"/>
    <n v="19"/>
    <d v="1899-12-30T16:30:00"/>
    <n v="16"/>
    <n v="7"/>
    <s v="Saturday"/>
    <s v="No"/>
    <s v="Adult"/>
    <s v="Adult"/>
    <s v="U"/>
    <x v="5"/>
    <s v="Wawona Rd"/>
    <x v="0"/>
    <s v="At Strawberry Creek"/>
    <s v="Hit by vehicle, rolled away and ran off. No damage to the car. "/>
    <s v="37.6359, -119.6828"/>
  </r>
  <r>
    <n v="419"/>
    <d v="2017-08-20T00:00:00"/>
    <x v="21"/>
    <x v="2"/>
    <n v="20"/>
    <d v="1899-12-30T17:00:00"/>
    <n v="17"/>
    <n v="1"/>
    <s v="Sunday"/>
    <s v="No"/>
    <s v="Yearling"/>
    <s v="Yearling"/>
    <s v="M"/>
    <x v="2"/>
    <s v="Tioga Rd"/>
    <x v="1"/>
    <s v="Tioga Road 8,000 ft marker"/>
    <s v="Blonde yearling male bear, no obvoius trauma, passing lane"/>
    <s v="37.8507, -119.6523"/>
  </r>
  <r>
    <n v="420"/>
    <d v="2017-08-24T00:00:00"/>
    <x v="21"/>
    <x v="2"/>
    <n v="24"/>
    <d v="1899-12-30T08:30:00"/>
    <n v="8"/>
    <n v="5"/>
    <s v="Thursday"/>
    <s v="No"/>
    <s v="Unknown"/>
    <s v="Unknown"/>
    <s v="U"/>
    <x v="5"/>
    <s v="BOF Rd"/>
    <x v="5"/>
    <s v="Between Half Dome View and Long Tunnel"/>
    <s v="Large bear hit about 35 mph. Hit on the side. Bear ran downhill. UTL when looked for. "/>
    <s v="37.7147, -119.7265"/>
  </r>
  <r>
    <n v="421"/>
    <d v="2017-08-24T00:00:00"/>
    <x v="21"/>
    <x v="2"/>
    <n v="24"/>
    <d v="1899-12-30T07:00:00"/>
    <n v="7"/>
    <n v="5"/>
    <s v="Thursday"/>
    <s v="No"/>
    <s v="Unknown"/>
    <s v="Unknown"/>
    <s v="U"/>
    <x v="3"/>
    <s v="Tioga Rd"/>
    <x v="1"/>
    <s v="Luken's Lake Trailhead"/>
    <s v="Small bear hit by car, Mike 52 &amp; Tango unit could not find. UTL"/>
    <s v="37.8505, -119.6152"/>
  </r>
  <r>
    <n v="422"/>
    <d v="2017-08-26T00:00:00"/>
    <x v="21"/>
    <x v="2"/>
    <n v="26"/>
    <d v="1899-12-30T05:15:00"/>
    <n v="5"/>
    <n v="7"/>
    <s v="Saturday"/>
    <s v="No"/>
    <s v="Yearling"/>
    <s v="Yearling"/>
    <s v="U"/>
    <x v="5"/>
    <s v="Hwy 140"/>
    <x v="6"/>
    <s v="Near BOF Junction"/>
    <s v="A very small cub, black, was running down slope and hit the side of a stopped car in the road. "/>
    <s v="37.7192, -119.6836"/>
  </r>
  <r>
    <n v="423"/>
    <d v="2017-09-09T00:00:00"/>
    <x v="21"/>
    <x v="3"/>
    <n v="9"/>
    <d v="1899-12-30T19:30:00"/>
    <n v="19"/>
    <n v="7"/>
    <s v="Saturday"/>
    <s v="No"/>
    <s v="Unknown"/>
    <s v="Unknown"/>
    <s v="U"/>
    <x v="5"/>
    <s v="BOF Rd"/>
    <x v="5"/>
    <s v="Near BOF entrance"/>
    <s v="Extensive search for the bear, but UTL after the bear ran off. "/>
    <s v="37.7992, -119.8753"/>
  </r>
  <r>
    <n v="424"/>
    <d v="2017-09-29T00:00:00"/>
    <x v="21"/>
    <x v="3"/>
    <n v="29"/>
    <d v="1899-12-30T12:15:00"/>
    <n v="12"/>
    <n v="6"/>
    <s v="Friday"/>
    <s v="No"/>
    <s v="Unknown"/>
    <s v="Unknown"/>
    <s v="U"/>
    <x v="0"/>
    <s v="Tioga Rd"/>
    <x v="1"/>
    <s v="Porcupine Flat Area"/>
    <s v="A small, dark brown bear was hit by a vehicle at 20-30 mph. Front center of the car, took off the bumper of the vehicle. Bear limped off. Driver unable to locate the bear when they looked for it. "/>
    <s v="37.8070, -119.5633"/>
  </r>
  <r>
    <n v="425"/>
    <d v="2017-09-29T00:00:00"/>
    <x v="21"/>
    <x v="3"/>
    <n v="29"/>
    <d v="1899-12-30T10:00:00"/>
    <n v="10"/>
    <n v="6"/>
    <s v="Friday"/>
    <s v="No"/>
    <s v="Sub-adult"/>
    <s v="Sub-adult"/>
    <s v="U"/>
    <x v="5"/>
    <s v="Tioga Rd"/>
    <x v="1"/>
    <s v="5 miles west of Siesta Lake"/>
    <s v="Ran uphill and hit the front tire of the car. Not driving faster than 35 mph"/>
    <s v="37.8059, -119.7162"/>
  </r>
  <r>
    <n v="426"/>
    <d v="2017-10-25T00:00:00"/>
    <x v="21"/>
    <x v="4"/>
    <n v="25"/>
    <d v="1899-12-30T16:30:00"/>
    <n v="16"/>
    <n v="4"/>
    <s v="Wednesday"/>
    <s v="No"/>
    <s v="Unknown"/>
    <s v="Unknown"/>
    <s v="U"/>
    <x v="5"/>
    <s v="BOF Rd"/>
    <x v="5"/>
    <s v="5 miles into the park from BOF entrance"/>
    <s v="No other details."/>
    <s v="37.7590, -119.8310"/>
  </r>
  <r>
    <n v="427"/>
    <d v="2017-10-28T00:00:00"/>
    <x v="21"/>
    <x v="4"/>
    <n v="28"/>
    <d v="1899-12-30T17:10:00"/>
    <n v="17"/>
    <n v="7"/>
    <s v="Saturday"/>
    <s v="No"/>
    <s v="Sub-adult"/>
    <s v="Sub-adult"/>
    <s v="U"/>
    <x v="5"/>
    <s v="Hwy 140"/>
    <x v="6"/>
    <s v="Just inside the entrance of the park"/>
    <s v="Came up a steep embankment and hit the right front side of the car. The bear rolled several times then got up and ran off."/>
    <s v="37.6789, -119.7568"/>
  </r>
  <r>
    <n v="428"/>
    <d v="2017-10-30T00:00:00"/>
    <x v="21"/>
    <x v="4"/>
    <n v="30"/>
    <d v="1899-12-30T20:15:00"/>
    <n v="20"/>
    <n v="2"/>
    <s v="Monday"/>
    <s v="No"/>
    <s v="Yearling"/>
    <s v="Yearling"/>
    <s v="M"/>
    <x v="2"/>
    <s v="Hwy 140"/>
    <x v="6"/>
    <s v="At Crane Creek"/>
    <s v="Bear came down a steep embankment from a neighborhood. Bear #2083. "/>
    <s v="37.6754, -119.7789"/>
  </r>
  <r>
    <n v="429"/>
    <d v="2017-11-08T00:00:00"/>
    <x v="21"/>
    <x v="5"/>
    <n v="8"/>
    <d v="1899-12-30T14:00:00"/>
    <n v="14"/>
    <n v="4"/>
    <s v="Wednesday"/>
    <s v="No"/>
    <s v="Adult"/>
    <s v="Adult"/>
    <s v="F"/>
    <x v="6"/>
    <s v="BOF Rd"/>
    <x v="5"/>
    <s v="200 meters east of Merced Grove"/>
    <s v="Bear came down a steep embankment onto road. Left hip dislocation. Second bear present, seen after dispatching. Dispatched with two rubber slugs. "/>
    <s v="37.7632, -119.8396"/>
  </r>
  <r>
    <n v="430"/>
    <d v="2017-11-11T00:00:00"/>
    <x v="21"/>
    <x v="5"/>
    <n v="11"/>
    <d v="1899-12-30T17:40:00"/>
    <n v="17"/>
    <n v="7"/>
    <s v="Saturday"/>
    <s v="Yes"/>
    <s v="Unknown"/>
    <s v="Unknown"/>
    <s v="U"/>
    <x v="0"/>
    <s v="Tioga Rd"/>
    <x v="1"/>
    <s v="20 minutes East of Crane Flat"/>
    <s v="Small bear, possibly a cub, was dragged under a car after dark. Visitors did not stop and look but did report it. "/>
    <s v="37.8504, -119.6279"/>
  </r>
  <r>
    <n v="431"/>
    <d v="2017-11-12T00:00:00"/>
    <x v="21"/>
    <x v="5"/>
    <n v="12"/>
    <d v="1899-12-30T14:00:00"/>
    <n v="14"/>
    <n v="1"/>
    <s v="Sunday"/>
    <s v="Yes"/>
    <s v="Sub-adult"/>
    <s v="Sub-adult"/>
    <s v="M"/>
    <x v="2"/>
    <s v="Tioga Rd"/>
    <x v="1"/>
    <s v=".7 miles west of Tamarack Flat"/>
    <s v="Very healthy yearling-subadult, hit and lay dying in roadway. Dispatched by Mike 13."/>
    <s v="37.7560, -119.7715"/>
  </r>
  <r>
    <n v="432"/>
    <d v="2017-12-29T00:00:00"/>
    <x v="21"/>
    <x v="6"/>
    <n v="29"/>
    <d v="1899-12-30T16:30:00"/>
    <n v="16"/>
    <n v="6"/>
    <s v="Friday"/>
    <s v="No"/>
    <s v="Unknown"/>
    <s v="Unknown"/>
    <s v="U"/>
    <x v="5"/>
    <s v="Hwy 140"/>
    <x v="6"/>
    <s v="Cascade Falls picnic area parking lot"/>
    <s v="Bear HBV by car travelling 5 mph. Bear ran SE and crossed river. "/>
    <s v="37.7232, -119.7133"/>
  </r>
  <r>
    <n v="433"/>
    <d v="2018-06-11T00:00:00"/>
    <x v="22"/>
    <x v="0"/>
    <n v="11"/>
    <d v="1899-12-30T10:50:00"/>
    <n v="10"/>
    <n v="2"/>
    <s v="Monday"/>
    <s v="No"/>
    <s v="Unknown"/>
    <s v="Unknown"/>
    <s v="U"/>
    <x v="5"/>
    <s v="Glacier PT"/>
    <x v="0"/>
    <s v="Glacier Point Road"/>
    <s v="Reported as dazed with tongue hanging out. Ran off. Visitor behind car that hot bear reported it to GP Ranger"/>
    <m/>
  </r>
  <r>
    <n v="434"/>
    <d v="2018-07-02T00:00:00"/>
    <x v="22"/>
    <x v="1"/>
    <n v="2"/>
    <d v="1899-12-30T18:45:00"/>
    <n v="18"/>
    <n v="2"/>
    <s v="Monday"/>
    <s v="Yes"/>
    <s v="Unknown"/>
    <s v="Unknown"/>
    <s v="U"/>
    <x v="5"/>
    <s v="BOF Rd"/>
    <x v="5"/>
    <s v="3 miles east of BOF entrance"/>
    <s v="Wandered off, unknown direction of travel. UTL"/>
    <m/>
  </r>
  <r>
    <n v="435"/>
    <d v="2018-07-03T00:00:00"/>
    <x v="22"/>
    <x v="1"/>
    <n v="3"/>
    <d v="1899-12-30T16:30:00"/>
    <n v="16"/>
    <n v="3"/>
    <s v="Tuesday"/>
    <s v="No"/>
    <s v="Unknown"/>
    <s v="Unknown"/>
    <s v="U"/>
    <x v="3"/>
    <s v="Tioga Rd"/>
    <x v="1"/>
    <s v="Between May Lake and Porcupine Flat. Closer to May Lake"/>
    <s v="UTL"/>
    <m/>
  </r>
  <r>
    <n v="436"/>
    <d v="2018-07-03T00:00:00"/>
    <x v="22"/>
    <x v="1"/>
    <n v="3"/>
    <d v="1899-12-30T22:00:00"/>
    <n v="22"/>
    <n v="3"/>
    <s v="Tuesday"/>
    <s v="No"/>
    <s v="Yearling"/>
    <s v="Yearling"/>
    <s v="M"/>
    <x v="2"/>
    <s v="Valley"/>
    <x v="2"/>
    <s v="Northside Drive at Eagle Creek"/>
    <s v="3405 Roto Tag"/>
    <m/>
  </r>
  <r>
    <n v="437"/>
    <d v="2018-07-15T00:00:00"/>
    <x v="22"/>
    <x v="1"/>
    <n v="15"/>
    <d v="1899-12-30T11:45:00"/>
    <n v="11"/>
    <n v="1"/>
    <s v="Sunday"/>
    <s v="No"/>
    <s v="Adult"/>
    <s v="Adult"/>
    <s v="M"/>
    <x v="5"/>
    <s v="Valley"/>
    <x v="2"/>
    <s v="Sentinel Cross"/>
    <s v="Car travelling N on Sentinel Dr. Bear took 2 steps out from bushes on the side of the road and got hit in the head and shoulder (L side). Bear immediately ran off and lay down in meadow"/>
    <m/>
  </r>
  <r>
    <n v="438"/>
    <d v="2018-07-17T00:00:00"/>
    <x v="22"/>
    <x v="1"/>
    <n v="17"/>
    <d v="1899-12-30T20:00:00"/>
    <n v="20"/>
    <n v="3"/>
    <s v="Tuesday"/>
    <s v="No"/>
    <s v="Unknown"/>
    <s v="Unknown"/>
    <s v="U"/>
    <x v="5"/>
    <s v="Wawona Rd"/>
    <x v="0"/>
    <s v="On Wawona Rd between GP road and Fish Camp"/>
    <s v="Vehicle was travelling S and hit bear on East side of road"/>
    <m/>
  </r>
  <r>
    <n v="439"/>
    <d v="2018-08-11T00:00:00"/>
    <x v="22"/>
    <x v="2"/>
    <n v="11"/>
    <d v="1899-12-30T10:52:00"/>
    <n v="10"/>
    <n v="7"/>
    <s v="Saturday"/>
    <s v="No"/>
    <s v="Sub-adult"/>
    <s v="Sub-adult"/>
    <s v="U"/>
    <x v="5"/>
    <s v="BOF Rd"/>
    <x v="9"/>
    <s v="Crane Flat"/>
    <s v="HBV at Crane. Shaun reported via voicemail"/>
    <m/>
  </r>
  <r>
    <n v="440"/>
    <d v="2018-09-01T00:00:00"/>
    <x v="22"/>
    <x v="3"/>
    <n v="1"/>
    <d v="1899-12-30T20:01:00"/>
    <n v="20"/>
    <n v="7"/>
    <s v="Saturday"/>
    <s v="Yes"/>
    <s v="Unknown"/>
    <s v="Unknown"/>
    <s v="U"/>
    <x v="5"/>
    <s v="BOF Rd"/>
    <x v="9"/>
    <s v="Crane Flat"/>
    <s v="HBV at 45mph. Rolled over hood then ran off. UTL"/>
    <m/>
  </r>
  <r>
    <n v="441"/>
    <d v="2018-09-02T00:00:00"/>
    <x v="22"/>
    <x v="3"/>
    <n v="2"/>
    <d v="1899-12-30T21:00:00"/>
    <n v="21"/>
    <n v="1"/>
    <s v="Sunday"/>
    <s v="Yes"/>
    <s v="Unknown"/>
    <s v="Unknown"/>
    <s v="U"/>
    <x v="5"/>
    <s v="Tioga Rd"/>
    <x v="1"/>
    <s v="Porcupine Creek CG"/>
    <s v="Visitor reported hitting bear on L hind quarter with left bumper. Almost no damage to car - ran off"/>
    <m/>
  </r>
  <r>
    <n v="442"/>
    <d v="2018-09-03T00:00:00"/>
    <x v="22"/>
    <x v="3"/>
    <n v="3"/>
    <d v="1899-12-30T17:00:00"/>
    <n v="17"/>
    <n v="2"/>
    <s v="Monday"/>
    <s v="Yes"/>
    <s v="Unknown"/>
    <s v="Unknown"/>
    <s v="U"/>
    <x v="5"/>
    <s v="BOF Rd"/>
    <x v="9"/>
    <s v="Merced Grove"/>
    <s v="HBV, passenger got out to inspect and UTL"/>
    <m/>
  </r>
  <r>
    <n v="443"/>
    <d v="2018-09-08T00:00:00"/>
    <x v="22"/>
    <x v="3"/>
    <n v="8"/>
    <m/>
    <m/>
    <n v="7"/>
    <s v="Saturday"/>
    <s v="No"/>
    <s v="Adult"/>
    <s v="Adult"/>
    <s v="U"/>
    <x v="5"/>
    <s v="Wawona Rd"/>
    <x v="0"/>
    <s v="Wawona Rd"/>
    <s v="Visitor reported bear ran into side of vehicle. Driving 30mph - some blood on car - bear ran off. Ranger advised visitor to fill out WL obs form"/>
    <m/>
  </r>
  <r>
    <n v="444"/>
    <d v="2018-09-12T00:00:00"/>
    <x v="22"/>
    <x v="3"/>
    <n v="12"/>
    <d v="1899-12-30T09:17:00"/>
    <n v="9"/>
    <n v="4"/>
    <s v="Wednesday"/>
    <s v="No"/>
    <s v="Unknown"/>
    <s v="Unknown"/>
    <s v="U"/>
    <x v="5"/>
    <s v="Wawona Rd"/>
    <x v="0"/>
    <s v="Mariposa Grove Lot"/>
    <s v="YTS driver hit bear by store at Mariposa Grove and it ran off"/>
    <m/>
  </r>
  <r>
    <n v="445"/>
    <d v="2018-09-17T00:00:00"/>
    <x v="22"/>
    <x v="3"/>
    <n v="17"/>
    <d v="1899-12-30T18:15:00"/>
    <n v="18"/>
    <n v="2"/>
    <s v="Monday"/>
    <s v="No"/>
    <s v="Yearling"/>
    <s v="Yearling"/>
    <s v="U"/>
    <x v="5"/>
    <s v="Glacier PT"/>
    <x v="0"/>
    <s v="Washburn point - Glacier Point Road"/>
    <s v="Bus driver reported through dispatch, no other details"/>
    <m/>
  </r>
  <r>
    <n v="446"/>
    <d v="2018-09-26T00:00:00"/>
    <x v="22"/>
    <x v="3"/>
    <n v="26"/>
    <d v="1899-12-30T18:45:00"/>
    <n v="18"/>
    <n v="4"/>
    <s v="Wednesday"/>
    <s v="No"/>
    <s v="Unknown"/>
    <s v="Unknown"/>
    <s v="U"/>
    <x v="3"/>
    <s v="Wawona Rd"/>
    <x v="0"/>
    <s v="Wawona"/>
    <s v="No details. Found Bear HBV on a patrol sheet"/>
    <m/>
  </r>
  <r>
    <n v="447"/>
    <d v="2018-09-30T00:00:00"/>
    <x v="22"/>
    <x v="3"/>
    <n v="30"/>
    <m/>
    <m/>
    <n v="1"/>
    <s v="Sunday"/>
    <s v="No"/>
    <s v="Adult"/>
    <s v="Adult"/>
    <s v="U"/>
    <x v="5"/>
    <s v="Wawona Rd"/>
    <x v="0"/>
    <s v="Mosquito Creek"/>
    <s v="Bear hit ~150lbs - ran off. UTL"/>
    <m/>
  </r>
  <r>
    <n v="448"/>
    <d v="2109-06-02T00:00:00"/>
    <x v="23"/>
    <x v="0"/>
    <n v="2"/>
    <s v="-"/>
    <s v="-"/>
    <n v="1"/>
    <s v="Sunday"/>
    <s v="No"/>
    <s v="Young"/>
    <s v="Cub/Yearling"/>
    <s v="U"/>
    <x v="5"/>
    <s v="Wawona Rd"/>
    <x v="0"/>
    <s v="Near Chinquapin"/>
    <s v="Bear reported hit in the vicinity of Chinquapin by another driver. Reportedly ran off. "/>
    <m/>
  </r>
  <r>
    <n v="449"/>
    <d v="2019-06-07T00:00:00"/>
    <x v="23"/>
    <x v="0"/>
    <n v="7"/>
    <s v="-"/>
    <s v="-"/>
    <n v="6"/>
    <s v="Friday"/>
    <s v="No"/>
    <s v="Unknown"/>
    <s v="Unknown"/>
    <s v="U"/>
    <x v="5"/>
    <s v="BOF Rd"/>
    <x v="5"/>
    <s v="0.5 mile south of Foresta Entrance on BOF Road"/>
    <s v="Reported by LE. Low collision and bear ran off downhill. "/>
    <m/>
  </r>
  <r>
    <n v="450"/>
    <d v="2019-06-30T00:00:00"/>
    <x v="23"/>
    <x v="0"/>
    <n v="30"/>
    <s v="-"/>
    <s v="-"/>
    <n v="1"/>
    <s v="Sunday"/>
    <s v="No"/>
    <s v="Unknown"/>
    <s v="Unknown"/>
    <s v="U"/>
    <x v="5"/>
    <s v="Wawona Rd"/>
    <x v="0"/>
    <s v="5-10 minutes north of Wawona"/>
    <s v="Bear reported hit and ran off. "/>
    <m/>
  </r>
  <r>
    <n v="451"/>
    <d v="2019-06-30T00:00:00"/>
    <x v="23"/>
    <x v="0"/>
    <n v="30"/>
    <s v="-"/>
    <s v="-"/>
    <n v="1"/>
    <s v="Sunday"/>
    <s v="No"/>
    <s v="Yearling"/>
    <s v="Yearling"/>
    <s v="U"/>
    <x v="5"/>
    <s v="Wawona Rd"/>
    <x v="0"/>
    <s v="2 miles north of Wawona CG"/>
    <s v="Visitors reported to Chelsea, as she was deploying RBDB sign. That a bear ran into their vehicle as they were driving. "/>
    <m/>
  </r>
  <r>
    <n v="452"/>
    <d v="2019-07-05T00:00:00"/>
    <x v="23"/>
    <x v="1"/>
    <n v="5"/>
    <d v="1899-12-30T13:00:00"/>
    <n v="13"/>
    <n v="6"/>
    <s v="Friday"/>
    <s v="Yes"/>
    <s v="Unknown"/>
    <s v="Unknown"/>
    <s v="U"/>
    <x v="5"/>
    <s v="Valley"/>
    <x v="2"/>
    <s v="Southside Drive between Bridalveil and Cathedral Beach"/>
    <s v="Visitors driving slowly in traffic due to the holiday traffic. Bear ran into the side of the vehicle and dented it. "/>
    <m/>
  </r>
  <r>
    <n v="453"/>
    <d v="2019-07-13T00:00:00"/>
    <x v="23"/>
    <x v="1"/>
    <n v="13"/>
    <d v="1899-12-30T09:00:00"/>
    <n v="9"/>
    <n v="7"/>
    <s v="Saturday"/>
    <s v="No"/>
    <s v="Adult"/>
    <s v="Adult"/>
    <s v="F"/>
    <x v="7"/>
    <s v="Valley"/>
    <x v="2"/>
    <s v="Northside Drive at Ranger Club"/>
    <s v="Green 7 struck by car at 25 mph. Clipped back half of bear. Bear rolled and took off into Cook's. Continued to hold traffic and Green 7 ran back to cub on the other side of the road. Monitored for the rest of shift. "/>
    <m/>
  </r>
  <r>
    <n v="454"/>
    <d v="2019-07-13T00:00:00"/>
    <x v="23"/>
    <x v="1"/>
    <n v="13"/>
    <d v="1899-12-30T19:30:00"/>
    <n v="19"/>
    <n v="7"/>
    <s v="Saturday"/>
    <s v="No"/>
    <s v="Small bear"/>
    <s v="Sub-adult"/>
    <s v="U"/>
    <x v="5"/>
    <s v="Valley"/>
    <x v="2"/>
    <s v="0.5 mile east of Valley View"/>
    <s v="RP was going the speed limit east of Valley View. Small black bear ran from the river side was hit and ran back towards the river. Dashcam footage. "/>
    <m/>
  </r>
  <r>
    <n v="455"/>
    <d v="2019-07-17T00:00:00"/>
    <x v="23"/>
    <x v="1"/>
    <n v="17"/>
    <d v="1899-12-30T15:00:00"/>
    <n v="15"/>
    <n v="4"/>
    <s v="Wednesday"/>
    <s v="No"/>
    <s v="Yearling"/>
    <s v="Yearling"/>
    <s v="M"/>
    <x v="6"/>
    <s v="BOF Rd"/>
    <x v="5"/>
    <s v="1 mi east of long tunnel on Hwy 120"/>
    <s v="Bear injured and not moving roadside. Bear was sedated and assessed. No obvious trauma, likely internal injuries. Held overnight and euthanized the next day. "/>
    <m/>
  </r>
  <r>
    <n v="456"/>
    <d v="2019-07-24T00:00:00"/>
    <x v="23"/>
    <x v="1"/>
    <n v="24"/>
    <d v="1899-12-30T14:00:00"/>
    <n v="14"/>
    <n v="4"/>
    <s v="Wednesday"/>
    <s v="No"/>
    <s v="Small bear"/>
    <s v="Sub-adult"/>
    <s v="U"/>
    <x v="5"/>
    <s v="Tioga Rd"/>
    <x v="1"/>
    <s v="1 mi east of Porcupine trailhead"/>
    <s v="A small bear ran out and hit vehicle causing about $1400 in damage. Left marks on vehicle, but it ran off. "/>
    <m/>
  </r>
  <r>
    <n v="457"/>
    <d v="2019-08-18T00:00:00"/>
    <x v="23"/>
    <x v="2"/>
    <n v="18"/>
    <s v="-"/>
    <s v="-"/>
    <n v="1"/>
    <s v="Sunday"/>
    <s v="No"/>
    <s v="Unknown"/>
    <s v="Unknown"/>
    <s v="U"/>
    <x v="5"/>
    <s v="BOF Rd"/>
    <x v="5"/>
    <s v="Hazel Green Dip"/>
    <s v="Emailed report by LE. No other details. "/>
    <m/>
  </r>
  <r>
    <n v="458"/>
    <d v="2019-08-18T00:00:00"/>
    <x v="23"/>
    <x v="2"/>
    <n v="18"/>
    <s v="-"/>
    <s v="-"/>
    <n v="1"/>
    <s v="Sunday"/>
    <s v="No"/>
    <s v="Unknown"/>
    <s v="Unknown"/>
    <s v="U"/>
    <x v="5"/>
    <s v="Tioga Rd"/>
    <x v="1"/>
    <s v="Granite slabs near White Wolf"/>
    <s v="Reported through dispatch. Limited info. Damage to vehicle. "/>
    <m/>
  </r>
  <r>
    <n v="459"/>
    <d v="2019-08-31T00:00:00"/>
    <x v="23"/>
    <x v="2"/>
    <n v="31"/>
    <d v="1899-12-30T18:00:00"/>
    <n v="18"/>
    <n v="7"/>
    <s v="Saturday"/>
    <s v="Yes"/>
    <s v="Unknown"/>
    <s v="Unknown"/>
    <s v="U"/>
    <x v="7"/>
    <s v="Glacier PT"/>
    <x v="0"/>
    <s v="Sentinel Dome Trailhead"/>
    <s v="Bear HBV reported laying on the road. UTL. "/>
    <m/>
  </r>
  <r>
    <n v="460"/>
    <d v="2019-09-01T00:00:00"/>
    <x v="23"/>
    <x v="3"/>
    <n v="1"/>
    <d v="1899-12-30T12:00:00"/>
    <n v="12"/>
    <n v="1"/>
    <s v="Sunday"/>
    <s v="Yes"/>
    <s v="Unknown"/>
    <s v="Unknown"/>
    <s v="U"/>
    <x v="5"/>
    <s v="BOF Rd"/>
    <x v="5"/>
    <s v="1 mile up from 120/140 junction"/>
    <s v="Bear was clipped at low speed then ran up-hill. Reported to LE."/>
    <m/>
  </r>
  <r>
    <n v="461"/>
    <d v="2019-09-03T00:00:00"/>
    <x v="23"/>
    <x v="3"/>
    <n v="3"/>
    <d v="1899-12-30T15:15:00"/>
    <n v="15"/>
    <n v="3"/>
    <s v="Tuesday"/>
    <s v="No"/>
    <s v="Unknown"/>
    <s v="Unknown"/>
    <s v="U"/>
    <x v="7"/>
    <s v="Tioga Rd"/>
    <x v="4"/>
    <s v="Medlicott Dome"/>
    <s v="Reported through dispatch. LE checking into it. "/>
    <m/>
  </r>
  <r>
    <n v="462"/>
    <d v="2019-09-10T00:00:00"/>
    <x v="23"/>
    <x v="3"/>
    <n v="10"/>
    <s v="-"/>
    <s v="-"/>
    <n v="3"/>
    <s v="Tuesday"/>
    <s v="No"/>
    <s v="Yearling/sub-adult"/>
    <s v="Sub-adult"/>
    <s v="U"/>
    <x v="2"/>
    <s v="Glacier PT"/>
    <x v="0"/>
    <s v="0.75 mi west of Badger Pass"/>
    <s v="CHIPs reported dead bear. Upon investigation, found bear and evidence of collision with vehicle. Likely died mid- August. "/>
    <m/>
  </r>
  <r>
    <n v="463"/>
    <d v="2019-09-12T00:00:00"/>
    <x v="23"/>
    <x v="3"/>
    <n v="12"/>
    <d v="1899-12-30T17:00:00"/>
    <n v="17"/>
    <n v="5"/>
    <s v="Thursday"/>
    <s v="No"/>
    <s v="Unknown"/>
    <s v="Unknown"/>
    <s v="U"/>
    <x v="5"/>
    <s v="Tioga Rd"/>
    <x v="1"/>
    <s v="Near Ten Lakes Trailhead"/>
    <s v="Bear reported through dispatch. RPs drove away, but significant damage to the vehicle. "/>
    <m/>
  </r>
  <r>
    <n v="464"/>
    <d v="2019-09-14T00:00:00"/>
    <x v="23"/>
    <x v="3"/>
    <n v="14"/>
    <s v="-"/>
    <s v="-"/>
    <n v="7"/>
    <s v="Saturday"/>
    <s v="No"/>
    <s v="Unknown"/>
    <s v="Unknown"/>
    <s v="U"/>
    <x v="5"/>
    <s v="Tioga Rd"/>
    <x v="1"/>
    <s v="McSwain Summit, just west of Lukens Lake"/>
    <s v="Reported through dispatch. Vehicle was disable as a result of the bear strike. "/>
    <m/>
  </r>
  <r>
    <n v="465"/>
    <d v="2019-09-26T00:00:00"/>
    <x v="23"/>
    <x v="3"/>
    <n v="26"/>
    <d v="1899-12-30T17:00:00"/>
    <n v="17"/>
    <n v="5"/>
    <s v="Thursday"/>
    <s v="No"/>
    <s v="Adult"/>
    <s v="Adult"/>
    <s v="U"/>
    <x v="5"/>
    <s v="Tioga Rd"/>
    <x v="1"/>
    <s v="Just east of May Lake"/>
    <s v="Aramark interpreter witnessed a car ahead of her hit a bear. Bear ran off. Car suffered significant damage. "/>
    <m/>
  </r>
  <r>
    <n v="466"/>
    <d v="2019-10-15T00:00:00"/>
    <x v="23"/>
    <x v="4"/>
    <n v="15"/>
    <s v="-"/>
    <s v="-"/>
    <n v="3"/>
    <s v="Tuesday"/>
    <s v="No"/>
    <s v="Cub"/>
    <s v="Cub"/>
    <s v="M"/>
    <x v="6"/>
    <s v="Wawona Rd"/>
    <x v="0"/>
    <s v="Wawona 1 mi north of Mariposa Grove"/>
    <s v="Traffic found a cub in the road. Severely injured and immobile. Wawona LE dispatched the cub. Sow was sighted in the area. "/>
    <m/>
  </r>
  <r>
    <n v="467"/>
    <d v="2019-10-17T00:00:00"/>
    <x v="23"/>
    <x v="4"/>
    <n v="17"/>
    <d v="1899-12-30T14:00:00"/>
    <n v="14"/>
    <n v="5"/>
    <s v="Thursday"/>
    <s v="No"/>
    <s v="Adult"/>
    <s v="Adult"/>
    <s v="U"/>
    <x v="5"/>
    <s v="Tioga Rd"/>
    <x v="1"/>
    <s v="Just east of White Wolf"/>
    <s v="Bear hit as it crossed the road. Two small dents in the car and hair stuck in the tire. No tags on bear. "/>
    <m/>
  </r>
  <r>
    <n v="468"/>
    <d v="2019-11-02T00:00:00"/>
    <x v="23"/>
    <x v="5"/>
    <n v="2"/>
    <d v="1899-12-30T18:00:00"/>
    <n v="18"/>
    <n v="7"/>
    <s v="Saturday"/>
    <s v="No"/>
    <s v="Unknown"/>
    <s v="Unknown"/>
    <s v="U"/>
    <x v="5"/>
    <s v="Valley"/>
    <x v="2"/>
    <s v="Southside Dr between Cathedral Beach and Two Trees"/>
    <s v="Bear HBV, cub in area, apparently hit hard. No  blood, debris, skid marks, or bears found. "/>
    <m/>
  </r>
  <r>
    <n v="469"/>
    <d v="2019-11-11T00:00:00"/>
    <x v="23"/>
    <x v="5"/>
    <n v="11"/>
    <d v="1899-12-30T13:00:00"/>
    <n v="13"/>
    <n v="2"/>
    <s v="Monday"/>
    <s v="Yes"/>
    <s v="Unknown"/>
    <s v="Unknown"/>
    <s v="U"/>
    <x v="7"/>
    <s v="Wawona Rd"/>
    <x v="0"/>
    <s v="8 miles up Wawona Road"/>
    <s v="LE reported a bear on the side of the road not movign. Finally climbed up a tree then walked away. "/>
    <m/>
  </r>
  <r>
    <n v="470"/>
    <d v="2020-07-05T00:00:00"/>
    <x v="24"/>
    <x v="1"/>
    <n v="5"/>
    <d v="1899-12-30T18:30:00"/>
    <n v="18"/>
    <n v="1"/>
    <s v="Sunday"/>
    <s v="Yes"/>
    <s v="Subadult"/>
    <s v="Sub-adult"/>
    <s v="U"/>
    <x v="5"/>
    <s v="Valley"/>
    <x v="2"/>
    <s v="between Ranger Club and Lower Pines"/>
    <s v="Hit, tumbled a few times, ran into bush by Boystown, found in the area after it ran off. Seems ok"/>
    <m/>
  </r>
  <r>
    <n v="471"/>
    <d v="2020-07-09T00:00:00"/>
    <x v="24"/>
    <x v="1"/>
    <n v="9"/>
    <d v="1899-12-30T06:15:00"/>
    <n v="6"/>
    <n v="5"/>
    <s v="Thursday"/>
    <s v="No"/>
    <s v="Adult"/>
    <s v="Adult"/>
    <s v="M"/>
    <x v="5"/>
    <s v="Valley"/>
    <x v="2"/>
    <s v="Lower falls bathrooms/ lodge crossing. "/>
    <s v="Visitors saw him get spooked out of bushes when car sped by, car hit him and drove off. He laid down in bushes for awhile before standing up. He was ok when i found him."/>
    <m/>
  </r>
  <r>
    <n v="472"/>
    <d v="2020-07-14T00:00:00"/>
    <x v="24"/>
    <x v="1"/>
    <n v="14"/>
    <d v="1899-12-30T09:30:00"/>
    <n v="9"/>
    <n v="3"/>
    <s v="Tuesday"/>
    <s v="No"/>
    <s v="Yearling"/>
    <s v="Yearling"/>
    <s v="F"/>
    <x v="2"/>
    <s v="BOF Rd"/>
    <x v="5"/>
    <s v="BOF road north of Foresta. "/>
    <s v="We had to toss it down the hillside. took hair, tissue, and blood sample"/>
    <m/>
  </r>
  <r>
    <n v="473"/>
    <d v="2020-07-30T00:00:00"/>
    <x v="24"/>
    <x v="1"/>
    <n v="30"/>
    <d v="1899-12-30T10:25:00"/>
    <n v="10"/>
    <n v="5"/>
    <s v="Thursday"/>
    <s v="No"/>
    <s v="Yearling"/>
    <s v="Yearling"/>
    <s v="M"/>
    <x v="6"/>
    <s v="Tioga Rd"/>
    <x v="1"/>
    <s v="Porcupine Creek Trailhead, Tioga Road."/>
    <s v="Mortally wounded with internal injuries. Euthanized by LE gunshot before Wildlife Management could arrive. Samples collected."/>
    <m/>
  </r>
  <r>
    <n v="474"/>
    <d v="2020-08-01T00:00:00"/>
    <x v="24"/>
    <x v="2"/>
    <n v="1"/>
    <d v="1899-12-30T19:00:00"/>
    <n v="19"/>
    <n v="7"/>
    <s v="Saturday"/>
    <s v="No"/>
    <s v="Cub"/>
    <s v="Cub"/>
    <s v="U"/>
    <x v="6"/>
    <s v="Wawona Rd"/>
    <x v="0"/>
    <s v="Mile 8 onWawona Road, South of Yos West"/>
    <s v="Death @20:20. Extreme head trauma, wouldn't leave road for over an hour despite Sow's calls. Sow nearby hazed away; moved cub off road."/>
    <m/>
  </r>
  <r>
    <n v="475"/>
    <d v="2020-08-05T00:00:00"/>
    <x v="24"/>
    <x v="2"/>
    <n v="5"/>
    <m/>
    <m/>
    <n v="4"/>
    <s v="Wednesday"/>
    <s v="No"/>
    <s v="Unknown"/>
    <s v="Unknown"/>
    <s v="U"/>
    <x v="5"/>
    <s v="Tioga Rd"/>
    <x v="1"/>
    <s v="20 miles West of Olmstead Pt. near one of the &quot;Road Closed&quot; gates"/>
    <s v="The RP was Leslie Edmonds 707-758-0480, Leslie was the passenger of the vehicle that hit the bear. They said they were going the speed limit and hit the breaks as soon as the bear popped out. The bear ran off after being hit. The vehicle passengers looked around the area for the bear but couldn't find it suffering anywhere. I didn't see evidence of the bear anywhere either. The bear is probably hurting, it took out the vehicles light and left a decent sized dent on the hood."/>
    <m/>
  </r>
  <r>
    <n v="476"/>
    <d v="2020-08-05T00:00:00"/>
    <x v="24"/>
    <x v="2"/>
    <n v="5"/>
    <m/>
    <m/>
    <n v="4"/>
    <s v="Wednesday"/>
    <s v="No"/>
    <s v="Unknown"/>
    <s v="Unknown"/>
    <s v="U"/>
    <x v="5"/>
    <s v="Valley"/>
    <x v="2"/>
    <s v="Hwy 41 - Between Bridalveil Parking and Tunnel View"/>
    <s v="RP said vehicle that hit it didn't appear to be speeding and had no chance to avoid it. It ran off but seemed disoriented. RP is Laura: 408-398-2776."/>
    <m/>
  </r>
  <r>
    <n v="477"/>
    <d v="2020-08-06T00:00:00"/>
    <x v="24"/>
    <x v="2"/>
    <n v="6"/>
    <d v="1899-12-30T21:00:00"/>
    <n v="21"/>
    <n v="5"/>
    <s v="Thursday"/>
    <s v="No"/>
    <s v="Unknown"/>
    <s v="Unknown"/>
    <s v="U"/>
    <x v="5"/>
    <s v="BOF Rd"/>
    <x v="5"/>
    <s v="Big Meadow Chain Up Area"/>
    <s v="RP is Jeff Kincad, 415-531-1507, and he is the person who hit the bear. Bear said to have run off after the hit. UTL. "/>
    <m/>
  </r>
  <r>
    <n v="478"/>
    <d v="2020-08-15T00:00:00"/>
    <x v="24"/>
    <x v="2"/>
    <n v="15"/>
    <d v="1899-12-30T13:00:00"/>
    <n v="13"/>
    <n v="7"/>
    <s v="Saturday"/>
    <s v="No"/>
    <s v="Cub"/>
    <s v="Cub"/>
    <s v="F"/>
    <x v="2"/>
    <s v="Tioga Rd"/>
    <x v="1"/>
    <s v="on 120, just west of Porcupine Flate CG."/>
    <s v="Received email from RP, Adam Tait (Wilderness), that there was a dead cub on the side of 120 near Porcupine Flat CG. Followed up and moved cub far away from side of road, but was unable to collect any samples of measurments as the sow returned became defensive of the cub."/>
    <m/>
  </r>
  <r>
    <n v="479"/>
    <d v="2020-08-15T00:00:00"/>
    <x v="24"/>
    <x v="2"/>
    <n v="15"/>
    <d v="1899-12-30T06:00:00"/>
    <n v="6"/>
    <n v="7"/>
    <s v="Saturday"/>
    <s v="No"/>
    <s v="Unknown"/>
    <s v="Unknown"/>
    <s v="U"/>
    <x v="5"/>
    <s v="Valley"/>
    <x v="2"/>
    <s v="Happy Isles road just shy of Trailhead Parking"/>
    <s v="Email report of Orange tag bear running into passenger side of car and running off, seemingly un-injured. No damage to car"/>
    <m/>
  </r>
  <r>
    <n v="480"/>
    <d v="2020-08-30T00:00:00"/>
    <x v="24"/>
    <x v="2"/>
    <n v="30"/>
    <d v="1899-12-30T12:00:00"/>
    <n v="12"/>
    <n v="1"/>
    <s v="Sunday"/>
    <s v="No"/>
    <s v="Cub"/>
    <s v="Cub"/>
    <s v="M"/>
    <x v="6"/>
    <s v="Wawona Rd"/>
    <x v="0"/>
    <s v="Mariposa Grove rd water tank, "/>
    <s v="Cub had open fracture to left knee, dragging its back legs. Mother nowhere to be found. Was hiding near the water tank for hours. Humanely euthanized via gunshot to head."/>
    <m/>
  </r>
  <r>
    <n v="481"/>
    <d v="2020-08-30T00:00:00"/>
    <x v="24"/>
    <x v="2"/>
    <n v="30"/>
    <m/>
    <m/>
    <n v="1"/>
    <s v="Sunday"/>
    <s v="No"/>
    <s v="Adult"/>
    <s v="Adult"/>
    <s v="U"/>
    <x v="5"/>
    <s v="Wawona Rd"/>
    <x v="0"/>
    <s v="Highway 41 between Wawona and Valley"/>
    <s v="&quot;One of our locals struck an adult bear, black in color on the 30th while en route to the valley. Described as a &quot;side swipe&quot;, the bear ran off. He did not notice a tag at all.&quot; - Ian Rippetoe Wawona LE"/>
    <m/>
  </r>
  <r>
    <n v="482"/>
    <d v="2020-09-12T00:00:00"/>
    <x v="24"/>
    <x v="3"/>
    <n v="12"/>
    <d v="1899-12-30T15:00:00"/>
    <n v="15"/>
    <n v="7"/>
    <s v="Saturday"/>
    <s v="No"/>
    <s v="Unknown"/>
    <s v="Unknown"/>
    <s v="U"/>
    <x v="5"/>
    <s v="Tioga Rd"/>
    <x v="1"/>
    <s v="Tioga rd, 1 mile east of Tenaya Lake"/>
    <s v="Second hand report to Tioga entrance station. Tango units were UTL. "/>
    <m/>
  </r>
  <r>
    <n v="483"/>
    <d v="2020-09-26T00:00:00"/>
    <x v="24"/>
    <x v="3"/>
    <n v="26"/>
    <d v="1899-12-30T10:00:00"/>
    <n v="10"/>
    <n v="7"/>
    <s v="Saturday"/>
    <s v="No"/>
    <s v="Cub"/>
    <s v="Cub"/>
    <s v="U"/>
    <x v="5"/>
    <s v="BOF Rd"/>
    <x v="5"/>
    <s v="BOF road, 3 miles Southeast (into the park) from BOF entrance station"/>
    <s v="Visitor travelling 30mph struck cub. It ran off and she did not see it in her rear view mirror. Minor damage to vehicle. "/>
    <m/>
  </r>
  <r>
    <n v="484"/>
    <d v="2020-10-23T00:00:00"/>
    <x v="24"/>
    <x v="4"/>
    <n v="23"/>
    <d v="1899-12-30T03:00:00"/>
    <n v="3"/>
    <n v="6"/>
    <s v="Friday"/>
    <s v="No"/>
    <s v="Unknown"/>
    <s v="Unknown"/>
    <s v="U"/>
    <x v="5"/>
    <s v="Valley"/>
    <x v="2"/>
    <s v="Northside Drive, at Camp 4"/>
    <s v="Visitor travelling 20mph, bear ran into her car but somehow ended up underneath, she backed up, and it ran off into Camp 4. Rob searched with P. Holthouse C4 and Wahoga, UTL"/>
    <m/>
  </r>
  <r>
    <n v="485"/>
    <d v="2020-11-01T00:00:00"/>
    <x v="24"/>
    <x v="5"/>
    <n v="1"/>
    <d v="1899-12-30T10:00:00"/>
    <n v="10"/>
    <n v="1"/>
    <s v="Sunday"/>
    <s v="No"/>
    <s v="Unknown"/>
    <s v="Unknown"/>
    <s v="U"/>
    <x v="5"/>
    <s v="Hwy 140"/>
    <x v="6"/>
    <s v="Highway 140, 50 feet east of El Portal Road"/>
    <s v="Athena Demetry reported watching bear violently hit by car and ran off toward river. I (rob) searched the described area extensively on foot and did not see bear. No blood visibile on roadway. "/>
    <m/>
  </r>
  <r>
    <n v="486"/>
    <d v="2020-11-14T00:00:00"/>
    <x v="24"/>
    <x v="5"/>
    <n v="14"/>
    <m/>
    <m/>
    <n v="7"/>
    <s v="Saturday"/>
    <s v="Yes"/>
    <s v="Cub"/>
    <s v="Cub"/>
    <s v="U"/>
    <x v="5"/>
    <s v="Wawona Rd"/>
    <x v="0"/>
    <s v="highway 41, just before park exit"/>
    <s v="&quot;I called the RP and he said that he was driving southbound on 41 and felt like he hit something three to four miles from the south entrance on the road. He didn't see anything, but he stopped at the next pullout and the vehicle behind him stopped and told the RP that he had hit a bear. The witness said the bear got up spun around and ran off the road. The RP said there was no damage on the front of the car, but the driver side door was not fitting in the door frame right and that the rear quarter panel was mis aligned and looked dented. I have not seen pictures of the accident yet so I have no idea what the extent of the damage is. I am going to go in that area of 41 today and see if I can find any sign of the strike and look around.&quot; - Justen Williams"/>
    <m/>
  </r>
  <r>
    <n v="487"/>
    <d v="2021-05-29T00:00:00"/>
    <x v="25"/>
    <x v="8"/>
    <n v="29"/>
    <d v="1899-12-30T14:00:00"/>
    <n v="14"/>
    <n v="7"/>
    <s v="Saturday"/>
    <s v="Yes"/>
    <s v="Unk"/>
    <s v="Unknown"/>
    <s v="U"/>
    <x v="5"/>
    <s v="Glacier PT"/>
    <x v="0"/>
    <s v="Just east of Chinquapin"/>
    <s v="Described as hard hit"/>
    <s v="37.6548, -119.7020"/>
  </r>
  <r>
    <n v="488"/>
    <d v="2021-06-01T00:00:00"/>
    <x v="25"/>
    <x v="0"/>
    <n v="1"/>
    <d v="1899-12-30T22:00:00"/>
    <n v="22"/>
    <n v="3"/>
    <s v="Tuesday"/>
    <s v="No"/>
    <s v="Unk"/>
    <s v="Unknown"/>
    <s v="U"/>
    <x v="5"/>
    <s v="Tioga Rd"/>
    <x v="1"/>
    <s v="Mammoth View"/>
    <s v="Tango 22 responded to a report of bear HBV. It had been on a deer carcass nearby. It ran off after being struck"/>
    <s v="37.8782, -119.2813"/>
  </r>
  <r>
    <n v="489"/>
    <d v="2021-06-10T00:00:00"/>
    <x v="25"/>
    <x v="0"/>
    <n v="10"/>
    <d v="1899-12-30T14:45:00"/>
    <n v="14"/>
    <n v="5"/>
    <s v="Thursday"/>
    <s v="No"/>
    <s v="Unk"/>
    <s v="Unknown"/>
    <s v="U"/>
    <x v="5"/>
    <s v="Wawona Rd"/>
    <x v="0"/>
    <s v="1 mi. north of South entrance"/>
    <s v="Whiskey 14 received report of bear struck by vehicle. Bear reportedly walked off and car drove away. UTL"/>
    <s v="37.526783, -119.621200"/>
  </r>
  <r>
    <n v="490"/>
    <d v="2021-06-11T00:00:00"/>
    <x v="25"/>
    <x v="0"/>
    <n v="11"/>
    <d v="1899-12-30T10:00:00"/>
    <n v="10"/>
    <n v="6"/>
    <s v="Friday"/>
    <s v="No"/>
    <s v="Unk"/>
    <s v="Unknown"/>
    <s v="U"/>
    <x v="0"/>
    <s v="Valley"/>
    <x v="2"/>
    <s v="Between Tunnel View and Rostrum"/>
    <s v="Video showed bear limping and having trouble walking. We walked the road thoroughly and were UTL. No blood on roadway. "/>
    <s v="37.714603, -119.696584"/>
  </r>
  <r>
    <n v="491"/>
    <d v="2021-06-21T00:00:00"/>
    <x v="25"/>
    <x v="0"/>
    <n v="21"/>
    <d v="1899-12-30T07:30:00"/>
    <n v="7"/>
    <n v="2"/>
    <s v="Monday"/>
    <s v="No"/>
    <s v="Unk"/>
    <s v="Unknown"/>
    <s v="U"/>
    <x v="5"/>
    <s v="BOF Rd"/>
    <x v="5"/>
    <s v="Just west of long tunnel BOF road"/>
    <s v="Report was that bear walked away, seemingly OK"/>
    <s v="37.7167, -119.7243"/>
  </r>
  <r>
    <n v="492"/>
    <d v="2021-06-25T00:00:00"/>
    <x v="25"/>
    <x v="0"/>
    <n v="25"/>
    <d v="1899-12-30T19:00:00"/>
    <n v="19"/>
    <n v="6"/>
    <s v="Friday"/>
    <s v="No"/>
    <s v="Adult"/>
    <s v="Adult"/>
    <s v="F"/>
    <x v="2"/>
    <s v="BOF Rd"/>
    <x v="5"/>
    <s v="Cascade Creek pull out. Between tunnels"/>
    <s v="Bear reported as struck and dead on side of road. Responded, found DOA, and moved off deep in to wood. "/>
    <s v="37.7263, -119.7168"/>
  </r>
  <r>
    <n v="493"/>
    <d v="2021-07-01T00:00:00"/>
    <x v="25"/>
    <x v="1"/>
    <n v="1"/>
    <d v="1899-12-30T17:00:00"/>
    <n v="17"/>
    <n v="5"/>
    <s v="Thursday"/>
    <s v="No"/>
    <s v="Adult"/>
    <s v="Adult"/>
    <s v="U"/>
    <x v="5"/>
    <s v="Hetch Hetchy Road"/>
    <x v="8"/>
    <s v="Jct with Poopenaut Valley TH "/>
    <s v="Bear reported as a small adult struck but ran off. LEO UTL "/>
    <s v="37.90983,-119.81471"/>
  </r>
  <r>
    <n v="494"/>
    <d v="2021-07-11T00:00:00"/>
    <x v="25"/>
    <x v="1"/>
    <n v="11"/>
    <d v="1899-12-30T22:00:00"/>
    <n v="22"/>
    <n v="1"/>
    <s v="Sunday"/>
    <s v="No"/>
    <s v="Unk"/>
    <s v="Unknown"/>
    <s v="U"/>
    <x v="0"/>
    <s v="BOF Rd"/>
    <x v="9"/>
    <s v="Between Crane Flat and Big Meadow"/>
    <s v="Significant damage to vehicle reported; bear injured on side of road, but UTL by LE"/>
    <s v="37.73514, -119.75924"/>
  </r>
  <r>
    <n v="495"/>
    <d v="2021-07-18T00:00:00"/>
    <x v="25"/>
    <x v="1"/>
    <n v="18"/>
    <d v="1899-12-30T14:00:00"/>
    <n v="14"/>
    <n v="1"/>
    <s v="Sunday"/>
    <s v="No"/>
    <s v="Unk"/>
    <s v="Unknown"/>
    <s v="U"/>
    <x v="5"/>
    <s v="Valley"/>
    <x v="2"/>
    <s v="Michael's ledges area"/>
    <s v="Jenny is RP - 513-813-6950"/>
    <s v="37.7272, -119.6146"/>
  </r>
  <r>
    <n v="496"/>
    <d v="2021-07-18T00:00:00"/>
    <x v="25"/>
    <x v="1"/>
    <n v="18"/>
    <d v="1899-12-30T12:00:00"/>
    <n v="12"/>
    <n v="1"/>
    <s v="Sunday"/>
    <s v="No"/>
    <s v="Unk"/>
    <s v="Unknown"/>
    <s v="U"/>
    <x v="5"/>
    <s v="Valley"/>
    <x v="2"/>
    <s v="Lower falls crosswalk"/>
    <s v="Smaller brown/blond bear hit in rea by vehicle traveling at speed limit, bear ran off"/>
    <s v="37.745727, -119.597209"/>
  </r>
  <r>
    <n v="497"/>
    <d v="2021-07-19T00:00:00"/>
    <x v="25"/>
    <x v="1"/>
    <n v="19"/>
    <d v="1899-12-30T07:00:00"/>
    <n v="7"/>
    <n v="2"/>
    <s v="Monday"/>
    <s v="No"/>
    <s v="cub"/>
    <s v="Cub"/>
    <s v="M"/>
    <x v="2"/>
    <s v="Hwy 140"/>
    <x v="6"/>
    <s v="1 mile east of Arch Rock"/>
    <s v="Reported by numerous people as dead coyote. Was actually a bear cub"/>
    <s v="37.70169, -119.72224"/>
  </r>
  <r>
    <n v="498"/>
    <d v="2021-07-17T00:00:00"/>
    <x v="25"/>
    <x v="1"/>
    <n v="21"/>
    <d v="1899-12-30T12:00:00"/>
    <n v="12"/>
    <n v="7"/>
    <s v="Saturday"/>
    <s v="No"/>
    <s v="Yearling"/>
    <s v="Yearling"/>
    <s v="U"/>
    <x v="5"/>
    <s v="Valley"/>
    <x v="2"/>
    <s v="Just west of Happy Isles"/>
    <s v="Rolled off the road. UTL on bear or any blood. Reported by Aaron from sanitation from a visitor witness"/>
    <s v="37.73295, -119.56152"/>
  </r>
  <r>
    <n v="499"/>
    <d v="2021-07-29T00:00:00"/>
    <x v="25"/>
    <x v="1"/>
    <n v="29"/>
    <d v="1899-12-30T11:30:00"/>
    <n v="11"/>
    <n v="5"/>
    <s v="Thursday"/>
    <s v="No"/>
    <s v="Adult"/>
    <s v="Adult"/>
    <s v="U"/>
    <x v="1"/>
    <s v="Glacier PT"/>
    <x v="0"/>
    <s v="near Mono Meadow TH"/>
    <s v="Reported as hit and &quot;barely using it's back legs&quot; Both LE and Wildlife were UTL"/>
    <s v="37.675531, -119.587830"/>
  </r>
  <r>
    <n v="500"/>
    <d v="2021-08-07T00:00:00"/>
    <x v="25"/>
    <x v="2"/>
    <n v="7"/>
    <d v="1899-12-30T16:30:00"/>
    <n v="16"/>
    <n v="7"/>
    <s v="Saturday"/>
    <s v="No"/>
    <s v="Unk"/>
    <s v="Unknown"/>
    <s v="U"/>
    <x v="5"/>
    <s v="Tioga Rd"/>
    <x v="4"/>
    <s v="Between Lembert Dome &amp; Wilderness Center"/>
    <s v="Bear reported as struck by vehicle but ran off. LE followed up and was UTL"/>
    <s v="37.877179, -119.348599"/>
  </r>
  <r>
    <n v="501"/>
    <d v="2021-08-18T00:00:00"/>
    <x v="25"/>
    <x v="2"/>
    <n v="18"/>
    <d v="1899-12-30T10:40:00"/>
    <n v="10"/>
    <n v="4"/>
    <s v="Wednesday"/>
    <s v="No"/>
    <s v="Unk"/>
    <s v="Unknown"/>
    <s v="U"/>
    <x v="5"/>
    <s v="Tioga Rd"/>
    <x v="3"/>
    <s v="10 mi east of Crane Flat"/>
    <s v="Visitors reported to Tuolumne CG Ranger that they struck a small bear but it ran off."/>
    <s v="37.830677, -119.702390"/>
  </r>
  <r>
    <n v="502"/>
    <d v="2021-08-26T00:00:00"/>
    <x v="25"/>
    <x v="2"/>
    <n v="26"/>
    <d v="1899-12-30T17:30:00"/>
    <n v="17"/>
    <n v="5"/>
    <s v="Thursday"/>
    <s v="No"/>
    <s v="Sub-Adult"/>
    <s v="Sub-adult"/>
    <s v="M"/>
    <x v="2"/>
    <s v="Wawona Rd"/>
    <x v="0"/>
    <s v="Grouse Creek Pullout"/>
    <s v="Heavy brain trauma and extreme bleeding. Dead upon crew arrival. Hit &amp; run. Moved deep into woods. "/>
    <s v="37.690100, -119.700129"/>
  </r>
  <r>
    <n v="503"/>
    <d v="2021-08-28T00:00:00"/>
    <x v="25"/>
    <x v="2"/>
    <n v="28"/>
    <d v="1899-12-30T06:30:00"/>
    <n v="6"/>
    <n v="7"/>
    <s v="Saturday"/>
    <s v="No"/>
    <s v="Sub adult"/>
    <s v="Sub-adult"/>
    <s v="M"/>
    <x v="2"/>
    <s v="Valley"/>
    <x v="2"/>
    <s v="1 mi. past Cathedral Beach"/>
    <s v="Dead on arrival. Found in road by Valley Custodial. Signifcant head trauma, large amount of bleeding from ear, large laceration from side to elbow. Moved off into woods."/>
    <s v="37.725268, -119.614419"/>
  </r>
  <r>
    <n v="504"/>
    <d v="2021-08-31T00:00:00"/>
    <x v="25"/>
    <x v="2"/>
    <n v="31"/>
    <d v="1899-12-30T18:00:00"/>
    <n v="18"/>
    <n v="3"/>
    <s v="Tuesday"/>
    <s v="No"/>
    <s v="Unknown"/>
    <s v="Unknown"/>
    <s v="U"/>
    <x v="5"/>
    <s v="Glacier PT"/>
    <x v="0"/>
    <s v="Sentinel Dome Trailhead"/>
    <s v="reported in BMD but not in our log. "/>
    <s v="37.71256, -119.58591"/>
  </r>
  <r>
    <n v="505"/>
    <d v="2021-09-01T00:00:00"/>
    <x v="25"/>
    <x v="3"/>
    <n v="1"/>
    <d v="1899-12-30T16:30:00"/>
    <n v="16"/>
    <n v="4"/>
    <s v="Wednesday"/>
    <s v="No"/>
    <s v="Sub-adult"/>
    <s v="Sub-adult"/>
    <s v="U"/>
    <x v="5"/>
    <s v="Wawona Rd"/>
    <x v="0"/>
    <s v="Just past Chinqapin towards Wawona"/>
    <m/>
    <s v="37.50084, -119.63155"/>
  </r>
  <r>
    <n v="506"/>
    <d v="2021-09-01T00:00:00"/>
    <x v="25"/>
    <x v="3"/>
    <n v="1"/>
    <m/>
    <m/>
    <n v="4"/>
    <s v="Wednesday"/>
    <s v="No"/>
    <s v="Sub-adult"/>
    <s v="Sub-adult"/>
    <s v="U"/>
    <x v="2"/>
    <s v="Tioga Rd"/>
    <x v="1"/>
    <s v="Hwy 120 just west of South Fork of Tuolumne TH"/>
    <s v="S. Stock RP? "/>
    <s v="37.78793, -119.73677"/>
  </r>
  <r>
    <n v="507"/>
    <d v="2021-09-18T00:00:00"/>
    <x v="25"/>
    <x v="3"/>
    <n v="14"/>
    <d v="1899-12-30T12:30:00"/>
    <n v="12"/>
    <n v="7"/>
    <s v="Saturday"/>
    <s v="No"/>
    <s v="Sub-adult"/>
    <s v="Sub-adult"/>
    <s v="M"/>
    <x v="2"/>
    <s v="Hwy 140"/>
    <x v="6"/>
    <s v="Hwy 140 just opposite Pattie's Hole"/>
    <m/>
    <s v="37.67258, -119.78832"/>
  </r>
  <r>
    <n v="508"/>
    <d v="2021-09-22T00:00:00"/>
    <x v="25"/>
    <x v="3"/>
    <n v="22"/>
    <d v="1899-12-30T19:30:00"/>
    <n v="19"/>
    <n v="4"/>
    <s v="Wednesday"/>
    <s v="No"/>
    <s v="Sub-adult"/>
    <s v="Sub-adult"/>
    <s v="M"/>
    <x v="2"/>
    <s v="Valley"/>
    <x v="2"/>
    <s v="Southside Dr just west of intersection with El Cap Cross"/>
    <s v="Dustin from Wildlife watched the bear get hit and run over by large truck with camper. Dead upon impact with road burn but otherwise healthy and good body condition and coat"/>
    <s v="37.72113, -119.62854"/>
  </r>
  <r>
    <n v="509"/>
    <d v="2021-10-01T00:00:00"/>
    <x v="25"/>
    <x v="4"/>
    <n v="1"/>
    <d v="1899-12-30T22:00:00"/>
    <n v="22"/>
    <n v="6"/>
    <s v="Friday"/>
    <s v="No"/>
    <s v="Sub-adult"/>
    <s v="Sub-adult"/>
    <s v="U"/>
    <x v="4"/>
    <s v="Wawona Rd"/>
    <x v="0"/>
    <s v="Across from ATT Building"/>
    <s v="Wawona Hotel staff saw it dragging itself across the road, &quot;unable to move back legs&quot; but &quot;moving well.&quot; Bear reported &quot;bigger than a labrador.&quot; Report to hotel of bear hit by vehicle at similar time. Ian UTL "/>
    <s v="37.74943, -119.58827"/>
  </r>
  <r>
    <n v="510"/>
    <d v="2021-10-05T00:00:00"/>
    <x v="25"/>
    <x v="4"/>
    <n v="5"/>
    <d v="1899-12-30T08:00:00"/>
    <n v="8"/>
    <n v="3"/>
    <s v="Tuesday"/>
    <s v="No"/>
    <s v="Yearling"/>
    <s v="Yearling"/>
    <s v="U"/>
    <x v="5"/>
    <s v="BOF Rd"/>
    <x v="5"/>
    <s v=".75 miles into park from BOF entrance"/>
    <s v="he vehicle hit the bear with it's passenger side front bumper, causing no damage to the vehicle.  I could see visible dirt/dust on the bumper where the bear impacted.  The bear continued running off into the brush.  The vehicle was traveling uphill from BOF at approximately 30 mph.  The bear came from the east side of Hwy 120 and continued west after the strike.  It was described to me as an approximately yearling-sized bear, solo.  "/>
    <s v="37.81197, -119.87457"/>
  </r>
  <r>
    <n v="511"/>
    <d v="2021-10-13T00:00:00"/>
    <x v="25"/>
    <x v="4"/>
    <n v="13"/>
    <d v="1899-12-30T20:00:00"/>
    <n v="20"/>
    <n v="4"/>
    <s v="Wednesday"/>
    <s v="No"/>
    <s v="Adult"/>
    <s v="Adult"/>
    <s v="U"/>
    <x v="5"/>
    <s v="Tioga Rd"/>
    <x v="9"/>
    <s v="BOF Rd just south of Crane Flat"/>
    <s v="Raquel witnessed diesel truck hit bear on BOF. No blood stain but large vehicle at speed, UTL "/>
    <s v="37.74900,-119.78191"/>
  </r>
  <r>
    <n v="512"/>
    <d v="2021-10-17T00:00:00"/>
    <x v="25"/>
    <x v="4"/>
    <n v="17"/>
    <d v="1899-12-30T12:00:00"/>
    <n v="12"/>
    <n v="1"/>
    <s v="Sunday"/>
    <s v="No"/>
    <s v="Sub-adult"/>
    <s v="Sub-adult"/>
    <s v="U"/>
    <x v="5"/>
    <s v="Valley"/>
    <x v="2"/>
    <s v="Northside Drive by C6"/>
    <s v="Secondhand report but some &quot;ranger unit&quot; responded. Bear reported tagged and collared, ran off. B70 in area according to GPS "/>
    <s v="37.74355,-119.58481"/>
  </r>
  <r>
    <n v="513"/>
    <d v="2021-10-23T00:00:00"/>
    <x v="25"/>
    <x v="4"/>
    <n v="23"/>
    <d v="1899-12-30T08:00:00"/>
    <n v="8"/>
    <n v="7"/>
    <s v="Saturday"/>
    <s v="No"/>
    <s v="Adult"/>
    <s v="Adult"/>
    <s v="U"/>
    <x v="5"/>
    <s v="Valley"/>
    <x v="2"/>
    <s v="Ahwahnee Parking Lot"/>
    <m/>
    <s v="37.74748, -119.57513"/>
  </r>
  <r>
    <n v="514"/>
    <d v="2021-11-10T00:00:00"/>
    <x v="25"/>
    <x v="5"/>
    <n v="10"/>
    <d v="1899-12-30T06:20:00"/>
    <n v="6"/>
    <n v="4"/>
    <s v="Wednesday"/>
    <s v="No"/>
    <s v="Cub"/>
    <s v="Cub"/>
    <s v="U"/>
    <x v="2"/>
    <s v="El Portal Rd"/>
    <x v="6"/>
    <s v="Pattie's Hole"/>
    <s v="Emerson Paton witnessd the strike and will provide aditonal details. Bear moved out of EP."/>
    <s v="37.67258, -119.78832"/>
  </r>
  <r>
    <n v="515"/>
    <d v="2022-04-20T00:00:00"/>
    <x v="26"/>
    <x v="11"/>
    <n v="20"/>
    <m/>
    <m/>
    <n v="4"/>
    <s v="Wednesday"/>
    <s v="No"/>
    <s v="Unk"/>
    <s v="Unknown"/>
    <s v="U"/>
    <x v="5"/>
    <s v="Wawona Rd"/>
    <x v="0"/>
    <s v="Wawona Rd at Bridalveil Grade"/>
    <s v="Bear emerged out of brush and was hit, ran off. No other details. Evening but unknown specific time"/>
    <s v="37.71342, -119.66892"/>
  </r>
  <r>
    <n v="516"/>
    <d v="2022-06-08T00:00:00"/>
    <x v="26"/>
    <x v="0"/>
    <n v="8"/>
    <d v="1899-12-30T09:00:00"/>
    <n v="9"/>
    <n v="4"/>
    <s v="Wednesday"/>
    <s v="No"/>
    <s v="Cub"/>
    <s v="Cub"/>
    <s v="U"/>
    <x v="0"/>
    <s v="BOF Rd"/>
    <x v="5"/>
    <s v="~1/2 mile East of Merced Grove"/>
    <s v="Reported by visitor as dead, but L.E. unable to locate. "/>
    <s v="37.75950, -119.83171"/>
  </r>
  <r>
    <n v="517"/>
    <d v="2022-07-07T00:00:00"/>
    <x v="26"/>
    <x v="1"/>
    <n v="7"/>
    <d v="1899-12-30T15:00:00"/>
    <n v="15"/>
    <n v="5"/>
    <s v="Thursday"/>
    <s v="No"/>
    <s v="Adult"/>
    <s v="Adult"/>
    <s v="U"/>
    <x v="5"/>
    <s v="Tioga Rd"/>
    <x v="10"/>
    <s v="Tioga Road Straightaway near Porcupine Flat CG"/>
    <s v="Reported to 216 by visitor. 216 drove by, UTL"/>
    <s v="37.80685, -119.56251"/>
  </r>
  <r>
    <n v="518"/>
    <d v="2022-07-08T00:00:00"/>
    <x v="26"/>
    <x v="1"/>
    <n v="8"/>
    <d v="1899-12-30T18:00:00"/>
    <n v="18"/>
    <n v="6"/>
    <s v="Friday"/>
    <s v="No"/>
    <s v="unk"/>
    <s v="Unknown"/>
    <s v="U"/>
    <x v="5"/>
    <s v="El Portal Rd"/>
    <x v="6"/>
    <s v="El Portal, east of Death Star"/>
    <s v="LE Responded, reported 7/8. Searched for bear, UTL. Did not get tag info"/>
    <s v="37.66634, -119.80880"/>
  </r>
  <r>
    <n v="519"/>
    <d v="2022-07-08T00:00:00"/>
    <x v="26"/>
    <x v="1"/>
    <n v="8"/>
    <d v="1899-12-30T22:45:00"/>
    <n v="22"/>
    <n v="6"/>
    <s v="Friday"/>
    <s v="No"/>
    <s v="unk"/>
    <s v="Unknown"/>
    <s v="U"/>
    <x v="5"/>
    <s v="Tioga Rd"/>
    <x v="4"/>
    <s v="Tioga Road, 3-4 miles East of Ranger Y"/>
    <s v="&quot;Gray tag,&quot; ran into woods north of road"/>
    <s v="37.87783, -119.28436"/>
  </r>
  <r>
    <n v="520"/>
    <d v="2022-08-18T00:00:00"/>
    <x v="26"/>
    <x v="2"/>
    <n v="18"/>
    <d v="1899-12-30T12:41:00"/>
    <n v="12"/>
    <n v="5"/>
    <s v="Thursday"/>
    <s v="No"/>
    <s v="unk"/>
    <s v="Unknown"/>
    <s v="U"/>
    <x v="5"/>
    <s v="Wawona Rd"/>
    <x v="0"/>
    <s v="Wawona Road, &quot;8-mile&quot;, south of Bishop Creek"/>
    <s v="Dan Wiese - Wilderness Ranger - This is really hard for me to say, but on Friday, July 8th around 2245 I hit a bear with my truck headed westbound on Tioga Road about 3-4 miles east of Ranger Y. I was going the speed limit with my bright lights on and was very alert, as was my passenger, but the bear popped out of a thick stand of trees just a couple feet from the road and by the time either of us saw him/her the bear was about 10' away and I couldn't react fast enough to brake or swerve."/>
    <s v="37.605675, -119.683827"/>
  </r>
  <r>
    <n v="521"/>
    <d v="2022-09-16T00:00:00"/>
    <x v="26"/>
    <x v="3"/>
    <n v="16"/>
    <d v="1899-12-30T12:00:00"/>
    <n v="12"/>
    <n v="6"/>
    <s v="Friday"/>
    <s v="No"/>
    <s v="Adult"/>
    <s v="Adult"/>
    <s v="F"/>
    <x v="6"/>
    <s v="BOF Rd"/>
    <x v="5"/>
    <s v="pullout on north side of road, just before crane flat gas station"/>
    <s v="LE dispatched the bear with 3 bullets before we arrived (he didn't have copper). We took samples and then moved the carcass to the crane flat range road. Unknown driver, no glass or debris in road."/>
    <s v="37.75081, -119.79275"/>
  </r>
  <r>
    <n v="522"/>
    <d v="2022-10-02T00:00:00"/>
    <x v="26"/>
    <x v="4"/>
    <n v="2"/>
    <d v="1899-12-30T15:28:00"/>
    <n v="15"/>
    <n v="1"/>
    <s v="Sunday"/>
    <s v="No"/>
    <s v="Unk"/>
    <s v="Unknown"/>
    <s v="U"/>
    <x v="5"/>
    <s v="Tioga Rd"/>
    <x v="10"/>
    <s v="Visitors reported this was right near the Tamarack Campground sign, heading west, they saw another car hit the bear. "/>
    <s v="Just wanted to pass on a report from visitors that a bear was hit by a car near Tamarack Flat Campground. Bear ran off and car was okay, but bear was hit pretty hard. Visitors reported this was right near the Tamarack Campground sign, heading west, they saw another car hit the bear. Bear was thrown away and rolled. It did get up and ran off. Bear had no obvious tags or collar. It was cinnamon-reddish brown, not very large but not cub of this year. This happen 3:28 today. "/>
    <s v="37.76326, -119.77458"/>
  </r>
  <r>
    <n v="523"/>
    <d v="2022-10-15T00:00:00"/>
    <x v="26"/>
    <x v="4"/>
    <n v="15"/>
    <d v="1899-12-30T23:20:00"/>
    <n v="23"/>
    <n v="7"/>
    <s v="Saturday"/>
    <s v="No"/>
    <s v="Cub"/>
    <s v="Cub"/>
    <s v="M"/>
    <x v="2"/>
    <s v="Valley"/>
    <x v="2"/>
    <s v="Northside drive, 1 mile west of Michael's Ledge"/>
    <s v="Black cub from sow with 3 HBV, DOA at Michael's Ledges. Sow would not leave cub for short while. Moved deep into woods, away from trails."/>
    <s v="37.73051, -119.61216"/>
  </r>
  <r>
    <n v="524"/>
    <d v="2022-10-25T00:00:00"/>
    <x v="26"/>
    <x v="4"/>
    <n v="25"/>
    <d v="1899-12-30T19:55:00"/>
    <n v="19"/>
    <n v="3"/>
    <s v="Tuesday"/>
    <s v="No"/>
    <s v="Cub"/>
    <s v="Cub"/>
    <s v="U"/>
    <x v="2"/>
    <s v="El Portal Rd"/>
    <x v="6"/>
    <s v="Just east of EP trailer court on 140"/>
    <s v="Bear hit by vehicle just east of main EP Trailer Court entrance. Picked up and moved off the road by CAFW biologist and H. Mackey, dead in middle of the road. Black colored cub of the year, 40#s. "/>
    <s v="37.67180, -119.79231"/>
  </r>
  <r>
    <n v="525"/>
    <d v="2022-11-24T00:00:00"/>
    <x v="26"/>
    <x v="5"/>
    <n v="24"/>
    <d v="1899-12-30T23:00:00"/>
    <n v="23"/>
    <n v="5"/>
    <s v="Thursday"/>
    <s v="No"/>
    <s v="Adult"/>
    <s v="Adult"/>
    <s v="U"/>
    <x v="5"/>
    <s v="Chilnualna Falls Road"/>
    <x v="0"/>
    <s v="Chilnualna Falls road. "/>
    <s v="Dark colored bear hit hard. Ran off"/>
    <s v="37.54374, -119.64917"/>
  </r>
  <r>
    <n v="526"/>
    <d v="2022-11-30T00:00:00"/>
    <x v="26"/>
    <x v="5"/>
    <n v="30"/>
    <d v="1899-12-30T17:30:00"/>
    <n v="17"/>
    <n v="4"/>
    <s v="Wednesday"/>
    <s v="No"/>
    <s v="Adult"/>
    <s v="Adult"/>
    <s v="U"/>
    <x v="0"/>
    <s v="BOF Rd"/>
    <x v="5"/>
    <s v="San Joaquin Overlook"/>
    <s v="Adult bear, ambulatory"/>
    <s v="37.75322, 119.81520"/>
  </r>
  <r>
    <n v="527"/>
    <d v="2023-05-24T00:00:00"/>
    <x v="27"/>
    <x v="8"/>
    <n v="24"/>
    <d v="1899-12-30T18:55:00"/>
    <n v="18"/>
    <n v="4"/>
    <s v="Wednesday"/>
    <s v="No"/>
    <s v="Unk"/>
    <s v="Unknown"/>
    <s v="U"/>
    <x v="5"/>
    <s v="Hwy 140"/>
    <x v="6"/>
    <s v="Highway 140, Patty's Hole"/>
    <s v="Called into bear hotline by employee. Saw bear continue across road. Did not receive message until the next day. UTL. "/>
    <s v="37.672798, -119.786588"/>
  </r>
  <r>
    <n v="528"/>
    <d v="2023-07-04T00:00:00"/>
    <x v="27"/>
    <x v="1"/>
    <n v="4"/>
    <d v="1899-12-30T20:00:00"/>
    <n v="20"/>
    <n v="3"/>
    <s v="Tuesday"/>
    <s v="Yes"/>
    <s v="Yearling"/>
    <s v="Yearling"/>
    <s v="M"/>
    <x v="2"/>
    <s v="Valley"/>
    <x v="2"/>
    <s v="Happy Isles Road, halfway between Mirror Lake bus stop and the stables. Approximately 70 yds north of Happy Isles Road"/>
    <s v="HBV not reported to office whatsoever--found by campers in North Pines who reported dead bear to WM staff while doing food storage. Trauma consistent with HBV, DeGutis confident that bear HBV. TOD estimated based on lividity and HBV also estimate"/>
    <s v="37.740226,-119.562055"/>
  </r>
  <r>
    <n v="529"/>
    <d v="2023-07-14T00:00:00"/>
    <x v="27"/>
    <x v="1"/>
    <n v="14"/>
    <d v="1899-12-30T13:30:00"/>
    <n v="13"/>
    <n v="6"/>
    <s v="Friday"/>
    <s v="No"/>
    <s v="Unk"/>
    <s v="Unknown"/>
    <s v="U"/>
    <x v="1"/>
    <s v="Valley"/>
    <x v="2"/>
    <s v="Ahwahnee Meadow - River Straight"/>
    <s v="Reported through interp. No other details from RP. River straight side. "/>
    <s v="37.745064, -119.579907"/>
  </r>
  <r>
    <n v="530"/>
    <d v="2023-07-21T00:00:00"/>
    <x v="27"/>
    <x v="1"/>
    <n v="21"/>
    <m/>
    <m/>
    <n v="6"/>
    <s v="Friday"/>
    <s v="No"/>
    <s v="Unk"/>
    <s v="Unknown"/>
    <s v="U"/>
    <x v="1"/>
    <s v="Valley"/>
    <x v="2"/>
    <s v="Southside Drive by Huff"/>
    <s v="Reported through the hotline."/>
    <s v="37.73924046, -119.57505253"/>
  </r>
  <r>
    <n v="531"/>
    <d v="2023-07-24T00:00:00"/>
    <x v="27"/>
    <x v="1"/>
    <n v="24"/>
    <m/>
    <m/>
    <n v="2"/>
    <s v="Monday"/>
    <s v="No"/>
    <s v="Unk"/>
    <s v="Unknown"/>
    <s v="U"/>
    <x v="1"/>
    <s v="Valley"/>
    <x v="2"/>
    <s v="Northside Drive by El Cap Meadow"/>
    <s v="Reported through interp."/>
    <s v="37.724246, -119.634996"/>
  </r>
  <r>
    <n v="532"/>
    <d v="2023-07-30T00:00:00"/>
    <x v="27"/>
    <x v="1"/>
    <n v="30"/>
    <m/>
    <m/>
    <n v="1"/>
    <s v="Sunday"/>
    <s v="No"/>
    <s v="Unk"/>
    <s v="Unknown"/>
    <s v="U"/>
    <x v="5"/>
    <s v="Tioga Rd"/>
    <x v="10"/>
    <s v="East of 8000 ft sign on Tioga Rd"/>
    <s v="Reported through email: On 7/24/23 I was traveling about 30 MPH in my Toyota 4runner over Tioga Pass about 3:00 pm when a bear ran into road infront of my car. My right bumper hit the bear on his bum pushing him but he continued to side of road turning around to see what hit him. My lower bumper is plastic and seemed to give way, broken in several places. But no blood or fur. I am hoping he got away with little or no injury.So sorry and very sad."/>
    <m/>
  </r>
  <r>
    <n v="533"/>
    <d v="2023-08-05T00:00:00"/>
    <x v="27"/>
    <x v="2"/>
    <n v="5"/>
    <d v="1899-12-30T16:44:00"/>
    <n v="16"/>
    <n v="7"/>
    <s v="Sunday"/>
    <s v="No"/>
    <s v="Unk"/>
    <s v="Unknown"/>
    <s v="U"/>
    <x v="0"/>
    <s v="Valley"/>
    <x v="2"/>
    <s v="Northside Drive by El Cap Meadow"/>
    <s v="Reported through dispatch. Bear reportedly limped off heading toward the river. "/>
    <m/>
  </r>
  <r>
    <n v="534"/>
    <d v="2023-08-05T00:00:00"/>
    <x v="27"/>
    <x v="2"/>
    <n v="5"/>
    <d v="1899-12-30T15:30:00"/>
    <n v="15"/>
    <n v="7"/>
    <s v="Sunday"/>
    <s v="No"/>
    <s v="Unk"/>
    <s v="Unknown"/>
    <s v="U"/>
    <x v="1"/>
    <s v="Wawona Rd"/>
    <x v="0"/>
    <s v="Highway 41 between Grouse and Long Tunnel"/>
    <s v="Reported through dispatch. No other details. Traffic to busy to respond. "/>
    <m/>
  </r>
  <r>
    <n v="535"/>
    <d v="2023-08-10T00:00:00"/>
    <x v="27"/>
    <x v="2"/>
    <n v="10"/>
    <d v="1899-12-30T14:00:00"/>
    <n v="14"/>
    <n v="5"/>
    <s v="Thursday"/>
    <s v="No"/>
    <s v="Unk"/>
    <s v="Unknown"/>
    <s v="U"/>
    <x v="2"/>
    <s v="Hwy 140"/>
    <x v="6"/>
    <s v="1/4 mile east of Arch Rock entrance"/>
    <s v="Reported through campgrounds. RP stated the bear was obviously deceased, visible from road "/>
    <m/>
  </r>
  <r>
    <n v="536"/>
    <d v="2023-08-13T00:00:00"/>
    <x v="27"/>
    <x v="2"/>
    <n v="13"/>
    <d v="1899-12-30T13:00:00"/>
    <n v="13"/>
    <n v="1"/>
    <s v="Sunday"/>
    <s v="No"/>
    <s v="Unk"/>
    <s v="Unknown"/>
    <s v="U"/>
    <x v="5"/>
    <s v="Glacier PT"/>
    <x v="0"/>
    <s v="GP Road near El Portal View"/>
    <s v="Hit by Eastbound vehicle, rolled into road, and subsequently struck a second time by westbound vehicle. Airbag deployment on second vehicle. Bear UTL"/>
    <s v="37.67451, -119.69949"/>
  </r>
  <r>
    <n v="537"/>
    <d v="2023-08-14T00:00:00"/>
    <x v="27"/>
    <x v="2"/>
    <n v="14"/>
    <d v="1899-12-30T15:15:00"/>
    <n v="15"/>
    <n v="2"/>
    <s v="Monday"/>
    <s v="No"/>
    <s v="Adult"/>
    <s v="Adult"/>
    <s v="U"/>
    <x v="5"/>
    <s v="BOF Rd"/>
    <x v="5"/>
    <s v="Between Crane Flat and Foresta Jct on BOF rd"/>
    <s v="Medium sized black adult bear hit by vehicle, bounced off and ran east. Reported by camper"/>
    <m/>
  </r>
  <r>
    <n v="538"/>
    <d v="2023-08-19T00:00:00"/>
    <x v="27"/>
    <x v="2"/>
    <n v="19"/>
    <d v="1899-12-30T19:45:00"/>
    <n v="19"/>
    <n v="7"/>
    <s v="Sunday"/>
    <s v="No"/>
    <s v="Adult"/>
    <s v="Adult"/>
    <s v="U"/>
    <x v="5"/>
    <s v="BOF Rd"/>
    <x v="5"/>
    <s v="By BOF entrance"/>
    <s v="RP driving through windy, dark, rain; bear came out of nowhere. Moved from right to left (RP east/southbound from BOF entrance) "/>
    <s v="37.762939, -119.841313"/>
  </r>
  <r>
    <n v="539"/>
    <d v="2023-08-22T00:00:00"/>
    <x v="27"/>
    <x v="2"/>
    <n v="22"/>
    <d v="1899-12-30T09:45:00"/>
    <n v="9"/>
    <n v="3"/>
    <s v="Tuesday"/>
    <s v="No"/>
    <s v="Unk"/>
    <s v="Unknown"/>
    <s v="U"/>
    <x v="5"/>
    <s v="BOF Rd"/>
    <x v="5"/>
    <s v="San Joaquin Overlook. N. of Crane Flat, BOF road"/>
    <s v="Bear ran off towards heli base, not many details"/>
    <s v="37.75370, -119.81537"/>
  </r>
  <r>
    <n v="540"/>
    <d v="2023-08-25T00:00:00"/>
    <x v="27"/>
    <x v="2"/>
    <n v="25"/>
    <d v="1899-12-30T13:45:00"/>
    <n v="13"/>
    <n v="6"/>
    <s v="Friday"/>
    <s v="No"/>
    <s v="Yearling"/>
    <s v="Yearling"/>
    <s v="F"/>
    <x v="2"/>
    <s v="Tioga Rd"/>
    <x v="10"/>
    <s v="On Tioga rd, just East of Yosemite Creek Picnic area"/>
    <s v="Dead on scene, had a broken/dislocated hip from being hit "/>
    <s v="37.83932634, -119.57640242"/>
  </r>
  <r>
    <n v="541"/>
    <d v="2023-10-04T00:00:00"/>
    <x v="27"/>
    <x v="4"/>
    <n v="4"/>
    <d v="1899-12-30T10:30:00"/>
    <n v="10"/>
    <n v="4"/>
    <s v="Wednesday"/>
    <s v="No"/>
    <s v="Cub"/>
    <s v="Unknown"/>
    <s v="U"/>
    <x v="1"/>
    <s v="Wawona Rd"/>
    <x v="0"/>
    <s v="1/4 mile from turn off to Yos. West"/>
    <s v="Hotline report"/>
    <m/>
  </r>
  <r>
    <n v="542"/>
    <d v="2023-10-19T00:00:00"/>
    <x v="27"/>
    <x v="4"/>
    <n v="19"/>
    <d v="1899-12-30T16:43:00"/>
    <n v="16"/>
    <n v="5"/>
    <s v="Thursday"/>
    <s v="No"/>
    <s v="Cub"/>
    <s v="Unknown"/>
    <s v="U"/>
    <x v="0"/>
    <s v="BOF Rd"/>
    <x v="5"/>
    <s v="Merced Grove Trailhead"/>
    <s v="A visitor reported a bear hit by a vehicle at a pull out, a sow and a cub. The visitor took pictures and watched the cub walk off using all 4 legs and no limping. "/>
    <s v="37.751667, -119.823944"/>
  </r>
  <r>
    <n v="543"/>
    <d v="2023-10-20T00:00:00"/>
    <x v="27"/>
    <x v="4"/>
    <n v="20"/>
    <d v="1899-12-30T16:45:00"/>
    <n v="16"/>
    <n v="6"/>
    <s v="Friday"/>
    <s v="No"/>
    <s v="Adult"/>
    <s v="Unknown"/>
    <s v="U"/>
    <x v="7"/>
    <s v="Hwy 140"/>
    <x v="6"/>
    <s v="El Portal Road @ Cascade Picnic"/>
    <s v="Staff arrived shortly after a bear was hit by a vehicle along Hwy 140. Staff found bear in the woods nearby limping away, favoring its left side, but seeemd like it would be able to recover. "/>
    <m/>
  </r>
  <r>
    <m/>
    <m/>
    <x v="28"/>
    <x v="7"/>
    <m/>
    <m/>
    <m/>
    <m/>
    <m/>
    <m/>
    <m/>
    <m/>
    <m/>
    <x v="8"/>
    <m/>
    <x v="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803FC-2643-470E-98DA-6B1BDD9F838C}" name="PivotTable1" cacheId="6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6" firstHeaderRow="1" firstDataRow="1" firstDataCol="1"/>
  <pivotFields count="19">
    <pivotField showAll="0"/>
    <pivotField showAll="0"/>
    <pivotField multipleItemSelectionAllowe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showAll="0">
      <items count="13">
        <item x="9"/>
        <item x="10"/>
        <item x="11"/>
        <item x="8"/>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10">
        <item x="2"/>
        <item x="6"/>
        <item x="4"/>
        <item x="7"/>
        <item x="0"/>
        <item x="5"/>
        <item x="1"/>
        <item x="3"/>
        <item x="8"/>
        <item t="default"/>
      </items>
    </pivotField>
    <pivotField showAll="0"/>
    <pivotField dataField="1" showAll="0">
      <items count="13">
        <item x="5"/>
        <item x="9"/>
        <item x="6"/>
        <item x="8"/>
        <item x="10"/>
        <item x="1"/>
        <item x="4"/>
        <item x="7"/>
        <item x="0"/>
        <item x="3"/>
        <item x="2"/>
        <item x="11"/>
        <item t="default"/>
      </items>
    </pivotField>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Subdistri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4"/>
  <sheetViews>
    <sheetView zoomScale="70" zoomScaleNormal="70" workbookViewId="0">
      <pane ySplit="1" topLeftCell="A501" activePane="bottomLeft" state="frozen"/>
      <selection activeCell="F1" sqref="F1"/>
      <selection pane="bottomLeft" activeCell="B545" sqref="B545"/>
    </sheetView>
  </sheetViews>
  <sheetFormatPr defaultColWidth="9.140625" defaultRowHeight="15" x14ac:dyDescent="0.25"/>
  <cols>
    <col min="1" max="1" width="5.28515625" style="45" customWidth="1"/>
    <col min="2" max="2" width="14.42578125" style="52" customWidth="1"/>
    <col min="3" max="4" width="9.5703125" style="53" bestFit="1" customWidth="1"/>
    <col min="5" max="5" width="4.42578125" style="53" bestFit="1" customWidth="1"/>
    <col min="6" max="6" width="13.140625" style="59" customWidth="1"/>
    <col min="7" max="7" width="5.42578125" style="53" bestFit="1" customWidth="1"/>
    <col min="8" max="8" width="7.140625" style="53" bestFit="1" customWidth="1"/>
    <col min="9" max="9" width="11.42578125" style="45" customWidth="1"/>
    <col min="10" max="10" width="7.5703125" style="45" bestFit="1" customWidth="1"/>
    <col min="11" max="11" width="19" style="45" customWidth="1"/>
    <col min="12" max="12" width="12.42578125" style="45" bestFit="1" customWidth="1"/>
    <col min="13" max="13" width="4.140625" style="45" bestFit="1" customWidth="1"/>
    <col min="14" max="14" width="23.85546875" style="45" bestFit="1" customWidth="1"/>
    <col min="15" max="15" width="22" style="49" bestFit="1" customWidth="1"/>
    <col min="16" max="16" width="10.42578125" style="49" customWidth="1"/>
    <col min="17" max="17" width="48.5703125" style="45" customWidth="1"/>
    <col min="18" max="18" width="100.5703125" style="45" customWidth="1"/>
    <col min="19" max="19" width="22.140625" style="53" customWidth="1"/>
    <col min="20" max="16384" width="9.140625" style="45"/>
  </cols>
  <sheetData>
    <row r="1" spans="1:19" ht="15.75" thickBot="1" x14ac:dyDescent="0.3">
      <c r="A1" s="44" t="s">
        <v>577</v>
      </c>
      <c r="B1" s="50" t="s">
        <v>0</v>
      </c>
      <c r="C1" s="51" t="s">
        <v>680</v>
      </c>
      <c r="D1" s="51" t="s">
        <v>681</v>
      </c>
      <c r="E1" s="51" t="s">
        <v>682</v>
      </c>
      <c r="F1" s="58" t="s">
        <v>1</v>
      </c>
      <c r="G1" s="51" t="s">
        <v>691</v>
      </c>
      <c r="H1" s="51" t="s">
        <v>860</v>
      </c>
      <c r="I1" s="44" t="s">
        <v>576</v>
      </c>
      <c r="J1" s="44" t="s">
        <v>575</v>
      </c>
      <c r="K1" s="44" t="s">
        <v>2</v>
      </c>
      <c r="L1" s="44" t="s">
        <v>3</v>
      </c>
      <c r="M1" s="44" t="s">
        <v>911</v>
      </c>
      <c r="N1" s="44" t="s">
        <v>4</v>
      </c>
      <c r="O1" s="71" t="s">
        <v>585</v>
      </c>
      <c r="P1" s="71" t="s">
        <v>579</v>
      </c>
      <c r="Q1" s="44" t="s">
        <v>5</v>
      </c>
      <c r="R1" s="44" t="s">
        <v>6</v>
      </c>
      <c r="S1" s="51" t="s">
        <v>7</v>
      </c>
    </row>
    <row r="2" spans="1:19" x14ac:dyDescent="0.25">
      <c r="A2" s="45">
        <v>1</v>
      </c>
      <c r="B2" s="52">
        <v>34858</v>
      </c>
      <c r="C2" s="53">
        <v>1995</v>
      </c>
      <c r="D2" s="53">
        <v>6</v>
      </c>
      <c r="E2" s="53">
        <v>8</v>
      </c>
      <c r="H2" s="53">
        <f t="shared" ref="H2:H33" si="0">WEEKDAY(B2)</f>
        <v>5</v>
      </c>
      <c r="I2" s="45" t="s">
        <v>17</v>
      </c>
      <c r="K2" s="45" t="s">
        <v>18</v>
      </c>
      <c r="L2" s="45" t="s">
        <v>18</v>
      </c>
      <c r="M2" s="45" t="s">
        <v>9</v>
      </c>
      <c r="N2" s="45" t="s">
        <v>595</v>
      </c>
      <c r="O2" s="49" t="s">
        <v>999</v>
      </c>
      <c r="P2" s="49" t="s">
        <v>581</v>
      </c>
      <c r="Q2" s="45" t="s">
        <v>19</v>
      </c>
      <c r="R2" s="45" t="s">
        <v>20</v>
      </c>
    </row>
    <row r="3" spans="1:19" x14ac:dyDescent="0.25">
      <c r="A3" s="45">
        <v>2</v>
      </c>
      <c r="B3" s="52">
        <v>34870</v>
      </c>
      <c r="C3" s="53">
        <v>1995</v>
      </c>
      <c r="D3" s="53">
        <v>6</v>
      </c>
      <c r="E3" s="53">
        <v>20</v>
      </c>
      <c r="H3" s="53">
        <f t="shared" si="0"/>
        <v>3</v>
      </c>
      <c r="I3" s="45" t="s">
        <v>21</v>
      </c>
      <c r="K3" s="45" t="s">
        <v>12</v>
      </c>
      <c r="L3" s="45" t="s">
        <v>12</v>
      </c>
      <c r="M3" s="45" t="s">
        <v>9</v>
      </c>
      <c r="N3" s="45" t="s">
        <v>8</v>
      </c>
      <c r="O3" s="49" t="s">
        <v>584</v>
      </c>
      <c r="P3" s="49" t="s">
        <v>597</v>
      </c>
      <c r="Q3" s="45" t="s">
        <v>22</v>
      </c>
      <c r="R3" s="45" t="s">
        <v>23</v>
      </c>
    </row>
    <row r="4" spans="1:19" x14ac:dyDescent="0.25">
      <c r="A4" s="45">
        <v>3</v>
      </c>
      <c r="B4" s="52">
        <v>34880</v>
      </c>
      <c r="C4" s="53">
        <v>1995</v>
      </c>
      <c r="D4" s="53">
        <v>6</v>
      </c>
      <c r="E4" s="53">
        <v>30</v>
      </c>
      <c r="H4" s="53">
        <f t="shared" si="0"/>
        <v>6</v>
      </c>
      <c r="I4" s="45" t="s">
        <v>24</v>
      </c>
      <c r="K4" s="45" t="s">
        <v>12</v>
      </c>
      <c r="L4" s="45" t="s">
        <v>12</v>
      </c>
      <c r="M4" s="45" t="s">
        <v>25</v>
      </c>
      <c r="N4" s="45" t="s">
        <v>26</v>
      </c>
      <c r="O4" s="49" t="s">
        <v>588</v>
      </c>
      <c r="P4" s="49" t="s">
        <v>582</v>
      </c>
      <c r="Q4" s="45" t="s">
        <v>27</v>
      </c>
      <c r="R4" s="45" t="s">
        <v>28</v>
      </c>
    </row>
    <row r="5" spans="1:19" x14ac:dyDescent="0.25">
      <c r="A5" s="45">
        <v>4</v>
      </c>
      <c r="B5" s="52">
        <v>34889</v>
      </c>
      <c r="C5" s="53">
        <v>1995</v>
      </c>
      <c r="D5" s="53">
        <v>7</v>
      </c>
      <c r="E5" s="53">
        <v>9</v>
      </c>
      <c r="H5" s="53">
        <f t="shared" si="0"/>
        <v>1</v>
      </c>
      <c r="I5" s="45" t="s">
        <v>29</v>
      </c>
      <c r="K5" s="45" t="s">
        <v>30</v>
      </c>
      <c r="L5" s="45" t="s">
        <v>30</v>
      </c>
      <c r="M5" s="45" t="s">
        <v>9</v>
      </c>
      <c r="N5" s="45" t="s">
        <v>10</v>
      </c>
      <c r="O5" s="49" t="s">
        <v>588</v>
      </c>
      <c r="P5" s="49" t="s">
        <v>582</v>
      </c>
      <c r="Q5" s="45" t="s">
        <v>31</v>
      </c>
    </row>
    <row r="6" spans="1:19" x14ac:dyDescent="0.25">
      <c r="A6" s="45">
        <v>5</v>
      </c>
      <c r="B6" s="52">
        <v>34924</v>
      </c>
      <c r="C6" s="53">
        <v>1995</v>
      </c>
      <c r="D6" s="53">
        <v>8</v>
      </c>
      <c r="E6" s="53">
        <v>13</v>
      </c>
      <c r="H6" s="53">
        <f t="shared" si="0"/>
        <v>1</v>
      </c>
      <c r="I6" s="45" t="s">
        <v>29</v>
      </c>
      <c r="K6" s="45" t="s">
        <v>12</v>
      </c>
      <c r="L6" s="45" t="s">
        <v>12</v>
      </c>
      <c r="M6" s="45" t="s">
        <v>25</v>
      </c>
      <c r="N6" s="45" t="s">
        <v>26</v>
      </c>
      <c r="O6" s="49" t="s">
        <v>584</v>
      </c>
      <c r="P6" s="49" t="s">
        <v>591</v>
      </c>
      <c r="Q6" s="45" t="s">
        <v>32</v>
      </c>
      <c r="R6" s="45" t="s">
        <v>28</v>
      </c>
    </row>
    <row r="7" spans="1:19" x14ac:dyDescent="0.25">
      <c r="A7" s="45">
        <v>6</v>
      </c>
      <c r="B7" s="52">
        <v>34929</v>
      </c>
      <c r="C7" s="53">
        <v>1995</v>
      </c>
      <c r="D7" s="53">
        <v>8</v>
      </c>
      <c r="E7" s="53">
        <v>18</v>
      </c>
      <c r="H7" s="53">
        <f t="shared" si="0"/>
        <v>6</v>
      </c>
      <c r="I7" s="45" t="s">
        <v>24</v>
      </c>
      <c r="K7" s="45" t="s">
        <v>8</v>
      </c>
      <c r="L7" s="45" t="s">
        <v>8</v>
      </c>
      <c r="M7" s="45" t="s">
        <v>9</v>
      </c>
      <c r="N7" s="45" t="s">
        <v>10</v>
      </c>
      <c r="O7" s="49" t="s">
        <v>584</v>
      </c>
      <c r="P7" s="49" t="s">
        <v>583</v>
      </c>
      <c r="Q7" s="45" t="s">
        <v>33</v>
      </c>
      <c r="R7" s="45" t="s">
        <v>34</v>
      </c>
    </row>
    <row r="8" spans="1:19" x14ac:dyDescent="0.25">
      <c r="A8" s="45">
        <v>7</v>
      </c>
      <c r="B8" s="52">
        <v>34931</v>
      </c>
      <c r="C8" s="53">
        <v>1995</v>
      </c>
      <c r="D8" s="53">
        <v>8</v>
      </c>
      <c r="E8" s="53">
        <v>20</v>
      </c>
      <c r="H8" s="53">
        <f t="shared" si="0"/>
        <v>1</v>
      </c>
      <c r="I8" s="45" t="s">
        <v>29</v>
      </c>
      <c r="K8" s="45" t="s">
        <v>30</v>
      </c>
      <c r="L8" s="45" t="s">
        <v>30</v>
      </c>
      <c r="M8" s="45" t="s">
        <v>9</v>
      </c>
      <c r="N8" s="45" t="s">
        <v>10</v>
      </c>
      <c r="O8" s="49" t="s">
        <v>1001</v>
      </c>
      <c r="P8" s="49" t="s">
        <v>580</v>
      </c>
      <c r="Q8" s="45" t="s">
        <v>35</v>
      </c>
      <c r="R8" s="45" t="s">
        <v>36</v>
      </c>
    </row>
    <row r="9" spans="1:19" x14ac:dyDescent="0.25">
      <c r="A9" s="45">
        <v>8</v>
      </c>
      <c r="B9" s="52">
        <v>34933</v>
      </c>
      <c r="C9" s="53">
        <v>1995</v>
      </c>
      <c r="D9" s="53">
        <v>8</v>
      </c>
      <c r="E9" s="53">
        <v>22</v>
      </c>
      <c r="F9" s="59">
        <v>0.91666666666666663</v>
      </c>
      <c r="G9" s="53">
        <f>HOUR(F9)</f>
        <v>22</v>
      </c>
      <c r="H9" s="53">
        <f t="shared" si="0"/>
        <v>3</v>
      </c>
      <c r="I9" s="45" t="s">
        <v>21</v>
      </c>
      <c r="K9" s="45" t="s">
        <v>12</v>
      </c>
      <c r="L9" s="45" t="s">
        <v>12</v>
      </c>
      <c r="M9" s="45" t="s">
        <v>25</v>
      </c>
      <c r="N9" s="45" t="s">
        <v>26</v>
      </c>
      <c r="O9" s="49" t="s">
        <v>587</v>
      </c>
      <c r="P9" s="49" t="s">
        <v>581</v>
      </c>
      <c r="Q9" s="45" t="s">
        <v>37</v>
      </c>
      <c r="R9" s="45" t="s">
        <v>28</v>
      </c>
    </row>
    <row r="10" spans="1:19" x14ac:dyDescent="0.25">
      <c r="A10" s="45">
        <v>9</v>
      </c>
      <c r="B10" s="52">
        <v>34946</v>
      </c>
      <c r="C10" s="53">
        <v>1995</v>
      </c>
      <c r="D10" s="53">
        <v>9</v>
      </c>
      <c r="E10" s="53">
        <v>4</v>
      </c>
      <c r="H10" s="53">
        <f t="shared" si="0"/>
        <v>2</v>
      </c>
      <c r="I10" s="45" t="s">
        <v>38</v>
      </c>
      <c r="J10" s="45" t="s">
        <v>39</v>
      </c>
      <c r="K10" s="45" t="s">
        <v>30</v>
      </c>
      <c r="L10" s="45" t="s">
        <v>30</v>
      </c>
      <c r="M10" s="45" t="s">
        <v>9</v>
      </c>
      <c r="N10" s="45" t="s">
        <v>596</v>
      </c>
      <c r="O10" s="49" t="s">
        <v>1001</v>
      </c>
      <c r="P10" s="49" t="s">
        <v>580</v>
      </c>
      <c r="Q10" s="45" t="s">
        <v>40</v>
      </c>
      <c r="R10" s="45" t="s">
        <v>41</v>
      </c>
    </row>
    <row r="11" spans="1:19" x14ac:dyDescent="0.25">
      <c r="A11" s="45">
        <v>10</v>
      </c>
      <c r="B11" s="52">
        <v>34956</v>
      </c>
      <c r="C11" s="53">
        <v>1995</v>
      </c>
      <c r="D11" s="53">
        <v>9</v>
      </c>
      <c r="E11" s="53">
        <v>14</v>
      </c>
      <c r="H11" s="53">
        <f t="shared" si="0"/>
        <v>5</v>
      </c>
      <c r="I11" s="45" t="s">
        <v>17</v>
      </c>
      <c r="K11" s="45" t="s">
        <v>30</v>
      </c>
      <c r="L11" s="45" t="s">
        <v>30</v>
      </c>
      <c r="M11" s="45" t="s">
        <v>9</v>
      </c>
      <c r="N11" s="45" t="s">
        <v>10</v>
      </c>
      <c r="O11" s="49" t="s">
        <v>999</v>
      </c>
      <c r="P11" s="49" t="s">
        <v>581</v>
      </c>
      <c r="Q11" s="45" t="s">
        <v>42</v>
      </c>
      <c r="R11" s="45" t="s">
        <v>43</v>
      </c>
    </row>
    <row r="12" spans="1:19" x14ac:dyDescent="0.25">
      <c r="A12" s="45">
        <v>11</v>
      </c>
      <c r="B12" s="52">
        <v>34960</v>
      </c>
      <c r="C12" s="53">
        <v>1995</v>
      </c>
      <c r="D12" s="53">
        <v>9</v>
      </c>
      <c r="E12" s="53">
        <v>18</v>
      </c>
      <c r="H12" s="53">
        <f t="shared" si="0"/>
        <v>2</v>
      </c>
      <c r="I12" s="45" t="s">
        <v>38</v>
      </c>
      <c r="K12" s="45" t="s">
        <v>12</v>
      </c>
      <c r="L12" s="45" t="s">
        <v>12</v>
      </c>
      <c r="M12" s="45" t="s">
        <v>44</v>
      </c>
      <c r="N12" s="45" t="s">
        <v>26</v>
      </c>
      <c r="O12" s="49" t="s">
        <v>584</v>
      </c>
      <c r="P12" s="49" t="s">
        <v>597</v>
      </c>
      <c r="Q12" s="45" t="s">
        <v>45</v>
      </c>
      <c r="R12" s="45" t="s">
        <v>28</v>
      </c>
    </row>
    <row r="13" spans="1:19" x14ac:dyDescent="0.25">
      <c r="A13" s="45">
        <v>12</v>
      </c>
      <c r="B13" s="52">
        <v>34963</v>
      </c>
      <c r="C13" s="53">
        <v>1995</v>
      </c>
      <c r="D13" s="53">
        <v>9</v>
      </c>
      <c r="E13" s="53">
        <v>21</v>
      </c>
      <c r="H13" s="53">
        <f t="shared" si="0"/>
        <v>5</v>
      </c>
      <c r="I13" s="45" t="s">
        <v>17</v>
      </c>
      <c r="K13" s="45" t="s">
        <v>12</v>
      </c>
      <c r="L13" s="45" t="s">
        <v>12</v>
      </c>
      <c r="M13" s="45" t="s">
        <v>9</v>
      </c>
      <c r="N13" s="45" t="s">
        <v>26</v>
      </c>
      <c r="O13" s="49" t="s">
        <v>587</v>
      </c>
      <c r="P13" s="49" t="s">
        <v>581</v>
      </c>
      <c r="Q13" s="45" t="s">
        <v>49</v>
      </c>
      <c r="R13" s="45" t="s">
        <v>50</v>
      </c>
    </row>
    <row r="14" spans="1:19" x14ac:dyDescent="0.25">
      <c r="A14" s="45">
        <v>13</v>
      </c>
      <c r="B14" s="52">
        <v>34963</v>
      </c>
      <c r="C14" s="53">
        <v>1995</v>
      </c>
      <c r="D14" s="53">
        <v>9</v>
      </c>
      <c r="E14" s="53">
        <v>21</v>
      </c>
      <c r="H14" s="53">
        <f t="shared" si="0"/>
        <v>5</v>
      </c>
      <c r="I14" s="45" t="s">
        <v>17</v>
      </c>
      <c r="K14" s="45" t="s">
        <v>12</v>
      </c>
      <c r="L14" s="45" t="s">
        <v>12</v>
      </c>
      <c r="M14" s="45" t="s">
        <v>44</v>
      </c>
      <c r="N14" s="45" t="s">
        <v>26</v>
      </c>
      <c r="O14" s="49" t="s">
        <v>587</v>
      </c>
      <c r="P14" s="49" t="s">
        <v>581</v>
      </c>
      <c r="Q14" s="45" t="s">
        <v>46</v>
      </c>
      <c r="R14" s="45" t="s">
        <v>47</v>
      </c>
    </row>
    <row r="15" spans="1:19" x14ac:dyDescent="0.25">
      <c r="A15" s="45">
        <v>14</v>
      </c>
      <c r="B15" s="52">
        <v>34963</v>
      </c>
      <c r="C15" s="53">
        <v>1995</v>
      </c>
      <c r="D15" s="53">
        <v>9</v>
      </c>
      <c r="E15" s="53">
        <v>21</v>
      </c>
      <c r="H15" s="53">
        <f t="shared" si="0"/>
        <v>5</v>
      </c>
      <c r="I15" s="45" t="s">
        <v>17</v>
      </c>
      <c r="K15" s="45" t="s">
        <v>30</v>
      </c>
      <c r="L15" s="45" t="s">
        <v>30</v>
      </c>
      <c r="M15" s="45" t="s">
        <v>9</v>
      </c>
      <c r="N15" s="45" t="s">
        <v>10</v>
      </c>
      <c r="O15" s="49" t="s">
        <v>589</v>
      </c>
      <c r="P15" s="49" t="s">
        <v>590</v>
      </c>
      <c r="Q15" s="45" t="s">
        <v>48</v>
      </c>
      <c r="R15" s="45" t="s">
        <v>36</v>
      </c>
    </row>
    <row r="16" spans="1:19" x14ac:dyDescent="0.25">
      <c r="A16" s="45">
        <v>15</v>
      </c>
      <c r="B16" s="52">
        <v>34964</v>
      </c>
      <c r="C16" s="53">
        <v>1995</v>
      </c>
      <c r="D16" s="53">
        <v>9</v>
      </c>
      <c r="E16" s="53">
        <v>22</v>
      </c>
      <c r="H16" s="53">
        <f t="shared" si="0"/>
        <v>6</v>
      </c>
      <c r="I16" s="45" t="s">
        <v>24</v>
      </c>
      <c r="K16" s="45" t="s">
        <v>51</v>
      </c>
      <c r="L16" s="45" t="s">
        <v>52</v>
      </c>
      <c r="M16" s="45" t="s">
        <v>25</v>
      </c>
      <c r="N16" s="45" t="s">
        <v>26</v>
      </c>
      <c r="O16" s="49" t="s">
        <v>589</v>
      </c>
      <c r="P16" s="49" t="s">
        <v>590</v>
      </c>
      <c r="Q16" s="45" t="s">
        <v>53</v>
      </c>
      <c r="R16" s="45" t="s">
        <v>54</v>
      </c>
    </row>
    <row r="17" spans="1:18" x14ac:dyDescent="0.25">
      <c r="A17" s="45">
        <v>16</v>
      </c>
      <c r="B17" s="52">
        <v>34971</v>
      </c>
      <c r="C17" s="53">
        <v>1995</v>
      </c>
      <c r="D17" s="53">
        <v>9</v>
      </c>
      <c r="E17" s="53">
        <v>29</v>
      </c>
      <c r="H17" s="53">
        <f t="shared" si="0"/>
        <v>6</v>
      </c>
      <c r="I17" s="45" t="s">
        <v>24</v>
      </c>
      <c r="K17" s="45" t="s">
        <v>30</v>
      </c>
      <c r="L17" s="45" t="s">
        <v>30</v>
      </c>
      <c r="M17" s="45" t="s">
        <v>9</v>
      </c>
      <c r="N17" s="45" t="s">
        <v>10</v>
      </c>
      <c r="O17" s="49" t="s">
        <v>1001</v>
      </c>
      <c r="P17" s="49" t="s">
        <v>580</v>
      </c>
      <c r="Q17" s="45" t="s">
        <v>55</v>
      </c>
      <c r="R17" s="45" t="s">
        <v>56</v>
      </c>
    </row>
    <row r="18" spans="1:18" x14ac:dyDescent="0.25">
      <c r="A18" s="45">
        <v>17</v>
      </c>
      <c r="B18" s="52">
        <v>34972</v>
      </c>
      <c r="C18" s="53">
        <v>1995</v>
      </c>
      <c r="D18" s="53">
        <v>9</v>
      </c>
      <c r="E18" s="53">
        <v>30</v>
      </c>
      <c r="H18" s="53">
        <f t="shared" si="0"/>
        <v>7</v>
      </c>
      <c r="I18" s="45" t="s">
        <v>57</v>
      </c>
      <c r="K18" s="45" t="s">
        <v>30</v>
      </c>
      <c r="L18" s="45" t="s">
        <v>30</v>
      </c>
      <c r="M18" s="45" t="s">
        <v>9</v>
      </c>
      <c r="N18" s="45" t="s">
        <v>10</v>
      </c>
      <c r="O18" s="49" t="s">
        <v>588</v>
      </c>
      <c r="P18" s="49" t="s">
        <v>582</v>
      </c>
      <c r="Q18" s="45" t="s">
        <v>58</v>
      </c>
      <c r="R18" s="45" t="s">
        <v>59</v>
      </c>
    </row>
    <row r="19" spans="1:18" x14ac:dyDescent="0.25">
      <c r="A19" s="45">
        <v>18</v>
      </c>
      <c r="B19" s="52">
        <v>34979</v>
      </c>
      <c r="C19" s="53">
        <v>1995</v>
      </c>
      <c r="D19" s="53">
        <v>10</v>
      </c>
      <c r="E19" s="53">
        <v>7</v>
      </c>
      <c r="H19" s="53">
        <f t="shared" si="0"/>
        <v>7</v>
      </c>
      <c r="I19" s="45" t="s">
        <v>57</v>
      </c>
      <c r="J19" s="45" t="s">
        <v>39</v>
      </c>
      <c r="K19" s="45" t="s">
        <v>60</v>
      </c>
      <c r="L19" s="45" t="s">
        <v>60</v>
      </c>
      <c r="M19" s="45" t="s">
        <v>9</v>
      </c>
      <c r="N19" s="45" t="s">
        <v>10</v>
      </c>
      <c r="O19" s="49" t="s">
        <v>589</v>
      </c>
      <c r="P19" s="49" t="s">
        <v>590</v>
      </c>
      <c r="Q19" s="45" t="s">
        <v>61</v>
      </c>
      <c r="R19" s="45" t="s">
        <v>62</v>
      </c>
    </row>
    <row r="20" spans="1:18" x14ac:dyDescent="0.25">
      <c r="A20" s="45">
        <v>19</v>
      </c>
      <c r="B20" s="52">
        <v>35027</v>
      </c>
      <c r="C20" s="53">
        <v>1995</v>
      </c>
      <c r="D20" s="53">
        <v>11</v>
      </c>
      <c r="E20" s="53">
        <v>24</v>
      </c>
      <c r="H20" s="53">
        <f t="shared" si="0"/>
        <v>6</v>
      </c>
      <c r="I20" s="45" t="s">
        <v>24</v>
      </c>
      <c r="J20" s="45" t="s">
        <v>39</v>
      </c>
      <c r="K20" s="45" t="s">
        <v>63</v>
      </c>
      <c r="L20" s="45" t="s">
        <v>18</v>
      </c>
      <c r="M20" s="45" t="s">
        <v>9</v>
      </c>
      <c r="N20" s="45" t="s">
        <v>595</v>
      </c>
      <c r="O20" s="49" t="s">
        <v>1001</v>
      </c>
      <c r="P20" s="49" t="s">
        <v>580</v>
      </c>
      <c r="Q20" s="45" t="s">
        <v>64</v>
      </c>
      <c r="R20" s="45" t="s">
        <v>65</v>
      </c>
    </row>
    <row r="21" spans="1:18" x14ac:dyDescent="0.25">
      <c r="A21" s="45">
        <v>20</v>
      </c>
      <c r="B21" s="52">
        <v>35217</v>
      </c>
      <c r="C21" s="53">
        <v>1996</v>
      </c>
      <c r="D21" s="53">
        <v>6</v>
      </c>
      <c r="E21" s="53">
        <v>1</v>
      </c>
      <c r="H21" s="53">
        <f t="shared" si="0"/>
        <v>7</v>
      </c>
      <c r="I21" s="45" t="s">
        <v>57</v>
      </c>
      <c r="K21" s="45" t="s">
        <v>8</v>
      </c>
      <c r="L21" s="45" t="s">
        <v>8</v>
      </c>
      <c r="M21" s="45" t="s">
        <v>9</v>
      </c>
      <c r="N21" s="45" t="s">
        <v>10</v>
      </c>
      <c r="O21" s="49" t="s">
        <v>587</v>
      </c>
      <c r="P21" s="49" t="s">
        <v>581</v>
      </c>
      <c r="Q21" s="45" t="s">
        <v>66</v>
      </c>
    </row>
    <row r="22" spans="1:18" x14ac:dyDescent="0.25">
      <c r="A22" s="45">
        <v>21</v>
      </c>
      <c r="B22" s="52">
        <v>35238</v>
      </c>
      <c r="C22" s="53">
        <v>1996</v>
      </c>
      <c r="D22" s="53">
        <v>6</v>
      </c>
      <c r="E22" s="53">
        <v>22</v>
      </c>
      <c r="H22" s="53">
        <f t="shared" si="0"/>
        <v>7</v>
      </c>
      <c r="I22" s="45" t="s">
        <v>57</v>
      </c>
      <c r="K22" s="45" t="s">
        <v>67</v>
      </c>
      <c r="L22" s="45" t="s">
        <v>18</v>
      </c>
      <c r="M22" s="45" t="s">
        <v>9</v>
      </c>
      <c r="N22" s="45" t="s">
        <v>10</v>
      </c>
      <c r="O22" s="49" t="s">
        <v>588</v>
      </c>
      <c r="P22" s="49" t="s">
        <v>582</v>
      </c>
      <c r="Q22" s="45" t="s">
        <v>68</v>
      </c>
      <c r="R22" s="45" t="s">
        <v>69</v>
      </c>
    </row>
    <row r="23" spans="1:18" x14ac:dyDescent="0.25">
      <c r="A23" s="45">
        <v>22</v>
      </c>
      <c r="B23" s="52">
        <v>35252</v>
      </c>
      <c r="C23" s="53">
        <v>1996</v>
      </c>
      <c r="D23" s="53">
        <v>7</v>
      </c>
      <c r="E23" s="53">
        <v>6</v>
      </c>
      <c r="H23" s="53">
        <f t="shared" si="0"/>
        <v>7</v>
      </c>
      <c r="I23" s="45" t="s">
        <v>57</v>
      </c>
      <c r="K23" s="45" t="s">
        <v>73</v>
      </c>
      <c r="L23" s="45" t="s">
        <v>60</v>
      </c>
      <c r="M23" s="45" t="s">
        <v>9</v>
      </c>
      <c r="N23" s="45" t="s">
        <v>598</v>
      </c>
      <c r="O23" s="49" t="s">
        <v>999</v>
      </c>
      <c r="P23" s="49" t="s">
        <v>581</v>
      </c>
      <c r="Q23" s="45" t="s">
        <v>74</v>
      </c>
      <c r="R23" s="45" t="s">
        <v>75</v>
      </c>
    </row>
    <row r="24" spans="1:18" x14ac:dyDescent="0.25">
      <c r="A24" s="45">
        <v>23</v>
      </c>
      <c r="B24" s="52">
        <v>35252</v>
      </c>
      <c r="C24" s="53">
        <v>1996</v>
      </c>
      <c r="D24" s="53">
        <v>7</v>
      </c>
      <c r="E24" s="53">
        <v>6</v>
      </c>
      <c r="H24" s="53">
        <f t="shared" si="0"/>
        <v>7</v>
      </c>
      <c r="I24" s="45" t="s">
        <v>57</v>
      </c>
      <c r="K24" s="45" t="s">
        <v>70</v>
      </c>
      <c r="L24" s="45" t="s">
        <v>30</v>
      </c>
      <c r="M24" s="45" t="s">
        <v>25</v>
      </c>
      <c r="N24" s="45" t="s">
        <v>26</v>
      </c>
      <c r="O24" s="49" t="s">
        <v>588</v>
      </c>
      <c r="P24" s="49" t="s">
        <v>582</v>
      </c>
      <c r="Q24" s="45" t="s">
        <v>71</v>
      </c>
      <c r="R24" s="45" t="s">
        <v>72</v>
      </c>
    </row>
    <row r="25" spans="1:18" x14ac:dyDescent="0.25">
      <c r="A25" s="45">
        <v>24</v>
      </c>
      <c r="B25" s="52">
        <v>35268</v>
      </c>
      <c r="C25" s="53">
        <v>1996</v>
      </c>
      <c r="D25" s="53">
        <v>7</v>
      </c>
      <c r="E25" s="53">
        <v>22</v>
      </c>
      <c r="H25" s="53">
        <f t="shared" si="0"/>
        <v>2</v>
      </c>
      <c r="I25" s="45" t="s">
        <v>38</v>
      </c>
      <c r="K25" s="45" t="s">
        <v>60</v>
      </c>
      <c r="L25" s="45" t="s">
        <v>60</v>
      </c>
      <c r="M25" s="45" t="s">
        <v>25</v>
      </c>
      <c r="N25" s="45" t="s">
        <v>26</v>
      </c>
      <c r="O25" s="49" t="s">
        <v>584</v>
      </c>
      <c r="P25" s="49" t="s">
        <v>591</v>
      </c>
      <c r="Q25" s="45" t="s">
        <v>76</v>
      </c>
      <c r="R25" s="45" t="s">
        <v>77</v>
      </c>
    </row>
    <row r="26" spans="1:18" x14ac:dyDescent="0.25">
      <c r="A26" s="45">
        <v>25</v>
      </c>
      <c r="B26" s="52">
        <v>35276</v>
      </c>
      <c r="C26" s="53">
        <v>1996</v>
      </c>
      <c r="D26" s="53">
        <v>7</v>
      </c>
      <c r="E26" s="53">
        <v>30</v>
      </c>
      <c r="H26" s="53">
        <f t="shared" si="0"/>
        <v>3</v>
      </c>
      <c r="I26" s="45" t="s">
        <v>21</v>
      </c>
      <c r="K26" s="45" t="s">
        <v>8</v>
      </c>
      <c r="L26" s="45" t="s">
        <v>8</v>
      </c>
      <c r="M26" s="45" t="s">
        <v>9</v>
      </c>
      <c r="N26" s="45" t="s">
        <v>10</v>
      </c>
      <c r="O26" s="49" t="s">
        <v>584</v>
      </c>
      <c r="P26" s="49" t="s">
        <v>597</v>
      </c>
      <c r="Q26" s="45" t="s">
        <v>78</v>
      </c>
      <c r="R26" s="45" t="s">
        <v>79</v>
      </c>
    </row>
    <row r="27" spans="1:18" x14ac:dyDescent="0.25">
      <c r="A27" s="45">
        <v>26</v>
      </c>
      <c r="B27" s="52">
        <v>35281</v>
      </c>
      <c r="C27" s="53">
        <v>1996</v>
      </c>
      <c r="D27" s="53">
        <v>8</v>
      </c>
      <c r="E27" s="53">
        <v>4</v>
      </c>
      <c r="H27" s="53">
        <f t="shared" si="0"/>
        <v>1</v>
      </c>
      <c r="I27" s="45" t="s">
        <v>29</v>
      </c>
      <c r="K27" s="45" t="s">
        <v>30</v>
      </c>
      <c r="L27" s="45" t="s">
        <v>30</v>
      </c>
      <c r="M27" s="45" t="s">
        <v>9</v>
      </c>
      <c r="N27" s="45" t="s">
        <v>10</v>
      </c>
      <c r="O27" s="49" t="s">
        <v>587</v>
      </c>
      <c r="P27" s="49" t="s">
        <v>581</v>
      </c>
      <c r="Q27" s="45" t="s">
        <v>80</v>
      </c>
      <c r="R27" s="45" t="s">
        <v>81</v>
      </c>
    </row>
    <row r="28" spans="1:18" x14ac:dyDescent="0.25">
      <c r="A28" s="45">
        <v>27</v>
      </c>
      <c r="B28" s="52">
        <v>35289</v>
      </c>
      <c r="C28" s="53">
        <v>1996</v>
      </c>
      <c r="D28" s="53">
        <v>8</v>
      </c>
      <c r="E28" s="53">
        <v>12</v>
      </c>
      <c r="H28" s="53">
        <f t="shared" si="0"/>
        <v>2</v>
      </c>
      <c r="I28" s="45" t="s">
        <v>38</v>
      </c>
      <c r="K28" s="45" t="s">
        <v>8</v>
      </c>
      <c r="L28" s="45" t="s">
        <v>8</v>
      </c>
      <c r="M28" s="45" t="s">
        <v>9</v>
      </c>
      <c r="N28" s="45" t="s">
        <v>10</v>
      </c>
      <c r="O28" s="49" t="s">
        <v>999</v>
      </c>
      <c r="P28" s="49" t="s">
        <v>581</v>
      </c>
      <c r="Q28" s="45" t="s">
        <v>82</v>
      </c>
      <c r="R28" s="45" t="s">
        <v>83</v>
      </c>
    </row>
    <row r="29" spans="1:18" x14ac:dyDescent="0.25">
      <c r="A29" s="45">
        <v>28</v>
      </c>
      <c r="B29" s="52">
        <v>35292</v>
      </c>
      <c r="C29" s="53">
        <v>1996</v>
      </c>
      <c r="D29" s="53">
        <v>8</v>
      </c>
      <c r="E29" s="53">
        <v>15</v>
      </c>
      <c r="H29" s="53">
        <f t="shared" si="0"/>
        <v>5</v>
      </c>
      <c r="I29" s="45" t="s">
        <v>17</v>
      </c>
      <c r="K29" s="45" t="s">
        <v>84</v>
      </c>
      <c r="L29" s="45" t="s">
        <v>8</v>
      </c>
      <c r="M29" s="45" t="s">
        <v>9</v>
      </c>
      <c r="N29" s="45" t="s">
        <v>10</v>
      </c>
      <c r="O29" s="49" t="s">
        <v>588</v>
      </c>
      <c r="P29" s="49" t="s">
        <v>582</v>
      </c>
      <c r="Q29" s="45" t="s">
        <v>85</v>
      </c>
      <c r="R29" s="45" t="s">
        <v>86</v>
      </c>
    </row>
    <row r="30" spans="1:18" x14ac:dyDescent="0.25">
      <c r="A30" s="45">
        <v>29</v>
      </c>
      <c r="B30" s="52">
        <v>35294</v>
      </c>
      <c r="C30" s="53">
        <v>1996</v>
      </c>
      <c r="D30" s="53">
        <v>8</v>
      </c>
      <c r="E30" s="53">
        <v>17</v>
      </c>
      <c r="H30" s="53">
        <f t="shared" si="0"/>
        <v>7</v>
      </c>
      <c r="I30" s="45" t="s">
        <v>57</v>
      </c>
      <c r="K30" s="45" t="s">
        <v>12</v>
      </c>
      <c r="L30" s="45" t="s">
        <v>12</v>
      </c>
      <c r="M30" s="45" t="s">
        <v>25</v>
      </c>
      <c r="N30" s="45" t="s">
        <v>26</v>
      </c>
      <c r="O30" s="49" t="s">
        <v>999</v>
      </c>
      <c r="P30" s="49" t="s">
        <v>581</v>
      </c>
      <c r="Q30" s="45" t="s">
        <v>87</v>
      </c>
      <c r="R30" s="45" t="s">
        <v>88</v>
      </c>
    </row>
    <row r="31" spans="1:18" x14ac:dyDescent="0.25">
      <c r="A31" s="45">
        <v>30</v>
      </c>
      <c r="B31" s="52">
        <v>35320</v>
      </c>
      <c r="C31" s="53">
        <v>1996</v>
      </c>
      <c r="D31" s="53">
        <v>9</v>
      </c>
      <c r="E31" s="53">
        <v>12</v>
      </c>
      <c r="H31" s="53">
        <f t="shared" si="0"/>
        <v>5</v>
      </c>
      <c r="I31" s="45" t="s">
        <v>17</v>
      </c>
      <c r="K31" s="45" t="s">
        <v>60</v>
      </c>
      <c r="L31" s="45" t="s">
        <v>60</v>
      </c>
      <c r="M31" s="45" t="s">
        <v>44</v>
      </c>
      <c r="N31" s="45" t="s">
        <v>26</v>
      </c>
      <c r="O31" s="49" t="s">
        <v>584</v>
      </c>
      <c r="P31" s="49" t="s">
        <v>591</v>
      </c>
      <c r="Q31" s="45" t="s">
        <v>89</v>
      </c>
      <c r="R31" s="45" t="s">
        <v>90</v>
      </c>
    </row>
    <row r="32" spans="1:18" x14ac:dyDescent="0.25">
      <c r="A32" s="45">
        <v>31</v>
      </c>
      <c r="B32" s="52">
        <v>35324</v>
      </c>
      <c r="C32" s="53">
        <v>1996</v>
      </c>
      <c r="D32" s="53">
        <v>9</v>
      </c>
      <c r="E32" s="53">
        <v>16</v>
      </c>
      <c r="H32" s="53">
        <f t="shared" si="0"/>
        <v>2</v>
      </c>
      <c r="I32" s="45" t="s">
        <v>38</v>
      </c>
      <c r="K32" s="45" t="s">
        <v>60</v>
      </c>
      <c r="L32" s="45" t="s">
        <v>60</v>
      </c>
      <c r="M32" s="45" t="s">
        <v>44</v>
      </c>
      <c r="N32" s="45" t="s">
        <v>26</v>
      </c>
      <c r="O32" s="49" t="s">
        <v>589</v>
      </c>
      <c r="P32" s="49" t="s">
        <v>590</v>
      </c>
      <c r="Q32" s="45" t="s">
        <v>91</v>
      </c>
      <c r="R32" s="45" t="s">
        <v>92</v>
      </c>
    </row>
    <row r="33" spans="1:18" x14ac:dyDescent="0.25">
      <c r="A33" s="45">
        <v>32</v>
      </c>
      <c r="B33" s="52">
        <v>35335</v>
      </c>
      <c r="C33" s="53">
        <v>1996</v>
      </c>
      <c r="D33" s="53">
        <v>9</v>
      </c>
      <c r="E33" s="53">
        <v>27</v>
      </c>
      <c r="H33" s="53">
        <f t="shared" si="0"/>
        <v>6</v>
      </c>
      <c r="I33" s="45" t="s">
        <v>24</v>
      </c>
      <c r="K33" s="45" t="s">
        <v>8</v>
      </c>
      <c r="L33" s="45" t="s">
        <v>8</v>
      </c>
      <c r="M33" s="45" t="s">
        <v>9</v>
      </c>
      <c r="N33" s="45" t="s">
        <v>10</v>
      </c>
      <c r="O33" s="49" t="s">
        <v>1001</v>
      </c>
      <c r="P33" s="49" t="s">
        <v>580</v>
      </c>
      <c r="Q33" s="45" t="s">
        <v>93</v>
      </c>
      <c r="R33" s="45" t="s">
        <v>94</v>
      </c>
    </row>
    <row r="34" spans="1:18" x14ac:dyDescent="0.25">
      <c r="A34" s="45">
        <v>33</v>
      </c>
      <c r="B34" s="52">
        <v>35340</v>
      </c>
      <c r="C34" s="53">
        <v>1996</v>
      </c>
      <c r="D34" s="53">
        <v>10</v>
      </c>
      <c r="E34" s="53">
        <v>2</v>
      </c>
      <c r="H34" s="53">
        <f t="shared" ref="H34:H63" si="1">WEEKDAY(B34)</f>
        <v>4</v>
      </c>
      <c r="I34" s="45" t="s">
        <v>145</v>
      </c>
      <c r="K34" s="45" t="s">
        <v>73</v>
      </c>
      <c r="L34" s="45" t="s">
        <v>60</v>
      </c>
      <c r="M34" s="45" t="s">
        <v>9</v>
      </c>
      <c r="N34" s="45" t="s">
        <v>10</v>
      </c>
      <c r="O34" s="49" t="s">
        <v>584</v>
      </c>
      <c r="P34" s="49" t="s">
        <v>583</v>
      </c>
      <c r="Q34" s="45" t="s">
        <v>95</v>
      </c>
      <c r="R34" s="45" t="s">
        <v>96</v>
      </c>
    </row>
    <row r="35" spans="1:18" x14ac:dyDescent="0.25">
      <c r="A35" s="45">
        <v>34</v>
      </c>
      <c r="B35" s="52">
        <v>35350</v>
      </c>
      <c r="C35" s="53">
        <v>1996</v>
      </c>
      <c r="D35" s="53">
        <v>10</v>
      </c>
      <c r="E35" s="53">
        <v>12</v>
      </c>
      <c r="F35" s="59">
        <v>0.54166666666666663</v>
      </c>
      <c r="G35" s="53">
        <f>HOUR(F35)</f>
        <v>13</v>
      </c>
      <c r="H35" s="53">
        <f t="shared" si="1"/>
        <v>7</v>
      </c>
      <c r="I35" s="45" t="s">
        <v>57</v>
      </c>
      <c r="K35" s="45" t="s">
        <v>97</v>
      </c>
      <c r="L35" s="45" t="s">
        <v>30</v>
      </c>
      <c r="M35" s="45" t="s">
        <v>25</v>
      </c>
      <c r="N35" s="45" t="s">
        <v>26</v>
      </c>
      <c r="O35" s="49" t="s">
        <v>589</v>
      </c>
      <c r="P35" s="49" t="s">
        <v>590</v>
      </c>
      <c r="Q35" s="45" t="s">
        <v>91</v>
      </c>
      <c r="R35" s="45" t="s">
        <v>98</v>
      </c>
    </row>
    <row r="36" spans="1:18" x14ac:dyDescent="0.25">
      <c r="A36" s="45">
        <v>35</v>
      </c>
      <c r="B36" s="52">
        <v>35352</v>
      </c>
      <c r="C36" s="53">
        <v>1996</v>
      </c>
      <c r="D36" s="53">
        <v>10</v>
      </c>
      <c r="E36" s="53">
        <v>14</v>
      </c>
      <c r="H36" s="53">
        <f t="shared" si="1"/>
        <v>2</v>
      </c>
      <c r="I36" s="45" t="s">
        <v>38</v>
      </c>
      <c r="J36" s="45" t="s">
        <v>39</v>
      </c>
      <c r="K36" s="45" t="s">
        <v>8</v>
      </c>
      <c r="L36" s="45" t="s">
        <v>8</v>
      </c>
      <c r="M36" s="45" t="s">
        <v>9</v>
      </c>
      <c r="N36" s="45" t="s">
        <v>10</v>
      </c>
      <c r="O36" s="49" t="s">
        <v>584</v>
      </c>
      <c r="P36" s="49" t="s">
        <v>583</v>
      </c>
      <c r="Q36" s="45" t="s">
        <v>99</v>
      </c>
      <c r="R36" s="45" t="s">
        <v>100</v>
      </c>
    </row>
    <row r="37" spans="1:18" x14ac:dyDescent="0.25">
      <c r="A37" s="45">
        <v>36</v>
      </c>
      <c r="B37" s="52">
        <v>35373</v>
      </c>
      <c r="C37" s="53">
        <v>1996</v>
      </c>
      <c r="D37" s="53">
        <v>11</v>
      </c>
      <c r="E37" s="53">
        <v>4</v>
      </c>
      <c r="F37" s="59">
        <v>0.35416666666666669</v>
      </c>
      <c r="G37" s="53">
        <f>HOUR(F37)</f>
        <v>8</v>
      </c>
      <c r="H37" s="53">
        <f t="shared" si="1"/>
        <v>2</v>
      </c>
      <c r="I37" s="45" t="s">
        <v>38</v>
      </c>
      <c r="K37" s="45" t="s">
        <v>101</v>
      </c>
      <c r="L37" s="45" t="s">
        <v>52</v>
      </c>
      <c r="M37" s="45" t="s">
        <v>25</v>
      </c>
      <c r="N37" s="45" t="s">
        <v>26</v>
      </c>
      <c r="O37" s="49" t="s">
        <v>589</v>
      </c>
      <c r="P37" s="49" t="s">
        <v>590</v>
      </c>
      <c r="Q37" s="45" t="s">
        <v>91</v>
      </c>
    </row>
    <row r="38" spans="1:18" x14ac:dyDescent="0.25">
      <c r="A38" s="45">
        <v>37</v>
      </c>
      <c r="B38" s="52">
        <v>35373</v>
      </c>
      <c r="C38" s="53">
        <v>1996</v>
      </c>
      <c r="D38" s="53">
        <v>11</v>
      </c>
      <c r="E38" s="53">
        <v>4</v>
      </c>
      <c r="H38" s="53">
        <f t="shared" si="1"/>
        <v>2</v>
      </c>
      <c r="I38" s="45" t="s">
        <v>38</v>
      </c>
      <c r="K38" s="45" t="s">
        <v>102</v>
      </c>
      <c r="L38" s="45" t="s">
        <v>30</v>
      </c>
      <c r="M38" s="45" t="s">
        <v>9</v>
      </c>
      <c r="N38" s="45" t="s">
        <v>10</v>
      </c>
      <c r="O38" s="49" t="s">
        <v>588</v>
      </c>
      <c r="P38" s="49" t="s">
        <v>582</v>
      </c>
      <c r="Q38" s="45" t="s">
        <v>103</v>
      </c>
      <c r="R38" s="45" t="s">
        <v>104</v>
      </c>
    </row>
    <row r="39" spans="1:18" x14ac:dyDescent="0.25">
      <c r="A39" s="45">
        <v>38</v>
      </c>
      <c r="B39" s="52">
        <v>35593</v>
      </c>
      <c r="C39" s="53">
        <v>1997</v>
      </c>
      <c r="D39" s="53">
        <v>6</v>
      </c>
      <c r="E39" s="53">
        <v>12</v>
      </c>
      <c r="H39" s="53">
        <f t="shared" si="1"/>
        <v>5</v>
      </c>
      <c r="I39" s="45" t="s">
        <v>17</v>
      </c>
      <c r="K39" s="45" t="s">
        <v>30</v>
      </c>
      <c r="L39" s="45" t="s">
        <v>30</v>
      </c>
      <c r="M39" s="45" t="s">
        <v>9</v>
      </c>
      <c r="N39" s="45" t="s">
        <v>10</v>
      </c>
      <c r="O39" s="49" t="s">
        <v>1001</v>
      </c>
      <c r="P39" s="49" t="s">
        <v>580</v>
      </c>
      <c r="Q39" s="45" t="s">
        <v>105</v>
      </c>
    </row>
    <row r="40" spans="1:18" x14ac:dyDescent="0.25">
      <c r="A40" s="45">
        <v>39</v>
      </c>
      <c r="B40" s="52">
        <v>35641</v>
      </c>
      <c r="C40" s="53">
        <v>1997</v>
      </c>
      <c r="D40" s="53">
        <v>7</v>
      </c>
      <c r="E40" s="53">
        <v>30</v>
      </c>
      <c r="H40" s="53">
        <f t="shared" si="1"/>
        <v>4</v>
      </c>
      <c r="I40" s="45" t="s">
        <v>145</v>
      </c>
      <c r="K40" s="45" t="s">
        <v>106</v>
      </c>
      <c r="L40" s="45" t="s">
        <v>30</v>
      </c>
      <c r="M40" s="45" t="s">
        <v>9</v>
      </c>
      <c r="N40" s="45" t="s">
        <v>8</v>
      </c>
      <c r="O40" s="49" t="s">
        <v>999</v>
      </c>
      <c r="P40" s="49" t="s">
        <v>581</v>
      </c>
      <c r="Q40" s="45" t="s">
        <v>107</v>
      </c>
    </row>
    <row r="41" spans="1:18" x14ac:dyDescent="0.25">
      <c r="A41" s="45">
        <v>40</v>
      </c>
      <c r="B41" s="52">
        <v>35643</v>
      </c>
      <c r="C41" s="53">
        <v>1997</v>
      </c>
      <c r="D41" s="53">
        <v>8</v>
      </c>
      <c r="E41" s="53">
        <v>1</v>
      </c>
      <c r="H41" s="53">
        <f t="shared" si="1"/>
        <v>6</v>
      </c>
      <c r="I41" s="45" t="s">
        <v>24</v>
      </c>
      <c r="K41" s="45" t="s">
        <v>60</v>
      </c>
      <c r="L41" s="45" t="s">
        <v>60</v>
      </c>
      <c r="M41" s="45" t="s">
        <v>9</v>
      </c>
      <c r="N41" s="45" t="s">
        <v>26</v>
      </c>
      <c r="O41" s="49" t="s">
        <v>999</v>
      </c>
      <c r="P41" s="49" t="s">
        <v>581</v>
      </c>
      <c r="Q41" s="45" t="s">
        <v>108</v>
      </c>
    </row>
    <row r="42" spans="1:18" x14ac:dyDescent="0.25">
      <c r="A42" s="45">
        <v>41</v>
      </c>
      <c r="B42" s="52">
        <v>35644</v>
      </c>
      <c r="C42" s="53">
        <v>1997</v>
      </c>
      <c r="D42" s="53">
        <v>8</v>
      </c>
      <c r="E42" s="53">
        <v>2</v>
      </c>
      <c r="H42" s="53">
        <f t="shared" si="1"/>
        <v>7</v>
      </c>
      <c r="I42" s="45" t="s">
        <v>57</v>
      </c>
      <c r="K42" s="45" t="s">
        <v>60</v>
      </c>
      <c r="L42" s="45" t="s">
        <v>60</v>
      </c>
      <c r="M42" s="45" t="s">
        <v>9</v>
      </c>
      <c r="N42" s="45" t="s">
        <v>598</v>
      </c>
      <c r="O42" s="49" t="s">
        <v>999</v>
      </c>
      <c r="P42" s="49" t="s">
        <v>581</v>
      </c>
      <c r="Q42" s="45" t="s">
        <v>110</v>
      </c>
    </row>
    <row r="43" spans="1:18" x14ac:dyDescent="0.25">
      <c r="A43" s="45">
        <v>42</v>
      </c>
      <c r="B43" s="52">
        <v>35658</v>
      </c>
      <c r="C43" s="53">
        <v>1997</v>
      </c>
      <c r="D43" s="53">
        <v>8</v>
      </c>
      <c r="E43" s="53">
        <v>16</v>
      </c>
      <c r="H43" s="53">
        <f t="shared" si="1"/>
        <v>7</v>
      </c>
      <c r="I43" s="45" t="s">
        <v>57</v>
      </c>
      <c r="K43" s="45" t="s">
        <v>111</v>
      </c>
      <c r="L43" s="45" t="s">
        <v>52</v>
      </c>
      <c r="M43" s="45" t="s">
        <v>25</v>
      </c>
      <c r="N43" s="45" t="s">
        <v>26</v>
      </c>
      <c r="O43" s="49" t="s">
        <v>1001</v>
      </c>
      <c r="P43" s="49" t="s">
        <v>580</v>
      </c>
      <c r="Q43" s="45" t="s">
        <v>112</v>
      </c>
      <c r="R43" s="45" t="s">
        <v>113</v>
      </c>
    </row>
    <row r="44" spans="1:18" x14ac:dyDescent="0.25">
      <c r="A44" s="45">
        <v>43</v>
      </c>
      <c r="B44" s="52">
        <v>35660</v>
      </c>
      <c r="C44" s="53">
        <v>1997</v>
      </c>
      <c r="D44" s="53">
        <v>8</v>
      </c>
      <c r="E44" s="53">
        <v>18</v>
      </c>
      <c r="H44" s="53">
        <f t="shared" si="1"/>
        <v>2</v>
      </c>
      <c r="I44" s="45" t="s">
        <v>38</v>
      </c>
      <c r="K44" s="45" t="s">
        <v>60</v>
      </c>
      <c r="L44" s="45" t="s">
        <v>60</v>
      </c>
      <c r="M44" s="45" t="s">
        <v>9</v>
      </c>
      <c r="N44" s="45" t="s">
        <v>595</v>
      </c>
      <c r="O44" s="49" t="s">
        <v>593</v>
      </c>
      <c r="P44" s="49" t="s">
        <v>593</v>
      </c>
      <c r="Q44" s="45" t="s">
        <v>8</v>
      </c>
    </row>
    <row r="45" spans="1:18" x14ac:dyDescent="0.25">
      <c r="A45" s="45">
        <v>44</v>
      </c>
      <c r="B45" s="52">
        <v>35674</v>
      </c>
      <c r="C45" s="53">
        <v>1997</v>
      </c>
      <c r="D45" s="53">
        <v>9</v>
      </c>
      <c r="E45" s="53">
        <v>1</v>
      </c>
      <c r="H45" s="53">
        <f t="shared" si="1"/>
        <v>2</v>
      </c>
      <c r="I45" s="45" t="s">
        <v>38</v>
      </c>
      <c r="J45" s="45" t="s">
        <v>39</v>
      </c>
      <c r="K45" s="45" t="s">
        <v>30</v>
      </c>
      <c r="L45" s="45" t="s">
        <v>30</v>
      </c>
      <c r="M45" s="45" t="s">
        <v>9</v>
      </c>
      <c r="N45" s="45" t="s">
        <v>8</v>
      </c>
      <c r="O45" s="49" t="s">
        <v>588</v>
      </c>
      <c r="P45" s="49" t="s">
        <v>582</v>
      </c>
      <c r="Q45" s="45" t="s">
        <v>114</v>
      </c>
    </row>
    <row r="46" spans="1:18" x14ac:dyDescent="0.25">
      <c r="A46" s="45">
        <v>45</v>
      </c>
      <c r="B46" s="52">
        <v>35702</v>
      </c>
      <c r="C46" s="53">
        <v>1997</v>
      </c>
      <c r="D46" s="53">
        <v>9</v>
      </c>
      <c r="E46" s="53">
        <v>29</v>
      </c>
      <c r="H46" s="53">
        <f t="shared" si="1"/>
        <v>2</v>
      </c>
      <c r="I46" s="45" t="s">
        <v>38</v>
      </c>
      <c r="K46" s="45" t="s">
        <v>115</v>
      </c>
      <c r="L46" s="45" t="s">
        <v>30</v>
      </c>
      <c r="M46" s="45" t="s">
        <v>9</v>
      </c>
      <c r="N46" s="45" t="s">
        <v>595</v>
      </c>
      <c r="O46" s="49" t="s">
        <v>588</v>
      </c>
      <c r="P46" s="49" t="s">
        <v>582</v>
      </c>
      <c r="Q46" s="45" t="s">
        <v>116</v>
      </c>
    </row>
    <row r="47" spans="1:18" x14ac:dyDescent="0.25">
      <c r="A47" s="45">
        <v>46</v>
      </c>
      <c r="B47" s="52">
        <v>35720</v>
      </c>
      <c r="C47" s="53">
        <v>1997</v>
      </c>
      <c r="D47" s="53">
        <v>10</v>
      </c>
      <c r="E47" s="53">
        <v>17</v>
      </c>
      <c r="H47" s="53">
        <f t="shared" si="1"/>
        <v>6</v>
      </c>
      <c r="I47" s="45" t="s">
        <v>24</v>
      </c>
      <c r="K47" s="45" t="s">
        <v>117</v>
      </c>
      <c r="L47" s="45" t="s">
        <v>30</v>
      </c>
      <c r="M47" s="45" t="s">
        <v>44</v>
      </c>
      <c r="N47" s="45" t="s">
        <v>26</v>
      </c>
      <c r="O47" s="49" t="s">
        <v>584</v>
      </c>
      <c r="P47" s="49" t="s">
        <v>597</v>
      </c>
      <c r="Q47" s="45" t="s">
        <v>118</v>
      </c>
    </row>
    <row r="48" spans="1:18" x14ac:dyDescent="0.25">
      <c r="A48" s="45">
        <v>47</v>
      </c>
      <c r="B48" s="52">
        <v>36389</v>
      </c>
      <c r="C48" s="53">
        <v>1999</v>
      </c>
      <c r="D48" s="53">
        <v>8</v>
      </c>
      <c r="E48" s="53">
        <v>17</v>
      </c>
      <c r="F48" s="59">
        <v>0.87569444444444444</v>
      </c>
      <c r="G48" s="53">
        <f>HOUR(F48)</f>
        <v>21</v>
      </c>
      <c r="H48" s="53">
        <f t="shared" si="1"/>
        <v>3</v>
      </c>
      <c r="I48" s="45" t="s">
        <v>21</v>
      </c>
      <c r="K48" s="45" t="s">
        <v>119</v>
      </c>
      <c r="L48" s="45" t="s">
        <v>30</v>
      </c>
      <c r="M48" s="45" t="s">
        <v>25</v>
      </c>
      <c r="N48" s="45" t="s">
        <v>26</v>
      </c>
      <c r="O48" s="49" t="s">
        <v>999</v>
      </c>
      <c r="P48" s="49" t="s">
        <v>581</v>
      </c>
      <c r="Q48" s="45" t="s">
        <v>120</v>
      </c>
      <c r="R48" s="45" t="s">
        <v>121</v>
      </c>
    </row>
    <row r="49" spans="1:18" x14ac:dyDescent="0.25">
      <c r="A49" s="45">
        <v>48</v>
      </c>
      <c r="B49" s="52">
        <v>36400</v>
      </c>
      <c r="C49" s="53">
        <v>1999</v>
      </c>
      <c r="D49" s="53">
        <v>8</v>
      </c>
      <c r="E49" s="53">
        <v>28</v>
      </c>
      <c r="F49" s="59">
        <v>0.64583333333333337</v>
      </c>
      <c r="G49" s="53">
        <f>HOUR(F49)</f>
        <v>15</v>
      </c>
      <c r="H49" s="53">
        <f t="shared" si="1"/>
        <v>7</v>
      </c>
      <c r="I49" s="45" t="s">
        <v>57</v>
      </c>
      <c r="K49" s="45" t="s">
        <v>12</v>
      </c>
      <c r="L49" s="45" t="s">
        <v>12</v>
      </c>
      <c r="M49" s="45" t="s">
        <v>44</v>
      </c>
      <c r="N49" s="45" t="s">
        <v>26</v>
      </c>
      <c r="O49" s="49" t="s">
        <v>584</v>
      </c>
      <c r="P49" s="49" t="s">
        <v>583</v>
      </c>
      <c r="Q49" s="45" t="s">
        <v>122</v>
      </c>
      <c r="R49" s="45" t="s">
        <v>123</v>
      </c>
    </row>
    <row r="50" spans="1:18" x14ac:dyDescent="0.25">
      <c r="A50" s="45">
        <v>49</v>
      </c>
      <c r="B50" s="52">
        <v>36409</v>
      </c>
      <c r="C50" s="53">
        <v>1999</v>
      </c>
      <c r="D50" s="53">
        <v>9</v>
      </c>
      <c r="E50" s="53">
        <v>6</v>
      </c>
      <c r="H50" s="53">
        <f t="shared" si="1"/>
        <v>2</v>
      </c>
      <c r="I50" s="45" t="s">
        <v>38</v>
      </c>
      <c r="J50" s="45" t="s">
        <v>39</v>
      </c>
      <c r="K50" s="45" t="s">
        <v>8</v>
      </c>
      <c r="L50" s="45" t="s">
        <v>8</v>
      </c>
      <c r="M50" s="45" t="s">
        <v>9</v>
      </c>
      <c r="N50" s="45" t="s">
        <v>8</v>
      </c>
      <c r="O50" s="49" t="s">
        <v>589</v>
      </c>
      <c r="P50" s="49" t="s">
        <v>590</v>
      </c>
      <c r="Q50" s="45" t="s">
        <v>91</v>
      </c>
      <c r="R50" s="45" t="s">
        <v>8</v>
      </c>
    </row>
    <row r="51" spans="1:18" x14ac:dyDescent="0.25">
      <c r="A51" s="45">
        <v>50</v>
      </c>
      <c r="B51" s="52">
        <v>36415</v>
      </c>
      <c r="C51" s="53">
        <v>1999</v>
      </c>
      <c r="D51" s="53">
        <v>9</v>
      </c>
      <c r="E51" s="53">
        <v>12</v>
      </c>
      <c r="F51" s="59">
        <v>0.48333333333333334</v>
      </c>
      <c r="G51" s="53">
        <f>HOUR(F51)</f>
        <v>11</v>
      </c>
      <c r="H51" s="53">
        <f t="shared" si="1"/>
        <v>1</v>
      </c>
      <c r="I51" s="45" t="s">
        <v>29</v>
      </c>
      <c r="K51" s="45" t="s">
        <v>124</v>
      </c>
      <c r="L51" s="45" t="s">
        <v>30</v>
      </c>
      <c r="M51" s="45" t="s">
        <v>25</v>
      </c>
      <c r="N51" s="45" t="s">
        <v>26</v>
      </c>
      <c r="O51" s="49" t="s">
        <v>587</v>
      </c>
      <c r="P51" s="49" t="s">
        <v>581</v>
      </c>
      <c r="Q51" s="45" t="s">
        <v>125</v>
      </c>
      <c r="R51" s="45" t="s">
        <v>126</v>
      </c>
    </row>
    <row r="52" spans="1:18" x14ac:dyDescent="0.25">
      <c r="A52" s="45">
        <v>51</v>
      </c>
      <c r="B52" s="52">
        <v>36417</v>
      </c>
      <c r="C52" s="53">
        <v>1999</v>
      </c>
      <c r="D52" s="53">
        <v>9</v>
      </c>
      <c r="E52" s="53">
        <v>14</v>
      </c>
      <c r="H52" s="53">
        <f t="shared" si="1"/>
        <v>3</v>
      </c>
      <c r="I52" s="45" t="s">
        <v>21</v>
      </c>
      <c r="K52" s="45" t="s">
        <v>12</v>
      </c>
      <c r="L52" s="45" t="s">
        <v>12</v>
      </c>
      <c r="M52" s="45" t="s">
        <v>9</v>
      </c>
      <c r="N52" s="45" t="s">
        <v>10</v>
      </c>
      <c r="O52" s="49" t="s">
        <v>587</v>
      </c>
      <c r="P52" s="49" t="s">
        <v>581</v>
      </c>
      <c r="Q52" s="45" t="s">
        <v>125</v>
      </c>
      <c r="R52" s="45" t="s">
        <v>14</v>
      </c>
    </row>
    <row r="53" spans="1:18" x14ac:dyDescent="0.25">
      <c r="A53" s="45">
        <v>52</v>
      </c>
      <c r="B53" s="52">
        <v>36420</v>
      </c>
      <c r="C53" s="53">
        <v>1999</v>
      </c>
      <c r="D53" s="53">
        <v>9</v>
      </c>
      <c r="E53" s="53">
        <v>17</v>
      </c>
      <c r="H53" s="53">
        <f t="shared" si="1"/>
        <v>6</v>
      </c>
      <c r="I53" s="45" t="s">
        <v>24</v>
      </c>
      <c r="K53" s="45" t="s">
        <v>67</v>
      </c>
      <c r="L53" s="45" t="s">
        <v>18</v>
      </c>
      <c r="M53" s="45" t="s">
        <v>9</v>
      </c>
      <c r="N53" s="45" t="s">
        <v>10</v>
      </c>
      <c r="O53" s="49" t="s">
        <v>587</v>
      </c>
      <c r="P53" s="49" t="s">
        <v>581</v>
      </c>
      <c r="Q53" s="45" t="s">
        <v>127</v>
      </c>
      <c r="R53" s="45" t="s">
        <v>128</v>
      </c>
    </row>
    <row r="54" spans="1:18" x14ac:dyDescent="0.25">
      <c r="A54" s="45">
        <v>53</v>
      </c>
      <c r="B54" s="52">
        <v>36421</v>
      </c>
      <c r="C54" s="53">
        <v>1999</v>
      </c>
      <c r="D54" s="53">
        <v>9</v>
      </c>
      <c r="E54" s="53">
        <v>18</v>
      </c>
      <c r="H54" s="53">
        <f t="shared" si="1"/>
        <v>7</v>
      </c>
      <c r="I54" s="45" t="s">
        <v>57</v>
      </c>
      <c r="K54" s="45" t="s">
        <v>30</v>
      </c>
      <c r="L54" s="45" t="s">
        <v>30</v>
      </c>
      <c r="M54" s="45" t="s">
        <v>9</v>
      </c>
      <c r="N54" s="45" t="s">
        <v>10</v>
      </c>
      <c r="O54" s="49" t="s">
        <v>1001</v>
      </c>
      <c r="P54" s="49" t="s">
        <v>580</v>
      </c>
      <c r="Q54" s="45" t="s">
        <v>129</v>
      </c>
      <c r="R54" s="45" t="s">
        <v>128</v>
      </c>
    </row>
    <row r="55" spans="1:18" x14ac:dyDescent="0.25">
      <c r="A55" s="45">
        <v>54</v>
      </c>
      <c r="B55" s="52">
        <v>36428</v>
      </c>
      <c r="C55" s="53">
        <v>1999</v>
      </c>
      <c r="D55" s="53">
        <v>9</v>
      </c>
      <c r="E55" s="53">
        <v>25</v>
      </c>
      <c r="F55" s="59">
        <v>0.45833333333333331</v>
      </c>
      <c r="G55" s="53">
        <f>HOUR(F55)</f>
        <v>11</v>
      </c>
      <c r="H55" s="53">
        <f t="shared" si="1"/>
        <v>7</v>
      </c>
      <c r="I55" s="45" t="s">
        <v>57</v>
      </c>
      <c r="K55" s="45" t="s">
        <v>130</v>
      </c>
      <c r="L55" s="45" t="s">
        <v>30</v>
      </c>
      <c r="M55" s="45" t="s">
        <v>44</v>
      </c>
      <c r="N55" s="45" t="s">
        <v>26</v>
      </c>
      <c r="O55" s="49" t="s">
        <v>1001</v>
      </c>
      <c r="P55" s="49" t="s">
        <v>580</v>
      </c>
      <c r="Q55" s="45" t="s">
        <v>131</v>
      </c>
      <c r="R55" s="45" t="s">
        <v>121</v>
      </c>
    </row>
    <row r="56" spans="1:18" x14ac:dyDescent="0.25">
      <c r="A56" s="45">
        <v>55</v>
      </c>
      <c r="B56" s="52">
        <v>36430</v>
      </c>
      <c r="C56" s="53">
        <v>1999</v>
      </c>
      <c r="D56" s="53">
        <v>9</v>
      </c>
      <c r="E56" s="53">
        <v>27</v>
      </c>
      <c r="H56" s="53">
        <f t="shared" si="1"/>
        <v>2</v>
      </c>
      <c r="I56" s="45" t="s">
        <v>38</v>
      </c>
      <c r="K56" s="45" t="s">
        <v>132</v>
      </c>
      <c r="L56" s="45" t="s">
        <v>30</v>
      </c>
      <c r="M56" s="45" t="s">
        <v>25</v>
      </c>
      <c r="N56" s="45" t="s">
        <v>133</v>
      </c>
      <c r="O56" s="49" t="s">
        <v>999</v>
      </c>
      <c r="P56" s="49" t="s">
        <v>581</v>
      </c>
      <c r="Q56" s="45" t="s">
        <v>82</v>
      </c>
      <c r="R56" s="45" t="s">
        <v>121</v>
      </c>
    </row>
    <row r="57" spans="1:18" x14ac:dyDescent="0.25">
      <c r="A57" s="45">
        <v>56</v>
      </c>
      <c r="B57" s="52">
        <v>36433</v>
      </c>
      <c r="C57" s="53">
        <v>1999</v>
      </c>
      <c r="D57" s="53">
        <v>9</v>
      </c>
      <c r="E57" s="53">
        <v>30</v>
      </c>
      <c r="H57" s="53">
        <f t="shared" si="1"/>
        <v>5</v>
      </c>
      <c r="I57" s="45" t="s">
        <v>17</v>
      </c>
      <c r="K57" s="45" t="s">
        <v>8</v>
      </c>
      <c r="L57" s="45" t="s">
        <v>8</v>
      </c>
      <c r="M57" s="45" t="s">
        <v>9</v>
      </c>
      <c r="N57" s="45" t="s">
        <v>8</v>
      </c>
      <c r="O57" s="49" t="s">
        <v>999</v>
      </c>
      <c r="P57" s="49" t="s">
        <v>581</v>
      </c>
      <c r="Q57" s="45" t="s">
        <v>134</v>
      </c>
      <c r="R57" s="45" t="s">
        <v>8</v>
      </c>
    </row>
    <row r="58" spans="1:18" x14ac:dyDescent="0.25">
      <c r="A58" s="45">
        <v>57</v>
      </c>
      <c r="B58" s="52">
        <v>36444</v>
      </c>
      <c r="C58" s="53">
        <v>1999</v>
      </c>
      <c r="D58" s="53">
        <v>10</v>
      </c>
      <c r="E58" s="53">
        <v>11</v>
      </c>
      <c r="H58" s="53">
        <f t="shared" si="1"/>
        <v>2</v>
      </c>
      <c r="I58" s="45" t="s">
        <v>38</v>
      </c>
      <c r="J58" s="45" t="s">
        <v>39</v>
      </c>
      <c r="K58" s="45" t="s">
        <v>30</v>
      </c>
      <c r="L58" s="45" t="s">
        <v>30</v>
      </c>
      <c r="M58" s="45" t="s">
        <v>9</v>
      </c>
      <c r="N58" s="45" t="s">
        <v>8</v>
      </c>
      <c r="O58" s="49" t="s">
        <v>587</v>
      </c>
      <c r="P58" s="49" t="s">
        <v>581</v>
      </c>
      <c r="Q58" s="45" t="s">
        <v>135</v>
      </c>
      <c r="R58" s="45" t="s">
        <v>8</v>
      </c>
    </row>
    <row r="59" spans="1:18" x14ac:dyDescent="0.25">
      <c r="A59" s="45">
        <v>58</v>
      </c>
      <c r="B59" s="52">
        <v>36445</v>
      </c>
      <c r="C59" s="53">
        <v>1999</v>
      </c>
      <c r="D59" s="53">
        <v>10</v>
      </c>
      <c r="E59" s="53">
        <v>12</v>
      </c>
      <c r="H59" s="53">
        <f t="shared" si="1"/>
        <v>3</v>
      </c>
      <c r="I59" s="45" t="s">
        <v>21</v>
      </c>
      <c r="K59" s="45" t="s">
        <v>8</v>
      </c>
      <c r="L59" s="45" t="s">
        <v>8</v>
      </c>
      <c r="M59" s="45" t="s">
        <v>9</v>
      </c>
      <c r="N59" s="45" t="s">
        <v>8</v>
      </c>
      <c r="O59" s="49" t="s">
        <v>587</v>
      </c>
      <c r="P59" s="49" t="s">
        <v>581</v>
      </c>
      <c r="Q59" s="45" t="s">
        <v>136</v>
      </c>
      <c r="R59" s="45" t="s">
        <v>8</v>
      </c>
    </row>
    <row r="60" spans="1:18" x14ac:dyDescent="0.25">
      <c r="A60" s="45">
        <v>59</v>
      </c>
      <c r="B60" s="52">
        <v>36449</v>
      </c>
      <c r="C60" s="53">
        <v>1999</v>
      </c>
      <c r="D60" s="53">
        <v>10</v>
      </c>
      <c r="E60" s="53">
        <v>16</v>
      </c>
      <c r="F60" s="59">
        <v>0.46875</v>
      </c>
      <c r="G60" s="53">
        <f>HOUR(F60)</f>
        <v>11</v>
      </c>
      <c r="H60" s="53">
        <f t="shared" si="1"/>
        <v>7</v>
      </c>
      <c r="I60" s="45" t="s">
        <v>57</v>
      </c>
      <c r="K60" s="45" t="s">
        <v>12</v>
      </c>
      <c r="L60" s="45" t="s">
        <v>12</v>
      </c>
      <c r="M60" s="45" t="s">
        <v>44</v>
      </c>
      <c r="N60" s="45" t="s">
        <v>26</v>
      </c>
      <c r="O60" s="49" t="s">
        <v>584</v>
      </c>
      <c r="P60" s="49" t="s">
        <v>591</v>
      </c>
      <c r="Q60" s="45" t="s">
        <v>137</v>
      </c>
      <c r="R60" s="45" t="s">
        <v>121</v>
      </c>
    </row>
    <row r="61" spans="1:18" x14ac:dyDescent="0.25">
      <c r="A61" s="45">
        <v>60</v>
      </c>
      <c r="B61" s="52">
        <v>36462</v>
      </c>
      <c r="C61" s="53">
        <v>1999</v>
      </c>
      <c r="D61" s="53">
        <v>10</v>
      </c>
      <c r="E61" s="53">
        <v>29</v>
      </c>
      <c r="H61" s="53">
        <f t="shared" si="1"/>
        <v>6</v>
      </c>
      <c r="I61" s="45" t="s">
        <v>24</v>
      </c>
      <c r="K61" s="45" t="s">
        <v>12</v>
      </c>
      <c r="L61" s="45" t="s">
        <v>12</v>
      </c>
      <c r="M61" s="45" t="s">
        <v>9</v>
      </c>
      <c r="N61" s="45" t="s">
        <v>26</v>
      </c>
      <c r="O61" s="49" t="s">
        <v>589</v>
      </c>
      <c r="P61" s="49" t="s">
        <v>590</v>
      </c>
      <c r="Q61" s="45" t="s">
        <v>138</v>
      </c>
      <c r="R61" s="45" t="s">
        <v>139</v>
      </c>
    </row>
    <row r="62" spans="1:18" x14ac:dyDescent="0.25">
      <c r="A62" s="45">
        <v>61</v>
      </c>
      <c r="B62" s="52">
        <v>36471</v>
      </c>
      <c r="C62" s="53">
        <v>1999</v>
      </c>
      <c r="D62" s="53">
        <v>11</v>
      </c>
      <c r="E62" s="53">
        <v>7</v>
      </c>
      <c r="H62" s="53">
        <f t="shared" si="1"/>
        <v>1</v>
      </c>
      <c r="I62" s="45" t="s">
        <v>29</v>
      </c>
      <c r="K62" s="45" t="s">
        <v>102</v>
      </c>
      <c r="L62" s="45" t="s">
        <v>30</v>
      </c>
      <c r="M62" s="45" t="s">
        <v>9</v>
      </c>
      <c r="N62" s="45" t="s">
        <v>598</v>
      </c>
      <c r="O62" s="49" t="s">
        <v>1001</v>
      </c>
      <c r="P62" s="49" t="s">
        <v>580</v>
      </c>
      <c r="Q62" s="45" t="s">
        <v>140</v>
      </c>
      <c r="R62" s="45" t="s">
        <v>141</v>
      </c>
    </row>
    <row r="63" spans="1:18" x14ac:dyDescent="0.25">
      <c r="A63" s="45">
        <v>62</v>
      </c>
      <c r="B63" s="52">
        <v>36514</v>
      </c>
      <c r="C63" s="53">
        <v>1999</v>
      </c>
      <c r="D63" s="53">
        <v>12</v>
      </c>
      <c r="E63" s="53">
        <v>20</v>
      </c>
      <c r="H63" s="53">
        <f t="shared" si="1"/>
        <v>2</v>
      </c>
      <c r="I63" s="45" t="s">
        <v>38</v>
      </c>
      <c r="K63" s="45" t="s">
        <v>67</v>
      </c>
      <c r="L63" s="45" t="s">
        <v>18</v>
      </c>
      <c r="M63" s="45" t="s">
        <v>9</v>
      </c>
      <c r="N63" s="45" t="s">
        <v>596</v>
      </c>
      <c r="O63" s="49" t="s">
        <v>999</v>
      </c>
      <c r="P63" s="49" t="s">
        <v>581</v>
      </c>
      <c r="Q63" s="45" t="s">
        <v>142</v>
      </c>
      <c r="R63" s="45" t="s">
        <v>143</v>
      </c>
    </row>
    <row r="64" spans="1:18" x14ac:dyDescent="0.25">
      <c r="A64" s="45">
        <v>63</v>
      </c>
      <c r="B64" s="53">
        <v>1999</v>
      </c>
      <c r="C64" s="53">
        <v>1999</v>
      </c>
      <c r="I64" s="45" t="s">
        <v>336</v>
      </c>
      <c r="K64" s="45" t="s">
        <v>12</v>
      </c>
      <c r="L64" s="45" t="s">
        <v>12</v>
      </c>
      <c r="M64" s="45" t="s">
        <v>9</v>
      </c>
      <c r="N64" s="45" t="s">
        <v>8</v>
      </c>
      <c r="O64" s="49" t="s">
        <v>584</v>
      </c>
      <c r="P64" s="49" t="s">
        <v>591</v>
      </c>
      <c r="Q64" s="45" t="s">
        <v>13</v>
      </c>
      <c r="R64" s="45" t="s">
        <v>14</v>
      </c>
    </row>
    <row r="65" spans="1:18" x14ac:dyDescent="0.25">
      <c r="A65" s="45">
        <v>64</v>
      </c>
      <c r="B65" s="53">
        <v>1999</v>
      </c>
      <c r="C65" s="53">
        <v>1999</v>
      </c>
      <c r="I65" s="45" t="s">
        <v>336</v>
      </c>
      <c r="K65" s="45" t="s">
        <v>8</v>
      </c>
      <c r="L65" s="45" t="s">
        <v>8</v>
      </c>
      <c r="M65" s="45" t="s">
        <v>9</v>
      </c>
      <c r="N65" s="45" t="s">
        <v>8</v>
      </c>
      <c r="O65" s="49" t="s">
        <v>593</v>
      </c>
      <c r="P65" s="49" t="s">
        <v>593</v>
      </c>
      <c r="Q65" s="45" t="s">
        <v>11</v>
      </c>
      <c r="R65" s="45" t="s">
        <v>8</v>
      </c>
    </row>
    <row r="66" spans="1:18" x14ac:dyDescent="0.25">
      <c r="A66" s="45">
        <v>65</v>
      </c>
      <c r="B66" s="52">
        <v>36680</v>
      </c>
      <c r="C66" s="53">
        <v>2000</v>
      </c>
      <c r="D66" s="53">
        <v>6</v>
      </c>
      <c r="E66" s="53">
        <v>3</v>
      </c>
      <c r="H66" s="53">
        <f t="shared" ref="H66:H112" si="2">WEEKDAY(B66)</f>
        <v>7</v>
      </c>
      <c r="I66" s="45" t="s">
        <v>57</v>
      </c>
      <c r="K66" s="45" t="s">
        <v>102</v>
      </c>
      <c r="L66" s="45" t="s">
        <v>30</v>
      </c>
      <c r="M66" s="45" t="s">
        <v>9</v>
      </c>
      <c r="N66" s="45" t="s">
        <v>10</v>
      </c>
      <c r="O66" s="49" t="s">
        <v>584</v>
      </c>
      <c r="P66" s="49" t="s">
        <v>597</v>
      </c>
      <c r="Q66" s="45" t="s">
        <v>144</v>
      </c>
      <c r="R66" s="45" t="s">
        <v>8</v>
      </c>
    </row>
    <row r="67" spans="1:18" x14ac:dyDescent="0.25">
      <c r="A67" s="45">
        <v>66</v>
      </c>
      <c r="B67" s="52">
        <v>36698</v>
      </c>
      <c r="C67" s="53">
        <v>2000</v>
      </c>
      <c r="D67" s="53">
        <v>6</v>
      </c>
      <c r="E67" s="53">
        <v>21</v>
      </c>
      <c r="H67" s="53">
        <f t="shared" si="2"/>
        <v>4</v>
      </c>
      <c r="I67" s="45" t="s">
        <v>145</v>
      </c>
      <c r="K67" s="45" t="s">
        <v>8</v>
      </c>
      <c r="L67" s="45" t="s">
        <v>8</v>
      </c>
      <c r="M67" s="45" t="s">
        <v>9</v>
      </c>
      <c r="N67" s="45" t="s">
        <v>8</v>
      </c>
      <c r="O67" s="49" t="s">
        <v>999</v>
      </c>
      <c r="P67" s="49" t="s">
        <v>581</v>
      </c>
      <c r="Q67" s="45" t="s">
        <v>146</v>
      </c>
      <c r="R67" s="45" t="s">
        <v>8</v>
      </c>
    </row>
    <row r="68" spans="1:18" x14ac:dyDescent="0.25">
      <c r="A68" s="45">
        <v>67</v>
      </c>
      <c r="B68" s="52">
        <v>36699</v>
      </c>
      <c r="C68" s="53">
        <v>2000</v>
      </c>
      <c r="D68" s="53">
        <v>6</v>
      </c>
      <c r="E68" s="53">
        <v>22</v>
      </c>
      <c r="H68" s="53">
        <f t="shared" si="2"/>
        <v>5</v>
      </c>
      <c r="I68" s="45" t="s">
        <v>17</v>
      </c>
      <c r="K68" s="45" t="s">
        <v>30</v>
      </c>
      <c r="L68" s="45" t="s">
        <v>30</v>
      </c>
      <c r="M68" s="45" t="s">
        <v>9</v>
      </c>
      <c r="N68" s="45" t="s">
        <v>596</v>
      </c>
      <c r="O68" s="49" t="s">
        <v>584</v>
      </c>
      <c r="P68" s="49" t="s">
        <v>580</v>
      </c>
      <c r="Q68" s="45" t="s">
        <v>147</v>
      </c>
      <c r="R68" s="45" t="s">
        <v>148</v>
      </c>
    </row>
    <row r="69" spans="1:18" x14ac:dyDescent="0.25">
      <c r="A69" s="45">
        <v>68</v>
      </c>
      <c r="B69" s="52">
        <v>36710</v>
      </c>
      <c r="C69" s="53">
        <v>2000</v>
      </c>
      <c r="D69" s="53">
        <v>7</v>
      </c>
      <c r="E69" s="53">
        <v>3</v>
      </c>
      <c r="H69" s="53">
        <f t="shared" si="2"/>
        <v>2</v>
      </c>
      <c r="I69" s="45" t="s">
        <v>38</v>
      </c>
      <c r="J69" s="45" t="s">
        <v>39</v>
      </c>
      <c r="K69" s="45" t="s">
        <v>52</v>
      </c>
      <c r="L69" s="45" t="s">
        <v>52</v>
      </c>
      <c r="M69" s="45" t="s">
        <v>9</v>
      </c>
      <c r="N69" s="45" t="s">
        <v>8</v>
      </c>
      <c r="O69" s="49" t="s">
        <v>584</v>
      </c>
      <c r="P69" s="49" t="s">
        <v>591</v>
      </c>
      <c r="Q69" s="45" t="s">
        <v>149</v>
      </c>
      <c r="R69" s="45" t="s">
        <v>150</v>
      </c>
    </row>
    <row r="70" spans="1:18" x14ac:dyDescent="0.25">
      <c r="A70" s="45">
        <v>69</v>
      </c>
      <c r="B70" s="52">
        <v>36711</v>
      </c>
      <c r="C70" s="53">
        <v>2000</v>
      </c>
      <c r="D70" s="53">
        <v>7</v>
      </c>
      <c r="E70" s="53">
        <v>4</v>
      </c>
      <c r="H70" s="53">
        <f t="shared" si="2"/>
        <v>3</v>
      </c>
      <c r="I70" s="45" t="s">
        <v>21</v>
      </c>
      <c r="J70" s="45" t="s">
        <v>39</v>
      </c>
      <c r="K70" s="45" t="s">
        <v>52</v>
      </c>
      <c r="L70" s="45" t="s">
        <v>52</v>
      </c>
      <c r="M70" s="45" t="s">
        <v>9</v>
      </c>
      <c r="N70" s="45" t="s">
        <v>26</v>
      </c>
      <c r="O70" s="49" t="s">
        <v>589</v>
      </c>
      <c r="P70" s="49" t="s">
        <v>590</v>
      </c>
      <c r="Q70" s="45" t="s">
        <v>151</v>
      </c>
      <c r="R70" s="45" t="s">
        <v>152</v>
      </c>
    </row>
    <row r="71" spans="1:18" x14ac:dyDescent="0.25">
      <c r="A71" s="45">
        <v>70</v>
      </c>
      <c r="B71" s="52">
        <v>36714</v>
      </c>
      <c r="C71" s="53">
        <v>2000</v>
      </c>
      <c r="D71" s="53">
        <v>7</v>
      </c>
      <c r="E71" s="53">
        <v>7</v>
      </c>
      <c r="F71" s="59">
        <v>0.6875</v>
      </c>
      <c r="G71" s="53">
        <f>HOUR(F71)</f>
        <v>16</v>
      </c>
      <c r="H71" s="53">
        <f t="shared" si="2"/>
        <v>6</v>
      </c>
      <c r="I71" s="45" t="s">
        <v>24</v>
      </c>
      <c r="K71" s="45" t="s">
        <v>60</v>
      </c>
      <c r="L71" s="45" t="s">
        <v>60</v>
      </c>
      <c r="M71" s="45" t="s">
        <v>25</v>
      </c>
      <c r="N71" s="45" t="s">
        <v>26</v>
      </c>
      <c r="O71" s="49" t="s">
        <v>588</v>
      </c>
      <c r="P71" s="49" t="s">
        <v>582</v>
      </c>
      <c r="Q71" s="45" t="s">
        <v>153</v>
      </c>
      <c r="R71" s="45" t="s">
        <v>154</v>
      </c>
    </row>
    <row r="72" spans="1:18" x14ac:dyDescent="0.25">
      <c r="A72" s="45">
        <v>71</v>
      </c>
      <c r="B72" s="52">
        <v>36730</v>
      </c>
      <c r="C72" s="53">
        <v>2000</v>
      </c>
      <c r="D72" s="53">
        <v>7</v>
      </c>
      <c r="E72" s="53">
        <v>23</v>
      </c>
      <c r="H72" s="53">
        <f t="shared" si="2"/>
        <v>1</v>
      </c>
      <c r="I72" s="45" t="s">
        <v>29</v>
      </c>
      <c r="K72" s="45" t="s">
        <v>67</v>
      </c>
      <c r="L72" s="45" t="s">
        <v>18</v>
      </c>
      <c r="M72" s="45" t="s">
        <v>9</v>
      </c>
      <c r="N72" s="45" t="s">
        <v>26</v>
      </c>
      <c r="O72" s="49" t="s">
        <v>584</v>
      </c>
      <c r="P72" s="49" t="s">
        <v>591</v>
      </c>
      <c r="Q72" s="45" t="s">
        <v>155</v>
      </c>
      <c r="R72" s="45" t="s">
        <v>156</v>
      </c>
    </row>
    <row r="73" spans="1:18" x14ac:dyDescent="0.25">
      <c r="A73" s="45">
        <v>72</v>
      </c>
      <c r="B73" s="52">
        <v>36754</v>
      </c>
      <c r="C73" s="53">
        <v>2000</v>
      </c>
      <c r="D73" s="53">
        <v>8</v>
      </c>
      <c r="E73" s="53">
        <v>16</v>
      </c>
      <c r="H73" s="53">
        <f t="shared" si="2"/>
        <v>4</v>
      </c>
      <c r="I73" s="45" t="s">
        <v>145</v>
      </c>
      <c r="K73" s="45" t="s">
        <v>8</v>
      </c>
      <c r="L73" s="45" t="s">
        <v>8</v>
      </c>
      <c r="M73" s="45" t="s">
        <v>9</v>
      </c>
      <c r="N73" s="45" t="s">
        <v>8</v>
      </c>
      <c r="O73" s="49" t="s">
        <v>584</v>
      </c>
      <c r="P73" s="49" t="s">
        <v>597</v>
      </c>
      <c r="Q73" s="45" t="s">
        <v>157</v>
      </c>
      <c r="R73" s="45" t="s">
        <v>8</v>
      </c>
    </row>
    <row r="74" spans="1:18" x14ac:dyDescent="0.25">
      <c r="A74" s="45">
        <v>73</v>
      </c>
      <c r="B74" s="52">
        <v>36756</v>
      </c>
      <c r="C74" s="53">
        <v>2000</v>
      </c>
      <c r="D74" s="53">
        <v>8</v>
      </c>
      <c r="E74" s="53">
        <v>18</v>
      </c>
      <c r="H74" s="53">
        <f t="shared" si="2"/>
        <v>6</v>
      </c>
      <c r="I74" s="45" t="s">
        <v>24</v>
      </c>
      <c r="K74" s="45" t="s">
        <v>102</v>
      </c>
      <c r="L74" s="45" t="s">
        <v>30</v>
      </c>
      <c r="M74" s="45" t="s">
        <v>9</v>
      </c>
      <c r="N74" s="45" t="s">
        <v>8</v>
      </c>
      <c r="O74" s="49" t="s">
        <v>588</v>
      </c>
      <c r="P74" s="49" t="s">
        <v>582</v>
      </c>
      <c r="Q74" s="45" t="s">
        <v>159</v>
      </c>
      <c r="R74" s="45" t="s">
        <v>8</v>
      </c>
    </row>
    <row r="75" spans="1:18" x14ac:dyDescent="0.25">
      <c r="A75" s="45">
        <v>74</v>
      </c>
      <c r="B75" s="52">
        <v>36782</v>
      </c>
      <c r="C75" s="53">
        <v>2000</v>
      </c>
      <c r="D75" s="53">
        <v>9</v>
      </c>
      <c r="E75" s="53">
        <v>13</v>
      </c>
      <c r="H75" s="53">
        <f t="shared" si="2"/>
        <v>4</v>
      </c>
      <c r="I75" s="45" t="s">
        <v>145</v>
      </c>
      <c r="K75" s="45" t="s">
        <v>8</v>
      </c>
      <c r="L75" s="45" t="s">
        <v>8</v>
      </c>
      <c r="M75" s="45" t="s">
        <v>9</v>
      </c>
      <c r="N75" s="45" t="s">
        <v>8</v>
      </c>
      <c r="O75" s="49" t="s">
        <v>1001</v>
      </c>
      <c r="P75" s="49" t="s">
        <v>580</v>
      </c>
      <c r="Q75" s="45" t="s">
        <v>160</v>
      </c>
      <c r="R75" s="45" t="s">
        <v>8</v>
      </c>
    </row>
    <row r="76" spans="1:18" x14ac:dyDescent="0.25">
      <c r="A76" s="45">
        <v>75</v>
      </c>
      <c r="B76" s="52">
        <v>36783</v>
      </c>
      <c r="C76" s="53">
        <v>2000</v>
      </c>
      <c r="D76" s="53">
        <v>9</v>
      </c>
      <c r="E76" s="53">
        <v>14</v>
      </c>
      <c r="H76" s="53">
        <f t="shared" si="2"/>
        <v>5</v>
      </c>
      <c r="I76" s="45" t="s">
        <v>17</v>
      </c>
      <c r="K76" s="45" t="s">
        <v>12</v>
      </c>
      <c r="L76" s="45" t="s">
        <v>12</v>
      </c>
      <c r="M76" s="45" t="s">
        <v>9</v>
      </c>
      <c r="N76" s="45" t="s">
        <v>8</v>
      </c>
      <c r="O76" s="49" t="s">
        <v>1001</v>
      </c>
      <c r="P76" s="49" t="s">
        <v>580</v>
      </c>
      <c r="Q76" s="45" t="s">
        <v>161</v>
      </c>
      <c r="R76" s="45" t="s">
        <v>8</v>
      </c>
    </row>
    <row r="77" spans="1:18" x14ac:dyDescent="0.25">
      <c r="A77" s="45">
        <v>76</v>
      </c>
      <c r="B77" s="52">
        <v>37046</v>
      </c>
      <c r="C77" s="53">
        <v>2001</v>
      </c>
      <c r="D77" s="53">
        <v>6</v>
      </c>
      <c r="E77" s="53">
        <v>4</v>
      </c>
      <c r="H77" s="53">
        <f t="shared" si="2"/>
        <v>2</v>
      </c>
      <c r="I77" s="45" t="s">
        <v>38</v>
      </c>
      <c r="K77" s="45" t="s">
        <v>102</v>
      </c>
      <c r="L77" s="45" t="s">
        <v>30</v>
      </c>
      <c r="M77" s="45" t="s">
        <v>9</v>
      </c>
      <c r="N77" s="45" t="s">
        <v>598</v>
      </c>
      <c r="O77" s="49" t="s">
        <v>999</v>
      </c>
      <c r="P77" s="49" t="s">
        <v>581</v>
      </c>
      <c r="Q77" s="45" t="s">
        <v>162</v>
      </c>
      <c r="R77" s="45" t="s">
        <v>163</v>
      </c>
    </row>
    <row r="78" spans="1:18" x14ac:dyDescent="0.25">
      <c r="A78" s="45">
        <v>77</v>
      </c>
      <c r="B78" s="52">
        <v>37053</v>
      </c>
      <c r="C78" s="53">
        <v>2001</v>
      </c>
      <c r="D78" s="53">
        <v>6</v>
      </c>
      <c r="E78" s="53">
        <v>11</v>
      </c>
      <c r="H78" s="53">
        <f t="shared" si="2"/>
        <v>2</v>
      </c>
      <c r="I78" s="45" t="s">
        <v>38</v>
      </c>
      <c r="K78" s="45" t="s">
        <v>102</v>
      </c>
      <c r="L78" s="45" t="s">
        <v>30</v>
      </c>
      <c r="M78" s="45" t="s">
        <v>9</v>
      </c>
      <c r="N78" s="45" t="s">
        <v>598</v>
      </c>
      <c r="O78" s="49" t="s">
        <v>587</v>
      </c>
      <c r="P78" s="49" t="s">
        <v>581</v>
      </c>
      <c r="Q78" s="45" t="s">
        <v>164</v>
      </c>
      <c r="R78" s="45" t="s">
        <v>165</v>
      </c>
    </row>
    <row r="79" spans="1:18" x14ac:dyDescent="0.25">
      <c r="A79" s="45">
        <v>78</v>
      </c>
      <c r="B79" s="52">
        <v>37060</v>
      </c>
      <c r="C79" s="53">
        <v>2001</v>
      </c>
      <c r="D79" s="53">
        <v>6</v>
      </c>
      <c r="E79" s="53">
        <v>18</v>
      </c>
      <c r="H79" s="53">
        <f t="shared" si="2"/>
        <v>2</v>
      </c>
      <c r="I79" s="45" t="s">
        <v>38</v>
      </c>
      <c r="K79" s="45" t="s">
        <v>166</v>
      </c>
      <c r="L79" s="45" t="s">
        <v>12</v>
      </c>
      <c r="M79" s="45" t="s">
        <v>9</v>
      </c>
      <c r="N79" s="45" t="s">
        <v>598</v>
      </c>
      <c r="O79" s="49" t="s">
        <v>584</v>
      </c>
      <c r="P79" s="49" t="s">
        <v>597</v>
      </c>
      <c r="Q79" s="45" t="s">
        <v>167</v>
      </c>
      <c r="R79" s="45" t="s">
        <v>168</v>
      </c>
    </row>
    <row r="80" spans="1:18" x14ac:dyDescent="0.25">
      <c r="A80" s="45">
        <v>79</v>
      </c>
      <c r="B80" s="52">
        <v>37070</v>
      </c>
      <c r="C80" s="53">
        <v>2001</v>
      </c>
      <c r="D80" s="53">
        <v>6</v>
      </c>
      <c r="E80" s="53">
        <v>28</v>
      </c>
      <c r="H80" s="53">
        <f t="shared" si="2"/>
        <v>5</v>
      </c>
      <c r="I80" s="45" t="s">
        <v>17</v>
      </c>
      <c r="K80" s="45" t="s">
        <v>60</v>
      </c>
      <c r="L80" s="45" t="s">
        <v>60</v>
      </c>
      <c r="M80" s="45" t="s">
        <v>44</v>
      </c>
      <c r="N80" s="45" t="s">
        <v>26</v>
      </c>
      <c r="O80" s="49" t="s">
        <v>999</v>
      </c>
      <c r="P80" s="49" t="s">
        <v>581</v>
      </c>
      <c r="Q80" s="45" t="s">
        <v>169</v>
      </c>
      <c r="R80" s="45" t="s">
        <v>170</v>
      </c>
    </row>
    <row r="81" spans="1:18" x14ac:dyDescent="0.25">
      <c r="A81" s="45">
        <v>80</v>
      </c>
      <c r="B81" s="52">
        <v>37077</v>
      </c>
      <c r="C81" s="53">
        <v>2001</v>
      </c>
      <c r="D81" s="53">
        <v>7</v>
      </c>
      <c r="E81" s="53">
        <v>5</v>
      </c>
      <c r="H81" s="53">
        <f t="shared" si="2"/>
        <v>5</v>
      </c>
      <c r="I81" s="45" t="s">
        <v>17</v>
      </c>
      <c r="K81" s="45" t="s">
        <v>102</v>
      </c>
      <c r="L81" s="45" t="s">
        <v>30</v>
      </c>
      <c r="M81" s="45" t="s">
        <v>9</v>
      </c>
      <c r="N81" s="45" t="s">
        <v>598</v>
      </c>
      <c r="O81" s="49" t="s">
        <v>584</v>
      </c>
      <c r="P81" s="49" t="s">
        <v>597</v>
      </c>
      <c r="Q81" s="45" t="s">
        <v>171</v>
      </c>
      <c r="R81" s="45" t="s">
        <v>172</v>
      </c>
    </row>
    <row r="82" spans="1:18" x14ac:dyDescent="0.25">
      <c r="A82" s="45">
        <v>81</v>
      </c>
      <c r="B82" s="52">
        <v>37085</v>
      </c>
      <c r="C82" s="53">
        <v>2001</v>
      </c>
      <c r="D82" s="53">
        <v>7</v>
      </c>
      <c r="E82" s="53">
        <v>13</v>
      </c>
      <c r="F82" s="59">
        <v>0.39097222222222222</v>
      </c>
      <c r="G82" s="53">
        <f>HOUR(F82)</f>
        <v>9</v>
      </c>
      <c r="H82" s="53">
        <f t="shared" si="2"/>
        <v>6</v>
      </c>
      <c r="I82" s="45" t="s">
        <v>24</v>
      </c>
      <c r="K82" s="45" t="s">
        <v>173</v>
      </c>
      <c r="L82" s="45" t="s">
        <v>30</v>
      </c>
      <c r="M82" s="45" t="s">
        <v>25</v>
      </c>
      <c r="N82" s="45" t="s">
        <v>26</v>
      </c>
      <c r="O82" s="49" t="s">
        <v>999</v>
      </c>
      <c r="P82" s="49" t="s">
        <v>581</v>
      </c>
      <c r="Q82" s="45" t="s">
        <v>174</v>
      </c>
      <c r="R82" s="45" t="s">
        <v>175</v>
      </c>
    </row>
    <row r="83" spans="1:18" x14ac:dyDescent="0.25">
      <c r="A83" s="45">
        <v>82</v>
      </c>
      <c r="B83" s="52">
        <v>37087</v>
      </c>
      <c r="C83" s="53">
        <v>2001</v>
      </c>
      <c r="D83" s="53">
        <v>7</v>
      </c>
      <c r="E83" s="53">
        <v>15</v>
      </c>
      <c r="H83" s="53">
        <f t="shared" si="2"/>
        <v>1</v>
      </c>
      <c r="I83" s="45" t="s">
        <v>29</v>
      </c>
      <c r="K83" s="45" t="s">
        <v>102</v>
      </c>
      <c r="L83" s="45" t="s">
        <v>30</v>
      </c>
      <c r="M83" s="45" t="s">
        <v>9</v>
      </c>
      <c r="N83" s="45" t="s">
        <v>10</v>
      </c>
      <c r="O83" s="49" t="s">
        <v>584</v>
      </c>
      <c r="P83" s="49" t="s">
        <v>591</v>
      </c>
      <c r="Q83" s="45" t="s">
        <v>176</v>
      </c>
      <c r="R83" s="45" t="s">
        <v>177</v>
      </c>
    </row>
    <row r="84" spans="1:18" x14ac:dyDescent="0.25">
      <c r="A84" s="45">
        <v>83</v>
      </c>
      <c r="B84" s="52">
        <v>37108</v>
      </c>
      <c r="C84" s="53">
        <v>2001</v>
      </c>
      <c r="D84" s="53">
        <v>8</v>
      </c>
      <c r="E84" s="53">
        <v>5</v>
      </c>
      <c r="H84" s="53">
        <f t="shared" si="2"/>
        <v>1</v>
      </c>
      <c r="I84" s="45" t="s">
        <v>29</v>
      </c>
      <c r="K84" s="45" t="s">
        <v>8</v>
      </c>
      <c r="L84" s="45" t="s">
        <v>8</v>
      </c>
      <c r="M84" s="45" t="s">
        <v>9</v>
      </c>
      <c r="N84" s="45" t="s">
        <v>8</v>
      </c>
      <c r="O84" s="49" t="s">
        <v>999</v>
      </c>
      <c r="P84" s="49" t="s">
        <v>581</v>
      </c>
      <c r="Q84" s="45" t="s">
        <v>178</v>
      </c>
    </row>
    <row r="85" spans="1:18" x14ac:dyDescent="0.25">
      <c r="A85" s="45">
        <v>84</v>
      </c>
      <c r="B85" s="52">
        <v>37114</v>
      </c>
      <c r="C85" s="53">
        <v>2001</v>
      </c>
      <c r="D85" s="53">
        <v>8</v>
      </c>
      <c r="E85" s="53">
        <v>11</v>
      </c>
      <c r="H85" s="53">
        <f t="shared" si="2"/>
        <v>7</v>
      </c>
      <c r="I85" s="45" t="s">
        <v>57</v>
      </c>
      <c r="K85" s="45" t="s">
        <v>8</v>
      </c>
      <c r="L85" s="45" t="s">
        <v>8</v>
      </c>
      <c r="M85" s="45" t="s">
        <v>9</v>
      </c>
      <c r="N85" s="45" t="s">
        <v>595</v>
      </c>
      <c r="O85" s="49" t="s">
        <v>1001</v>
      </c>
      <c r="P85" s="49" t="s">
        <v>580</v>
      </c>
      <c r="Q85" s="45" t="s">
        <v>179</v>
      </c>
    </row>
    <row r="86" spans="1:18" x14ac:dyDescent="0.25">
      <c r="A86" s="45">
        <v>85</v>
      </c>
      <c r="B86" s="52">
        <v>37123</v>
      </c>
      <c r="C86" s="53">
        <v>2001</v>
      </c>
      <c r="D86" s="53">
        <v>8</v>
      </c>
      <c r="E86" s="53">
        <v>20</v>
      </c>
      <c r="H86" s="53">
        <f t="shared" si="2"/>
        <v>2</v>
      </c>
      <c r="I86" s="45" t="s">
        <v>38</v>
      </c>
      <c r="K86" s="45" t="s">
        <v>8</v>
      </c>
      <c r="L86" s="45" t="s">
        <v>8</v>
      </c>
      <c r="M86" s="45" t="s">
        <v>9</v>
      </c>
      <c r="N86" s="45" t="s">
        <v>595</v>
      </c>
      <c r="O86" s="49" t="s">
        <v>588</v>
      </c>
      <c r="P86" s="49" t="s">
        <v>582</v>
      </c>
      <c r="Q86" s="45" t="s">
        <v>180</v>
      </c>
      <c r="R86" s="45" t="s">
        <v>181</v>
      </c>
    </row>
    <row r="87" spans="1:18" x14ac:dyDescent="0.25">
      <c r="A87" s="45">
        <v>86</v>
      </c>
      <c r="B87" s="52">
        <v>37161</v>
      </c>
      <c r="C87" s="53">
        <v>2001</v>
      </c>
      <c r="D87" s="53">
        <v>9</v>
      </c>
      <c r="E87" s="53">
        <v>27</v>
      </c>
      <c r="H87" s="53">
        <f t="shared" si="2"/>
        <v>5</v>
      </c>
      <c r="I87" s="45" t="s">
        <v>17</v>
      </c>
      <c r="K87" s="45" t="s">
        <v>8</v>
      </c>
      <c r="L87" s="45" t="s">
        <v>8</v>
      </c>
      <c r="M87" s="45" t="s">
        <v>9</v>
      </c>
      <c r="N87" s="45" t="s">
        <v>595</v>
      </c>
      <c r="O87" s="49" t="s">
        <v>587</v>
      </c>
      <c r="P87" s="49" t="s">
        <v>581</v>
      </c>
      <c r="Q87" s="45" t="s">
        <v>182</v>
      </c>
      <c r="R87" s="45" t="s">
        <v>183</v>
      </c>
    </row>
    <row r="88" spans="1:18" x14ac:dyDescent="0.25">
      <c r="A88" s="45">
        <v>87</v>
      </c>
      <c r="B88" s="52">
        <v>37165</v>
      </c>
      <c r="C88" s="53">
        <v>2001</v>
      </c>
      <c r="D88" s="53">
        <v>10</v>
      </c>
      <c r="E88" s="53">
        <v>1</v>
      </c>
      <c r="H88" s="53">
        <f t="shared" si="2"/>
        <v>2</v>
      </c>
      <c r="I88" s="45" t="s">
        <v>38</v>
      </c>
      <c r="K88" s="45" t="s">
        <v>184</v>
      </c>
      <c r="L88" s="45" t="s">
        <v>30</v>
      </c>
      <c r="M88" s="45" t="s">
        <v>25</v>
      </c>
      <c r="N88" s="45" t="s">
        <v>26</v>
      </c>
      <c r="O88" s="49" t="s">
        <v>589</v>
      </c>
      <c r="P88" s="49" t="s">
        <v>590</v>
      </c>
      <c r="Q88" s="45" t="s">
        <v>185</v>
      </c>
      <c r="R88" s="45" t="s">
        <v>186</v>
      </c>
    </row>
    <row r="89" spans="1:18" x14ac:dyDescent="0.25">
      <c r="A89" s="45">
        <v>88</v>
      </c>
      <c r="B89" s="52">
        <v>37432</v>
      </c>
      <c r="C89" s="53">
        <v>2002</v>
      </c>
      <c r="D89" s="53">
        <v>6</v>
      </c>
      <c r="E89" s="53">
        <v>25</v>
      </c>
      <c r="H89" s="53">
        <f t="shared" si="2"/>
        <v>3</v>
      </c>
      <c r="I89" s="45" t="s">
        <v>21</v>
      </c>
      <c r="K89" s="45" t="s">
        <v>67</v>
      </c>
      <c r="L89" s="45" t="s">
        <v>18</v>
      </c>
      <c r="M89" s="45" t="s">
        <v>9</v>
      </c>
      <c r="N89" s="45" t="s">
        <v>8</v>
      </c>
      <c r="O89" s="49" t="s">
        <v>587</v>
      </c>
      <c r="P89" s="49" t="s">
        <v>581</v>
      </c>
      <c r="Q89" s="45" t="s">
        <v>187</v>
      </c>
    </row>
    <row r="90" spans="1:18" x14ac:dyDescent="0.25">
      <c r="A90" s="45">
        <v>89</v>
      </c>
      <c r="B90" s="52">
        <v>37446</v>
      </c>
      <c r="C90" s="53">
        <v>2002</v>
      </c>
      <c r="D90" s="53">
        <v>7</v>
      </c>
      <c r="E90" s="53">
        <v>9</v>
      </c>
      <c r="H90" s="53">
        <f t="shared" si="2"/>
        <v>3</v>
      </c>
      <c r="I90" s="45" t="s">
        <v>21</v>
      </c>
      <c r="K90" s="45" t="s">
        <v>188</v>
      </c>
      <c r="L90" s="45" t="s">
        <v>30</v>
      </c>
      <c r="M90" s="45" t="s">
        <v>9</v>
      </c>
      <c r="N90" s="45" t="s">
        <v>598</v>
      </c>
      <c r="O90" s="49" t="s">
        <v>588</v>
      </c>
      <c r="P90" s="49" t="s">
        <v>582</v>
      </c>
      <c r="Q90" s="45" t="s">
        <v>189</v>
      </c>
      <c r="R90" s="45" t="s">
        <v>190</v>
      </c>
    </row>
    <row r="91" spans="1:18" x14ac:dyDescent="0.25">
      <c r="A91" s="45">
        <v>90</v>
      </c>
      <c r="B91" s="52">
        <v>37467</v>
      </c>
      <c r="C91" s="53">
        <v>2002</v>
      </c>
      <c r="D91" s="53">
        <v>7</v>
      </c>
      <c r="E91" s="53">
        <v>30</v>
      </c>
      <c r="H91" s="53">
        <f t="shared" si="2"/>
        <v>3</v>
      </c>
      <c r="I91" s="45" t="s">
        <v>21</v>
      </c>
      <c r="K91" s="45" t="s">
        <v>8</v>
      </c>
      <c r="L91" s="45" t="s">
        <v>8</v>
      </c>
      <c r="M91" s="45" t="s">
        <v>9</v>
      </c>
      <c r="N91" s="45" t="s">
        <v>598</v>
      </c>
      <c r="O91" s="49" t="s">
        <v>586</v>
      </c>
      <c r="P91" s="49" t="s">
        <v>580</v>
      </c>
      <c r="Q91" s="45" t="s">
        <v>191</v>
      </c>
      <c r="R91" s="45" t="s">
        <v>192</v>
      </c>
    </row>
    <row r="92" spans="1:18" x14ac:dyDescent="0.25">
      <c r="A92" s="45">
        <v>91</v>
      </c>
      <c r="B92" s="52">
        <v>37471</v>
      </c>
      <c r="C92" s="53">
        <v>2002</v>
      </c>
      <c r="D92" s="53">
        <v>8</v>
      </c>
      <c r="E92" s="53">
        <v>3</v>
      </c>
      <c r="F92" s="59">
        <v>6.25E-2</v>
      </c>
      <c r="G92" s="53">
        <f>HOUR(F92)</f>
        <v>1</v>
      </c>
      <c r="H92" s="53">
        <f t="shared" si="2"/>
        <v>7</v>
      </c>
      <c r="I92" s="45" t="s">
        <v>57</v>
      </c>
      <c r="K92" s="45" t="s">
        <v>193</v>
      </c>
      <c r="L92" s="45" t="s">
        <v>30</v>
      </c>
      <c r="M92" s="45" t="s">
        <v>44</v>
      </c>
      <c r="N92" s="45" t="s">
        <v>133</v>
      </c>
      <c r="O92" s="49" t="s">
        <v>584</v>
      </c>
      <c r="P92" s="49" t="s">
        <v>583</v>
      </c>
      <c r="Q92" s="45" t="s">
        <v>194</v>
      </c>
      <c r="R92" s="45" t="s">
        <v>195</v>
      </c>
    </row>
    <row r="93" spans="1:18" x14ac:dyDescent="0.25">
      <c r="A93" s="45">
        <v>92</v>
      </c>
      <c r="B93" s="52">
        <v>37475</v>
      </c>
      <c r="C93" s="53">
        <v>2002</v>
      </c>
      <c r="D93" s="53">
        <v>8</v>
      </c>
      <c r="E93" s="53">
        <v>7</v>
      </c>
      <c r="H93" s="53">
        <f t="shared" si="2"/>
        <v>4</v>
      </c>
      <c r="I93" s="45" t="s">
        <v>145</v>
      </c>
      <c r="K93" s="45" t="s">
        <v>8</v>
      </c>
      <c r="L93" s="45" t="s">
        <v>8</v>
      </c>
      <c r="M93" s="45" t="s">
        <v>9</v>
      </c>
      <c r="N93" s="45" t="s">
        <v>595</v>
      </c>
      <c r="O93" s="49" t="s">
        <v>999</v>
      </c>
      <c r="P93" s="49" t="s">
        <v>581</v>
      </c>
      <c r="Q93" s="45" t="s">
        <v>196</v>
      </c>
      <c r="R93" s="45" t="s">
        <v>197</v>
      </c>
    </row>
    <row r="94" spans="1:18" x14ac:dyDescent="0.25">
      <c r="A94" s="45">
        <v>93</v>
      </c>
      <c r="B94" s="52">
        <v>37477</v>
      </c>
      <c r="C94" s="53">
        <v>2002</v>
      </c>
      <c r="D94" s="53">
        <v>8</v>
      </c>
      <c r="E94" s="53">
        <v>9</v>
      </c>
      <c r="H94" s="53">
        <f t="shared" si="2"/>
        <v>6</v>
      </c>
      <c r="I94" s="45" t="s">
        <v>24</v>
      </c>
      <c r="K94" s="45" t="s">
        <v>198</v>
      </c>
      <c r="L94" s="45" t="s">
        <v>18</v>
      </c>
      <c r="M94" s="45" t="s">
        <v>9</v>
      </c>
      <c r="N94" s="45" t="s">
        <v>595</v>
      </c>
      <c r="O94" s="49" t="s">
        <v>584</v>
      </c>
      <c r="P94" s="49" t="s">
        <v>591</v>
      </c>
      <c r="Q94" s="45" t="s">
        <v>199</v>
      </c>
      <c r="R94" s="45" t="s">
        <v>200</v>
      </c>
    </row>
    <row r="95" spans="1:18" x14ac:dyDescent="0.25">
      <c r="A95" s="45">
        <v>94</v>
      </c>
      <c r="B95" s="52">
        <v>37480</v>
      </c>
      <c r="C95" s="53">
        <v>2002</v>
      </c>
      <c r="D95" s="53">
        <v>8</v>
      </c>
      <c r="E95" s="53">
        <v>12</v>
      </c>
      <c r="H95" s="53">
        <f t="shared" si="2"/>
        <v>2</v>
      </c>
      <c r="I95" s="45" t="s">
        <v>38</v>
      </c>
      <c r="K95" s="45" t="s">
        <v>8</v>
      </c>
      <c r="L95" s="45" t="s">
        <v>8</v>
      </c>
      <c r="M95" s="45" t="s">
        <v>9</v>
      </c>
      <c r="N95" s="45" t="s">
        <v>598</v>
      </c>
      <c r="O95" s="49" t="s">
        <v>999</v>
      </c>
      <c r="P95" s="49" t="s">
        <v>581</v>
      </c>
      <c r="Q95" s="45" t="s">
        <v>87</v>
      </c>
      <c r="R95" s="45" t="s">
        <v>201</v>
      </c>
    </row>
    <row r="96" spans="1:18" x14ac:dyDescent="0.25">
      <c r="A96" s="45">
        <v>95</v>
      </c>
      <c r="B96" s="52">
        <v>37500</v>
      </c>
      <c r="C96" s="53">
        <v>2002</v>
      </c>
      <c r="D96" s="53">
        <v>9</v>
      </c>
      <c r="E96" s="53">
        <v>1</v>
      </c>
      <c r="F96" s="59">
        <v>0.78749999999999998</v>
      </c>
      <c r="G96" s="53">
        <f>HOUR(F96)</f>
        <v>18</v>
      </c>
      <c r="H96" s="53">
        <f t="shared" si="2"/>
        <v>1</v>
      </c>
      <c r="I96" s="45" t="s">
        <v>29</v>
      </c>
      <c r="J96" s="45" t="s">
        <v>39</v>
      </c>
      <c r="K96" s="45" t="s">
        <v>202</v>
      </c>
      <c r="L96" s="45" t="s">
        <v>52</v>
      </c>
      <c r="M96" s="45" t="s">
        <v>44</v>
      </c>
      <c r="N96" s="45" t="s">
        <v>133</v>
      </c>
      <c r="O96" s="49" t="s">
        <v>584</v>
      </c>
      <c r="P96" s="49" t="s">
        <v>591</v>
      </c>
      <c r="Q96" s="45" t="s">
        <v>158</v>
      </c>
      <c r="R96" s="45" t="s">
        <v>203</v>
      </c>
    </row>
    <row r="97" spans="1:18" x14ac:dyDescent="0.25">
      <c r="A97" s="45">
        <v>96</v>
      </c>
      <c r="B97" s="52">
        <v>37514</v>
      </c>
      <c r="C97" s="53">
        <v>2002</v>
      </c>
      <c r="D97" s="53">
        <v>9</v>
      </c>
      <c r="E97" s="53">
        <v>15</v>
      </c>
      <c r="H97" s="53">
        <f t="shared" si="2"/>
        <v>1</v>
      </c>
      <c r="I97" s="45" t="s">
        <v>29</v>
      </c>
      <c r="K97" s="45" t="s">
        <v>12</v>
      </c>
      <c r="L97" s="45" t="s">
        <v>12</v>
      </c>
      <c r="M97" s="45" t="s">
        <v>9</v>
      </c>
      <c r="N97" s="45" t="s">
        <v>10</v>
      </c>
      <c r="O97" s="49" t="s">
        <v>1001</v>
      </c>
      <c r="P97" s="49" t="s">
        <v>580</v>
      </c>
      <c r="Q97" s="45" t="s">
        <v>206</v>
      </c>
      <c r="R97" s="45" t="s">
        <v>207</v>
      </c>
    </row>
    <row r="98" spans="1:18" x14ac:dyDescent="0.25">
      <c r="A98" s="45">
        <v>97</v>
      </c>
      <c r="B98" s="52">
        <v>37514</v>
      </c>
      <c r="C98" s="53">
        <v>2002</v>
      </c>
      <c r="D98" s="53">
        <v>9</v>
      </c>
      <c r="E98" s="53">
        <v>15</v>
      </c>
      <c r="H98" s="53">
        <f t="shared" si="2"/>
        <v>1</v>
      </c>
      <c r="I98" s="45" t="s">
        <v>29</v>
      </c>
      <c r="K98" s="45" t="s">
        <v>8</v>
      </c>
      <c r="L98" s="45" t="s">
        <v>8</v>
      </c>
      <c r="M98" s="45" t="s">
        <v>9</v>
      </c>
      <c r="N98" s="45" t="s">
        <v>10</v>
      </c>
      <c r="O98" s="49" t="s">
        <v>584</v>
      </c>
      <c r="P98" s="49" t="s">
        <v>597</v>
      </c>
      <c r="Q98" s="45" t="s">
        <v>204</v>
      </c>
      <c r="R98" s="45" t="s">
        <v>205</v>
      </c>
    </row>
    <row r="99" spans="1:18" x14ac:dyDescent="0.25">
      <c r="A99" s="45">
        <v>98</v>
      </c>
      <c r="B99" s="52">
        <v>37549</v>
      </c>
      <c r="C99" s="53">
        <v>2002</v>
      </c>
      <c r="D99" s="53">
        <v>10</v>
      </c>
      <c r="E99" s="53">
        <v>20</v>
      </c>
      <c r="F99" s="59">
        <v>0.79861111111111116</v>
      </c>
      <c r="G99" s="53">
        <f>HOUR(F99)</f>
        <v>19</v>
      </c>
      <c r="H99" s="53">
        <f t="shared" si="2"/>
        <v>1</v>
      </c>
      <c r="I99" s="45" t="s">
        <v>29</v>
      </c>
      <c r="K99" s="45" t="s">
        <v>659</v>
      </c>
      <c r="L99" s="45" t="s">
        <v>52</v>
      </c>
      <c r="M99" s="45" t="s">
        <v>44</v>
      </c>
      <c r="N99" s="45" t="s">
        <v>26</v>
      </c>
      <c r="O99" s="49" t="s">
        <v>999</v>
      </c>
      <c r="P99" s="49" t="s">
        <v>581</v>
      </c>
      <c r="Q99" s="45" t="s">
        <v>208</v>
      </c>
      <c r="R99" s="45" t="s">
        <v>209</v>
      </c>
    </row>
    <row r="100" spans="1:18" x14ac:dyDescent="0.25">
      <c r="A100" s="45">
        <v>99</v>
      </c>
      <c r="B100" s="52">
        <v>37763</v>
      </c>
      <c r="C100" s="53">
        <v>2003</v>
      </c>
      <c r="D100" s="53">
        <v>5</v>
      </c>
      <c r="E100" s="53">
        <v>22</v>
      </c>
      <c r="H100" s="53">
        <f t="shared" si="2"/>
        <v>5</v>
      </c>
      <c r="I100" s="45" t="s">
        <v>17</v>
      </c>
      <c r="K100" s="45" t="s">
        <v>210</v>
      </c>
      <c r="L100" s="45" t="s">
        <v>30</v>
      </c>
      <c r="M100" s="45" t="s">
        <v>9</v>
      </c>
      <c r="N100" s="45" t="s">
        <v>598</v>
      </c>
      <c r="O100" s="49" t="s">
        <v>588</v>
      </c>
      <c r="P100" s="49" t="s">
        <v>582</v>
      </c>
      <c r="Q100" s="45" t="s">
        <v>211</v>
      </c>
      <c r="R100" s="45" t="s">
        <v>212</v>
      </c>
    </row>
    <row r="101" spans="1:18" x14ac:dyDescent="0.25">
      <c r="A101" s="45">
        <v>100</v>
      </c>
      <c r="B101" s="52">
        <v>37769</v>
      </c>
      <c r="C101" s="53">
        <v>2003</v>
      </c>
      <c r="D101" s="53">
        <v>5</v>
      </c>
      <c r="E101" s="53">
        <v>28</v>
      </c>
      <c r="H101" s="53">
        <f t="shared" si="2"/>
        <v>4</v>
      </c>
      <c r="I101" s="45" t="s">
        <v>145</v>
      </c>
      <c r="K101" s="45" t="s">
        <v>210</v>
      </c>
      <c r="L101" s="45" t="s">
        <v>30</v>
      </c>
      <c r="M101" s="45" t="s">
        <v>9</v>
      </c>
      <c r="N101" s="45" t="s">
        <v>8</v>
      </c>
      <c r="O101" s="49" t="s">
        <v>999</v>
      </c>
      <c r="P101" s="49" t="s">
        <v>581</v>
      </c>
      <c r="Q101" s="45" t="s">
        <v>213</v>
      </c>
      <c r="R101" s="45" t="s">
        <v>8</v>
      </c>
    </row>
    <row r="102" spans="1:18" x14ac:dyDescent="0.25">
      <c r="A102" s="45">
        <v>101</v>
      </c>
      <c r="B102" s="52">
        <v>37770</v>
      </c>
      <c r="C102" s="53">
        <v>2003</v>
      </c>
      <c r="D102" s="53">
        <v>5</v>
      </c>
      <c r="E102" s="53">
        <v>29</v>
      </c>
      <c r="H102" s="53">
        <f t="shared" si="2"/>
        <v>5</v>
      </c>
      <c r="I102" s="45" t="s">
        <v>17</v>
      </c>
      <c r="K102" s="45" t="s">
        <v>8</v>
      </c>
      <c r="L102" s="45" t="s">
        <v>8</v>
      </c>
      <c r="M102" s="45" t="s">
        <v>9</v>
      </c>
      <c r="N102" s="45" t="s">
        <v>8</v>
      </c>
      <c r="O102" s="49" t="s">
        <v>588</v>
      </c>
      <c r="P102" s="49" t="s">
        <v>582</v>
      </c>
      <c r="Q102" s="45" t="s">
        <v>214</v>
      </c>
      <c r="R102" s="45" t="s">
        <v>8</v>
      </c>
    </row>
    <row r="103" spans="1:18" x14ac:dyDescent="0.25">
      <c r="A103" s="45">
        <v>102</v>
      </c>
      <c r="B103" s="52">
        <v>37818</v>
      </c>
      <c r="C103" s="53">
        <v>2003</v>
      </c>
      <c r="D103" s="53">
        <v>7</v>
      </c>
      <c r="E103" s="53">
        <v>16</v>
      </c>
      <c r="H103" s="53">
        <f t="shared" si="2"/>
        <v>4</v>
      </c>
      <c r="I103" s="45" t="s">
        <v>145</v>
      </c>
      <c r="K103" s="45" t="s">
        <v>8</v>
      </c>
      <c r="L103" s="45" t="s">
        <v>8</v>
      </c>
      <c r="M103" s="45" t="s">
        <v>9</v>
      </c>
      <c r="N103" s="45" t="s">
        <v>598</v>
      </c>
      <c r="O103" s="49" t="s">
        <v>1001</v>
      </c>
      <c r="P103" s="49" t="s">
        <v>580</v>
      </c>
      <c r="Q103" s="45" t="s">
        <v>40</v>
      </c>
      <c r="R103" s="45" t="s">
        <v>215</v>
      </c>
    </row>
    <row r="104" spans="1:18" x14ac:dyDescent="0.25">
      <c r="A104" s="45">
        <v>103</v>
      </c>
      <c r="B104" s="52">
        <v>37834</v>
      </c>
      <c r="C104" s="53">
        <v>2003</v>
      </c>
      <c r="D104" s="53">
        <v>8</v>
      </c>
      <c r="E104" s="53">
        <v>1</v>
      </c>
      <c r="H104" s="53">
        <f t="shared" si="2"/>
        <v>6</v>
      </c>
      <c r="I104" s="45" t="s">
        <v>24</v>
      </c>
      <c r="K104" s="45" t="s">
        <v>67</v>
      </c>
      <c r="L104" s="45" t="s">
        <v>18</v>
      </c>
      <c r="M104" s="45" t="s">
        <v>9</v>
      </c>
      <c r="N104" s="45" t="s">
        <v>598</v>
      </c>
      <c r="O104" s="49" t="s">
        <v>584</v>
      </c>
      <c r="P104" s="49" t="s">
        <v>597</v>
      </c>
      <c r="Q104" s="45" t="s">
        <v>216</v>
      </c>
      <c r="R104" s="45" t="s">
        <v>217</v>
      </c>
    </row>
    <row r="105" spans="1:18" x14ac:dyDescent="0.25">
      <c r="A105" s="45">
        <v>104</v>
      </c>
      <c r="B105" s="52">
        <v>37846</v>
      </c>
      <c r="C105" s="53">
        <v>2003</v>
      </c>
      <c r="D105" s="53">
        <v>8</v>
      </c>
      <c r="E105" s="53">
        <v>13</v>
      </c>
      <c r="H105" s="53">
        <f t="shared" si="2"/>
        <v>4</v>
      </c>
      <c r="I105" s="45" t="s">
        <v>145</v>
      </c>
      <c r="K105" s="45" t="s">
        <v>659</v>
      </c>
      <c r="L105" s="45" t="s">
        <v>18</v>
      </c>
      <c r="M105" s="45" t="s">
        <v>9</v>
      </c>
      <c r="N105" s="45" t="s">
        <v>598</v>
      </c>
      <c r="O105" s="49" t="s">
        <v>999</v>
      </c>
      <c r="P105" s="49" t="s">
        <v>581</v>
      </c>
      <c r="Q105" s="45" t="s">
        <v>218</v>
      </c>
      <c r="R105" s="45" t="s">
        <v>219</v>
      </c>
    </row>
    <row r="106" spans="1:18" x14ac:dyDescent="0.25">
      <c r="A106" s="45">
        <v>105</v>
      </c>
      <c r="B106" s="52">
        <v>37857</v>
      </c>
      <c r="C106" s="53">
        <v>2003</v>
      </c>
      <c r="D106" s="53">
        <v>8</v>
      </c>
      <c r="E106" s="53">
        <v>24</v>
      </c>
      <c r="H106" s="53">
        <f t="shared" si="2"/>
        <v>1</v>
      </c>
      <c r="I106" s="45" t="s">
        <v>29</v>
      </c>
      <c r="K106" s="45" t="s">
        <v>67</v>
      </c>
      <c r="L106" s="45" t="s">
        <v>18</v>
      </c>
      <c r="M106" s="45" t="s">
        <v>9</v>
      </c>
      <c r="N106" s="45" t="s">
        <v>598</v>
      </c>
      <c r="O106" s="49" t="s">
        <v>1001</v>
      </c>
      <c r="P106" s="49" t="s">
        <v>580</v>
      </c>
      <c r="Q106" s="45" t="s">
        <v>220</v>
      </c>
      <c r="R106" s="45" t="s">
        <v>221</v>
      </c>
    </row>
    <row r="107" spans="1:18" x14ac:dyDescent="0.25">
      <c r="A107" s="45">
        <v>106</v>
      </c>
      <c r="B107" s="52">
        <v>37870</v>
      </c>
      <c r="C107" s="53">
        <v>2003</v>
      </c>
      <c r="D107" s="53">
        <v>9</v>
      </c>
      <c r="E107" s="53">
        <v>6</v>
      </c>
      <c r="F107" s="59">
        <v>0.75</v>
      </c>
      <c r="G107" s="53">
        <f>HOUR(F107)</f>
        <v>18</v>
      </c>
      <c r="H107" s="53">
        <f t="shared" si="2"/>
        <v>7</v>
      </c>
      <c r="I107" s="45" t="s">
        <v>57</v>
      </c>
      <c r="K107" s="45" t="s">
        <v>222</v>
      </c>
      <c r="L107" s="45" t="s">
        <v>52</v>
      </c>
      <c r="M107" s="45" t="s">
        <v>44</v>
      </c>
      <c r="N107" s="45" t="s">
        <v>26</v>
      </c>
      <c r="O107" s="49" t="s">
        <v>584</v>
      </c>
      <c r="P107" s="49" t="s">
        <v>597</v>
      </c>
      <c r="Q107" s="45" t="s">
        <v>223</v>
      </c>
      <c r="R107" s="45" t="s">
        <v>224</v>
      </c>
    </row>
    <row r="108" spans="1:18" x14ac:dyDescent="0.25">
      <c r="A108" s="45">
        <v>107</v>
      </c>
      <c r="B108" s="52">
        <v>37874</v>
      </c>
      <c r="C108" s="53">
        <v>2003</v>
      </c>
      <c r="D108" s="53">
        <v>9</v>
      </c>
      <c r="E108" s="53">
        <v>10</v>
      </c>
      <c r="H108" s="53">
        <f t="shared" si="2"/>
        <v>4</v>
      </c>
      <c r="I108" s="45" t="s">
        <v>145</v>
      </c>
      <c r="K108" s="45" t="s">
        <v>12</v>
      </c>
      <c r="L108" s="45" t="s">
        <v>12</v>
      </c>
      <c r="M108" s="45" t="s">
        <v>25</v>
      </c>
      <c r="N108" s="45" t="s">
        <v>26</v>
      </c>
      <c r="O108" s="49" t="s">
        <v>588</v>
      </c>
      <c r="P108" s="49" t="s">
        <v>582</v>
      </c>
      <c r="Q108" s="45" t="s">
        <v>225</v>
      </c>
      <c r="R108" s="45" t="s">
        <v>226</v>
      </c>
    </row>
    <row r="109" spans="1:18" x14ac:dyDescent="0.25">
      <c r="A109" s="45">
        <v>108</v>
      </c>
      <c r="B109" s="52">
        <v>37897</v>
      </c>
      <c r="C109" s="53">
        <v>2003</v>
      </c>
      <c r="D109" s="53">
        <v>10</v>
      </c>
      <c r="E109" s="53">
        <v>3</v>
      </c>
      <c r="H109" s="53">
        <f t="shared" si="2"/>
        <v>6</v>
      </c>
      <c r="I109" s="45" t="s">
        <v>24</v>
      </c>
      <c r="K109" s="45" t="s">
        <v>8</v>
      </c>
      <c r="L109" s="45" t="s">
        <v>8</v>
      </c>
      <c r="M109" s="45" t="s">
        <v>9</v>
      </c>
      <c r="N109" s="45" t="s">
        <v>26</v>
      </c>
      <c r="O109" s="49" t="s">
        <v>584</v>
      </c>
      <c r="P109" s="49" t="s">
        <v>583</v>
      </c>
      <c r="Q109" s="45" t="s">
        <v>227</v>
      </c>
    </row>
    <row r="110" spans="1:18" x14ac:dyDescent="0.25">
      <c r="A110" s="45">
        <v>109</v>
      </c>
      <c r="B110" s="52">
        <v>37906</v>
      </c>
      <c r="C110" s="53">
        <v>2003</v>
      </c>
      <c r="D110" s="53">
        <v>10</v>
      </c>
      <c r="E110" s="53">
        <v>12</v>
      </c>
      <c r="H110" s="53">
        <f t="shared" si="2"/>
        <v>1</v>
      </c>
      <c r="I110" s="45" t="s">
        <v>29</v>
      </c>
      <c r="J110" s="45" t="s">
        <v>39</v>
      </c>
      <c r="K110" s="45" t="s">
        <v>12</v>
      </c>
      <c r="L110" s="45" t="s">
        <v>12</v>
      </c>
      <c r="M110" s="45" t="s">
        <v>9</v>
      </c>
      <c r="N110" s="45" t="s">
        <v>595</v>
      </c>
      <c r="O110" s="49" t="s">
        <v>588</v>
      </c>
      <c r="P110" s="49" t="s">
        <v>582</v>
      </c>
      <c r="Q110" s="45" t="s">
        <v>228</v>
      </c>
      <c r="R110" s="45" t="s">
        <v>229</v>
      </c>
    </row>
    <row r="111" spans="1:18" x14ac:dyDescent="0.25">
      <c r="A111" s="45">
        <v>110</v>
      </c>
      <c r="B111" s="52">
        <v>37922</v>
      </c>
      <c r="C111" s="53">
        <v>2003</v>
      </c>
      <c r="D111" s="53">
        <v>10</v>
      </c>
      <c r="E111" s="53">
        <v>28</v>
      </c>
      <c r="H111" s="53">
        <f t="shared" si="2"/>
        <v>3</v>
      </c>
      <c r="I111" s="45" t="s">
        <v>21</v>
      </c>
      <c r="K111" s="45" t="s">
        <v>659</v>
      </c>
      <c r="L111" s="45" t="s">
        <v>18</v>
      </c>
      <c r="M111" s="45" t="s">
        <v>9</v>
      </c>
      <c r="N111" s="45" t="s">
        <v>598</v>
      </c>
      <c r="O111" s="49" t="s">
        <v>999</v>
      </c>
      <c r="P111" s="49" t="s">
        <v>581</v>
      </c>
      <c r="Q111" s="45" t="s">
        <v>230</v>
      </c>
      <c r="R111" s="45" t="s">
        <v>231</v>
      </c>
    </row>
    <row r="112" spans="1:18" x14ac:dyDescent="0.25">
      <c r="A112" s="45">
        <v>111</v>
      </c>
      <c r="B112" s="52">
        <v>37941</v>
      </c>
      <c r="C112" s="53">
        <v>2003</v>
      </c>
      <c r="D112" s="53">
        <v>11</v>
      </c>
      <c r="E112" s="53">
        <v>16</v>
      </c>
      <c r="H112" s="53">
        <f t="shared" si="2"/>
        <v>1</v>
      </c>
      <c r="I112" s="45" t="s">
        <v>29</v>
      </c>
      <c r="K112" s="45" t="s">
        <v>60</v>
      </c>
      <c r="L112" s="45" t="s">
        <v>60</v>
      </c>
      <c r="M112" s="45" t="s">
        <v>9</v>
      </c>
      <c r="N112" s="45" t="s">
        <v>26</v>
      </c>
      <c r="O112" s="49" t="s">
        <v>589</v>
      </c>
      <c r="P112" s="49" t="s">
        <v>590</v>
      </c>
      <c r="Q112" s="45" t="s">
        <v>232</v>
      </c>
      <c r="R112" s="45" t="s">
        <v>233</v>
      </c>
    </row>
    <row r="113" spans="1:18" x14ac:dyDescent="0.25">
      <c r="A113" s="45">
        <v>112</v>
      </c>
      <c r="B113" s="53">
        <v>2003</v>
      </c>
      <c r="C113" s="53">
        <v>2003</v>
      </c>
      <c r="I113" s="45" t="s">
        <v>336</v>
      </c>
      <c r="K113" s="45" t="s">
        <v>8</v>
      </c>
      <c r="L113" s="45" t="s">
        <v>8</v>
      </c>
      <c r="M113" s="45" t="s">
        <v>9</v>
      </c>
      <c r="N113" s="45" t="s">
        <v>8</v>
      </c>
      <c r="O113" s="49" t="s">
        <v>593</v>
      </c>
      <c r="P113" s="49" t="s">
        <v>593</v>
      </c>
      <c r="Q113" s="45" t="s">
        <v>15</v>
      </c>
      <c r="R113" s="45" t="s">
        <v>16</v>
      </c>
    </row>
    <row r="114" spans="1:18" x14ac:dyDescent="0.25">
      <c r="A114" s="45">
        <v>113</v>
      </c>
      <c r="B114" s="52">
        <v>38130</v>
      </c>
      <c r="C114" s="53">
        <v>2004</v>
      </c>
      <c r="D114" s="53">
        <v>5</v>
      </c>
      <c r="E114" s="53">
        <v>23</v>
      </c>
      <c r="H114" s="53">
        <f t="shared" ref="H114:H177" si="3">WEEKDAY(B114)</f>
        <v>1</v>
      </c>
      <c r="I114" s="45" t="s">
        <v>29</v>
      </c>
      <c r="K114" s="45" t="s">
        <v>102</v>
      </c>
      <c r="L114" s="45" t="s">
        <v>30</v>
      </c>
      <c r="M114" s="45" t="s">
        <v>9</v>
      </c>
      <c r="N114" s="45" t="s">
        <v>10</v>
      </c>
      <c r="O114" s="49" t="s">
        <v>999</v>
      </c>
      <c r="P114" s="49" t="s">
        <v>581</v>
      </c>
      <c r="Q114" s="45" t="s">
        <v>234</v>
      </c>
      <c r="R114" s="45" t="s">
        <v>235</v>
      </c>
    </row>
    <row r="115" spans="1:18" x14ac:dyDescent="0.25">
      <c r="A115" s="45">
        <v>114</v>
      </c>
      <c r="B115" s="52">
        <v>38140</v>
      </c>
      <c r="C115" s="53">
        <v>2004</v>
      </c>
      <c r="D115" s="53">
        <v>6</v>
      </c>
      <c r="E115" s="53">
        <v>2</v>
      </c>
      <c r="H115" s="53">
        <f t="shared" si="3"/>
        <v>4</v>
      </c>
      <c r="I115" s="45" t="s">
        <v>145</v>
      </c>
      <c r="K115" s="45" t="s">
        <v>67</v>
      </c>
      <c r="L115" s="45" t="s">
        <v>18</v>
      </c>
      <c r="M115" s="45" t="s">
        <v>9</v>
      </c>
      <c r="N115" s="45" t="s">
        <v>8</v>
      </c>
      <c r="O115" s="49" t="s">
        <v>999</v>
      </c>
      <c r="P115" s="49" t="s">
        <v>581</v>
      </c>
      <c r="Q115" s="45" t="s">
        <v>236</v>
      </c>
      <c r="R115" s="45" t="s">
        <v>237</v>
      </c>
    </row>
    <row r="116" spans="1:18" x14ac:dyDescent="0.25">
      <c r="A116" s="45">
        <v>115</v>
      </c>
      <c r="B116" s="52">
        <v>38158</v>
      </c>
      <c r="C116" s="53">
        <v>2004</v>
      </c>
      <c r="D116" s="53">
        <v>6</v>
      </c>
      <c r="E116" s="53">
        <v>20</v>
      </c>
      <c r="F116" s="59">
        <v>0.5</v>
      </c>
      <c r="G116" s="53">
        <f>HOUR(F116)</f>
        <v>12</v>
      </c>
      <c r="H116" s="53">
        <f t="shared" si="3"/>
        <v>1</v>
      </c>
      <c r="I116" s="45" t="s">
        <v>29</v>
      </c>
      <c r="K116" s="45" t="s">
        <v>238</v>
      </c>
      <c r="L116" s="45" t="s">
        <v>60</v>
      </c>
      <c r="M116" s="45" t="s">
        <v>44</v>
      </c>
      <c r="N116" s="45" t="s">
        <v>26</v>
      </c>
      <c r="O116" s="49" t="s">
        <v>584</v>
      </c>
      <c r="P116" s="49" t="s">
        <v>591</v>
      </c>
      <c r="Q116" s="45" t="s">
        <v>239</v>
      </c>
      <c r="R116" s="45" t="s">
        <v>240</v>
      </c>
    </row>
    <row r="117" spans="1:18" x14ac:dyDescent="0.25">
      <c r="A117" s="45">
        <v>116</v>
      </c>
      <c r="B117" s="52">
        <v>38160</v>
      </c>
      <c r="C117" s="53">
        <v>2004</v>
      </c>
      <c r="D117" s="53">
        <v>6</v>
      </c>
      <c r="E117" s="53">
        <v>22</v>
      </c>
      <c r="H117" s="53">
        <f t="shared" si="3"/>
        <v>3</v>
      </c>
      <c r="I117" s="45" t="s">
        <v>21</v>
      </c>
      <c r="K117" s="45" t="s">
        <v>12</v>
      </c>
      <c r="L117" s="45" t="s">
        <v>12</v>
      </c>
      <c r="M117" s="45" t="s">
        <v>9</v>
      </c>
      <c r="N117" s="45" t="s">
        <v>595</v>
      </c>
      <c r="O117" s="49" t="s">
        <v>999</v>
      </c>
      <c r="P117" s="49" t="s">
        <v>581</v>
      </c>
      <c r="Q117" s="45" t="s">
        <v>241</v>
      </c>
      <c r="R117" s="45" t="s">
        <v>242</v>
      </c>
    </row>
    <row r="118" spans="1:18" x14ac:dyDescent="0.25">
      <c r="A118" s="45">
        <v>117</v>
      </c>
      <c r="B118" s="52">
        <v>38171</v>
      </c>
      <c r="C118" s="53">
        <v>2004</v>
      </c>
      <c r="D118" s="53">
        <v>7</v>
      </c>
      <c r="E118" s="53">
        <v>3</v>
      </c>
      <c r="H118" s="53">
        <f t="shared" si="3"/>
        <v>7</v>
      </c>
      <c r="I118" s="45" t="s">
        <v>57</v>
      </c>
      <c r="J118" s="45" t="s">
        <v>39</v>
      </c>
      <c r="K118" s="45" t="s">
        <v>12</v>
      </c>
      <c r="L118" s="45" t="s">
        <v>12</v>
      </c>
      <c r="M118" s="45" t="s">
        <v>9</v>
      </c>
      <c r="N118" s="45" t="s">
        <v>598</v>
      </c>
      <c r="O118" s="49" t="s">
        <v>588</v>
      </c>
      <c r="P118" s="49" t="s">
        <v>582</v>
      </c>
      <c r="Q118" s="45" t="s">
        <v>243</v>
      </c>
      <c r="R118" s="45" t="s">
        <v>244</v>
      </c>
    </row>
    <row r="119" spans="1:18" x14ac:dyDescent="0.25">
      <c r="A119" s="45">
        <v>118</v>
      </c>
      <c r="B119" s="52">
        <v>38180</v>
      </c>
      <c r="C119" s="53">
        <v>2004</v>
      </c>
      <c r="D119" s="53">
        <v>7</v>
      </c>
      <c r="E119" s="53">
        <v>12</v>
      </c>
      <c r="H119" s="53">
        <f t="shared" si="3"/>
        <v>2</v>
      </c>
      <c r="I119" s="45" t="s">
        <v>38</v>
      </c>
      <c r="K119" s="45" t="s">
        <v>12</v>
      </c>
      <c r="L119" s="45" t="s">
        <v>12</v>
      </c>
      <c r="M119" s="45" t="s">
        <v>9</v>
      </c>
      <c r="N119" s="45" t="s">
        <v>8</v>
      </c>
      <c r="O119" s="49" t="s">
        <v>584</v>
      </c>
      <c r="P119" s="49" t="s">
        <v>597</v>
      </c>
      <c r="Q119" s="45" t="s">
        <v>245</v>
      </c>
      <c r="R119" s="45" t="s">
        <v>246</v>
      </c>
    </row>
    <row r="120" spans="1:18" x14ac:dyDescent="0.25">
      <c r="A120" s="45">
        <v>119</v>
      </c>
      <c r="B120" s="52">
        <v>38186</v>
      </c>
      <c r="C120" s="53">
        <v>2004</v>
      </c>
      <c r="D120" s="53">
        <v>7</v>
      </c>
      <c r="E120" s="53">
        <v>18</v>
      </c>
      <c r="H120" s="53">
        <f t="shared" si="3"/>
        <v>1</v>
      </c>
      <c r="I120" s="45" t="s">
        <v>29</v>
      </c>
      <c r="K120" s="45" t="s">
        <v>8</v>
      </c>
      <c r="L120" s="45" t="s">
        <v>8</v>
      </c>
      <c r="M120" s="45" t="s">
        <v>9</v>
      </c>
      <c r="N120" s="45" t="s">
        <v>595</v>
      </c>
      <c r="O120" s="49" t="s">
        <v>584</v>
      </c>
      <c r="P120" s="49" t="s">
        <v>591</v>
      </c>
      <c r="Q120" s="45" t="s">
        <v>247</v>
      </c>
      <c r="R120" s="45" t="s">
        <v>248</v>
      </c>
    </row>
    <row r="121" spans="1:18" x14ac:dyDescent="0.25">
      <c r="A121" s="45">
        <v>120</v>
      </c>
      <c r="B121" s="52">
        <v>38192</v>
      </c>
      <c r="C121" s="53">
        <v>2004</v>
      </c>
      <c r="D121" s="53">
        <v>7</v>
      </c>
      <c r="E121" s="53">
        <v>24</v>
      </c>
      <c r="H121" s="53">
        <f t="shared" si="3"/>
        <v>7</v>
      </c>
      <c r="I121" s="45" t="s">
        <v>57</v>
      </c>
      <c r="K121" s="45" t="s">
        <v>12</v>
      </c>
      <c r="L121" s="45" t="s">
        <v>12</v>
      </c>
      <c r="M121" s="45" t="s">
        <v>44</v>
      </c>
      <c r="N121" s="45" t="s">
        <v>594</v>
      </c>
      <c r="O121" s="49" t="s">
        <v>1001</v>
      </c>
      <c r="P121" s="49" t="s">
        <v>580</v>
      </c>
      <c r="Q121" s="45" t="s">
        <v>249</v>
      </c>
      <c r="R121" s="45" t="s">
        <v>250</v>
      </c>
    </row>
    <row r="122" spans="1:18" x14ac:dyDescent="0.25">
      <c r="A122" s="45">
        <v>121</v>
      </c>
      <c r="B122" s="52">
        <v>38202</v>
      </c>
      <c r="C122" s="53">
        <v>2004</v>
      </c>
      <c r="D122" s="53">
        <v>8</v>
      </c>
      <c r="E122" s="53">
        <v>3</v>
      </c>
      <c r="H122" s="53">
        <f t="shared" si="3"/>
        <v>3</v>
      </c>
      <c r="I122" s="45" t="s">
        <v>21</v>
      </c>
      <c r="K122" s="45" t="s">
        <v>60</v>
      </c>
      <c r="L122" s="45" t="s">
        <v>60</v>
      </c>
      <c r="M122" s="45" t="s">
        <v>9</v>
      </c>
      <c r="N122" s="45" t="s">
        <v>10</v>
      </c>
      <c r="O122" s="49" t="s">
        <v>1001</v>
      </c>
      <c r="P122" s="49" t="s">
        <v>580</v>
      </c>
      <c r="Q122" s="45" t="s">
        <v>251</v>
      </c>
      <c r="R122" s="45" t="s">
        <v>252</v>
      </c>
    </row>
    <row r="123" spans="1:18" x14ac:dyDescent="0.25">
      <c r="A123" s="45">
        <v>122</v>
      </c>
      <c r="B123" s="52">
        <v>38203</v>
      </c>
      <c r="C123" s="53">
        <v>2004</v>
      </c>
      <c r="D123" s="53">
        <v>8</v>
      </c>
      <c r="E123" s="53">
        <v>4</v>
      </c>
      <c r="H123" s="53">
        <f t="shared" si="3"/>
        <v>4</v>
      </c>
      <c r="I123" s="45" t="s">
        <v>145</v>
      </c>
      <c r="K123" s="45" t="s">
        <v>12</v>
      </c>
      <c r="L123" s="45" t="s">
        <v>12</v>
      </c>
      <c r="M123" s="45" t="s">
        <v>9</v>
      </c>
      <c r="N123" s="45" t="s">
        <v>10</v>
      </c>
      <c r="O123" s="49" t="s">
        <v>589</v>
      </c>
      <c r="P123" s="49" t="s">
        <v>590</v>
      </c>
      <c r="Q123" s="45" t="s">
        <v>253</v>
      </c>
      <c r="R123" s="45" t="s">
        <v>254</v>
      </c>
    </row>
    <row r="124" spans="1:18" x14ac:dyDescent="0.25">
      <c r="A124" s="45">
        <v>123</v>
      </c>
      <c r="B124" s="52">
        <v>38215</v>
      </c>
      <c r="C124" s="53">
        <v>2004</v>
      </c>
      <c r="D124" s="53">
        <v>8</v>
      </c>
      <c r="E124" s="53">
        <v>16</v>
      </c>
      <c r="H124" s="53">
        <f t="shared" si="3"/>
        <v>2</v>
      </c>
      <c r="I124" s="45" t="s">
        <v>38</v>
      </c>
      <c r="K124" s="45" t="s">
        <v>67</v>
      </c>
      <c r="L124" s="45" t="s">
        <v>18</v>
      </c>
      <c r="M124" s="45" t="s">
        <v>9</v>
      </c>
      <c r="N124" s="45" t="s">
        <v>598</v>
      </c>
      <c r="O124" s="49" t="s">
        <v>999</v>
      </c>
      <c r="P124" s="49" t="s">
        <v>581</v>
      </c>
      <c r="Q124" s="45" t="s">
        <v>255</v>
      </c>
      <c r="R124" s="45" t="s">
        <v>256</v>
      </c>
    </row>
    <row r="125" spans="1:18" x14ac:dyDescent="0.25">
      <c r="A125" s="45">
        <v>124</v>
      </c>
      <c r="B125" s="52">
        <v>38215</v>
      </c>
      <c r="C125" s="53">
        <v>2004</v>
      </c>
      <c r="D125" s="53">
        <v>8</v>
      </c>
      <c r="E125" s="53">
        <v>16</v>
      </c>
      <c r="H125" s="53">
        <f t="shared" si="3"/>
        <v>2</v>
      </c>
      <c r="I125" s="45" t="s">
        <v>38</v>
      </c>
      <c r="K125" s="45" t="s">
        <v>12</v>
      </c>
      <c r="L125" s="45" t="s">
        <v>12</v>
      </c>
      <c r="M125" s="45" t="s">
        <v>9</v>
      </c>
      <c r="N125" s="45" t="s">
        <v>26</v>
      </c>
      <c r="O125" s="49" t="s">
        <v>584</v>
      </c>
      <c r="P125" s="49" t="s">
        <v>580</v>
      </c>
      <c r="Q125" s="45" t="s">
        <v>257</v>
      </c>
      <c r="R125" s="45" t="s">
        <v>258</v>
      </c>
    </row>
    <row r="126" spans="1:18" x14ac:dyDescent="0.25">
      <c r="A126" s="45">
        <v>125</v>
      </c>
      <c r="B126" s="52">
        <v>38235</v>
      </c>
      <c r="C126" s="53">
        <v>2004</v>
      </c>
      <c r="D126" s="53">
        <v>9</v>
      </c>
      <c r="E126" s="53">
        <v>5</v>
      </c>
      <c r="H126" s="53">
        <f t="shared" si="3"/>
        <v>1</v>
      </c>
      <c r="I126" s="45" t="s">
        <v>29</v>
      </c>
      <c r="J126" s="45" t="s">
        <v>39</v>
      </c>
      <c r="K126" s="45" t="s">
        <v>8</v>
      </c>
      <c r="L126" s="45" t="s">
        <v>8</v>
      </c>
      <c r="M126" s="45" t="s">
        <v>9</v>
      </c>
      <c r="N126" s="45" t="s">
        <v>8</v>
      </c>
      <c r="O126" s="49" t="s">
        <v>584</v>
      </c>
      <c r="P126" s="49" t="s">
        <v>597</v>
      </c>
      <c r="Q126" s="45" t="s">
        <v>259</v>
      </c>
      <c r="R126" s="45" t="s">
        <v>8</v>
      </c>
    </row>
    <row r="127" spans="1:18" x14ac:dyDescent="0.25">
      <c r="A127" s="45">
        <v>126</v>
      </c>
      <c r="B127" s="52">
        <v>38242</v>
      </c>
      <c r="C127" s="53">
        <v>2004</v>
      </c>
      <c r="D127" s="53">
        <v>9</v>
      </c>
      <c r="E127" s="53">
        <v>12</v>
      </c>
      <c r="H127" s="53">
        <f t="shared" si="3"/>
        <v>1</v>
      </c>
      <c r="I127" s="45" t="s">
        <v>29</v>
      </c>
      <c r="K127" s="45" t="s">
        <v>12</v>
      </c>
      <c r="L127" s="45" t="s">
        <v>12</v>
      </c>
      <c r="M127" s="45" t="s">
        <v>9</v>
      </c>
      <c r="N127" s="45" t="s">
        <v>596</v>
      </c>
      <c r="O127" s="49" t="s">
        <v>1001</v>
      </c>
      <c r="P127" s="49" t="s">
        <v>580</v>
      </c>
      <c r="Q127" s="45" t="s">
        <v>260</v>
      </c>
      <c r="R127" s="45" t="s">
        <v>261</v>
      </c>
    </row>
    <row r="128" spans="1:18" x14ac:dyDescent="0.25">
      <c r="A128" s="45">
        <v>127</v>
      </c>
      <c r="B128" s="52">
        <v>38268</v>
      </c>
      <c r="C128" s="53">
        <v>2004</v>
      </c>
      <c r="D128" s="53">
        <v>10</v>
      </c>
      <c r="E128" s="53">
        <v>8</v>
      </c>
      <c r="H128" s="53">
        <f t="shared" si="3"/>
        <v>6</v>
      </c>
      <c r="I128" s="45" t="s">
        <v>24</v>
      </c>
      <c r="K128" s="45" t="s">
        <v>262</v>
      </c>
      <c r="L128" s="45" t="s">
        <v>30</v>
      </c>
      <c r="M128" s="45" t="s">
        <v>9</v>
      </c>
      <c r="N128" s="45" t="s">
        <v>26</v>
      </c>
      <c r="O128" s="49" t="s">
        <v>589</v>
      </c>
      <c r="P128" s="49" t="s">
        <v>590</v>
      </c>
      <c r="Q128" s="45" t="s">
        <v>263</v>
      </c>
      <c r="R128" s="45" t="s">
        <v>264</v>
      </c>
    </row>
    <row r="129" spans="1:18" x14ac:dyDescent="0.25">
      <c r="A129" s="45">
        <v>128</v>
      </c>
      <c r="B129" s="52">
        <v>38330</v>
      </c>
      <c r="C129" s="53">
        <v>2004</v>
      </c>
      <c r="D129" s="53">
        <v>12</v>
      </c>
      <c r="E129" s="53">
        <v>9</v>
      </c>
      <c r="H129" s="53">
        <f t="shared" si="3"/>
        <v>5</v>
      </c>
      <c r="I129" s="45" t="s">
        <v>17</v>
      </c>
      <c r="K129" s="45" t="s">
        <v>60</v>
      </c>
      <c r="L129" s="45" t="s">
        <v>60</v>
      </c>
      <c r="M129" s="45" t="s">
        <v>9</v>
      </c>
      <c r="N129" s="45" t="s">
        <v>10</v>
      </c>
      <c r="O129" s="49" t="s">
        <v>999</v>
      </c>
      <c r="P129" s="49" t="s">
        <v>581</v>
      </c>
      <c r="Q129" s="45" t="s">
        <v>265</v>
      </c>
      <c r="R129" s="45" t="s">
        <v>266</v>
      </c>
    </row>
    <row r="130" spans="1:18" x14ac:dyDescent="0.25">
      <c r="A130" s="45">
        <v>129</v>
      </c>
      <c r="B130" s="52">
        <v>38474</v>
      </c>
      <c r="C130" s="53">
        <v>2005</v>
      </c>
      <c r="D130" s="53">
        <v>5</v>
      </c>
      <c r="E130" s="53">
        <v>2</v>
      </c>
      <c r="H130" s="53">
        <f t="shared" si="3"/>
        <v>2</v>
      </c>
      <c r="I130" s="45" t="s">
        <v>38</v>
      </c>
      <c r="K130" s="45" t="s">
        <v>30</v>
      </c>
      <c r="L130" s="45" t="s">
        <v>30</v>
      </c>
      <c r="M130" s="45" t="s">
        <v>9</v>
      </c>
      <c r="N130" s="45" t="s">
        <v>596</v>
      </c>
      <c r="O130" s="49" t="s">
        <v>1001</v>
      </c>
      <c r="P130" s="49" t="s">
        <v>580</v>
      </c>
      <c r="Q130" s="45" t="s">
        <v>267</v>
      </c>
      <c r="R130" s="45" t="s">
        <v>268</v>
      </c>
    </row>
    <row r="131" spans="1:18" x14ac:dyDescent="0.25">
      <c r="A131" s="45">
        <v>130</v>
      </c>
      <c r="B131" s="52">
        <v>38499</v>
      </c>
      <c r="C131" s="53">
        <v>2005</v>
      </c>
      <c r="D131" s="53">
        <v>5</v>
      </c>
      <c r="E131" s="53">
        <v>27</v>
      </c>
      <c r="H131" s="53">
        <f t="shared" si="3"/>
        <v>6</v>
      </c>
      <c r="I131" s="45" t="s">
        <v>24</v>
      </c>
      <c r="K131" s="45" t="s">
        <v>30</v>
      </c>
      <c r="L131" s="45" t="s">
        <v>30</v>
      </c>
      <c r="M131" s="45" t="s">
        <v>9</v>
      </c>
      <c r="N131" s="45" t="s">
        <v>598</v>
      </c>
      <c r="O131" s="49" t="s">
        <v>1001</v>
      </c>
      <c r="P131" s="49" t="s">
        <v>580</v>
      </c>
      <c r="Q131" s="45" t="s">
        <v>269</v>
      </c>
      <c r="R131" s="45" t="s">
        <v>270</v>
      </c>
    </row>
    <row r="132" spans="1:18" x14ac:dyDescent="0.25">
      <c r="A132" s="45">
        <v>131</v>
      </c>
      <c r="B132" s="52">
        <v>38500</v>
      </c>
      <c r="C132" s="53">
        <v>2005</v>
      </c>
      <c r="D132" s="53">
        <v>5</v>
      </c>
      <c r="E132" s="53">
        <v>28</v>
      </c>
      <c r="H132" s="53">
        <f t="shared" si="3"/>
        <v>7</v>
      </c>
      <c r="I132" s="45" t="s">
        <v>57</v>
      </c>
      <c r="J132" s="45" t="s">
        <v>39</v>
      </c>
      <c r="K132" s="45" t="s">
        <v>30</v>
      </c>
      <c r="L132" s="45" t="s">
        <v>30</v>
      </c>
      <c r="M132" s="45" t="s">
        <v>9</v>
      </c>
      <c r="N132" s="45" t="s">
        <v>598</v>
      </c>
      <c r="O132" s="49" t="s">
        <v>1001</v>
      </c>
      <c r="P132" s="49" t="s">
        <v>580</v>
      </c>
      <c r="Q132" s="45" t="s">
        <v>271</v>
      </c>
      <c r="R132" s="45" t="s">
        <v>272</v>
      </c>
    </row>
    <row r="133" spans="1:18" x14ac:dyDescent="0.25">
      <c r="A133" s="45">
        <v>132</v>
      </c>
      <c r="B133" s="52">
        <v>38518</v>
      </c>
      <c r="C133" s="53">
        <v>2005</v>
      </c>
      <c r="D133" s="53">
        <v>6</v>
      </c>
      <c r="E133" s="53">
        <v>15</v>
      </c>
      <c r="H133" s="53">
        <f t="shared" si="3"/>
        <v>4</v>
      </c>
      <c r="I133" s="45" t="s">
        <v>145</v>
      </c>
      <c r="K133" s="45" t="s">
        <v>12</v>
      </c>
      <c r="L133" s="45" t="s">
        <v>12</v>
      </c>
      <c r="M133" s="45" t="s">
        <v>9</v>
      </c>
      <c r="N133" s="45" t="s">
        <v>26</v>
      </c>
      <c r="O133" s="49" t="s">
        <v>584</v>
      </c>
      <c r="P133" s="49" t="s">
        <v>597</v>
      </c>
      <c r="Q133" s="45" t="s">
        <v>273</v>
      </c>
      <c r="R133" s="45" t="s">
        <v>274</v>
      </c>
    </row>
    <row r="134" spans="1:18" x14ac:dyDescent="0.25">
      <c r="A134" s="45">
        <v>133</v>
      </c>
      <c r="B134" s="52">
        <v>38526</v>
      </c>
      <c r="C134" s="53">
        <v>2005</v>
      </c>
      <c r="D134" s="53">
        <v>6</v>
      </c>
      <c r="E134" s="53">
        <v>23</v>
      </c>
      <c r="H134" s="53">
        <f t="shared" si="3"/>
        <v>5</v>
      </c>
      <c r="I134" s="45" t="s">
        <v>17</v>
      </c>
      <c r="K134" s="45" t="s">
        <v>30</v>
      </c>
      <c r="L134" s="45" t="s">
        <v>30</v>
      </c>
      <c r="M134" s="45" t="s">
        <v>9</v>
      </c>
      <c r="N134" s="45" t="s">
        <v>598</v>
      </c>
      <c r="O134" s="49" t="s">
        <v>999</v>
      </c>
      <c r="P134" s="49" t="s">
        <v>581</v>
      </c>
      <c r="Q134" s="45" t="s">
        <v>208</v>
      </c>
      <c r="R134" s="45" t="s">
        <v>275</v>
      </c>
    </row>
    <row r="135" spans="1:18" x14ac:dyDescent="0.25">
      <c r="A135" s="45">
        <v>134</v>
      </c>
      <c r="B135" s="52">
        <v>38527</v>
      </c>
      <c r="C135" s="53">
        <v>2005</v>
      </c>
      <c r="D135" s="53">
        <v>6</v>
      </c>
      <c r="E135" s="53">
        <v>24</v>
      </c>
      <c r="H135" s="53">
        <f t="shared" si="3"/>
        <v>6</v>
      </c>
      <c r="I135" s="45" t="s">
        <v>24</v>
      </c>
      <c r="K135" s="45" t="s">
        <v>30</v>
      </c>
      <c r="L135" s="45" t="s">
        <v>30</v>
      </c>
      <c r="M135" s="45" t="s">
        <v>9</v>
      </c>
      <c r="N135" s="45" t="s">
        <v>10</v>
      </c>
      <c r="O135" s="49" t="s">
        <v>584</v>
      </c>
      <c r="P135" s="49" t="s">
        <v>597</v>
      </c>
      <c r="Q135" s="45" t="s">
        <v>276</v>
      </c>
      <c r="R135" s="45" t="s">
        <v>277</v>
      </c>
    </row>
    <row r="136" spans="1:18" x14ac:dyDescent="0.25">
      <c r="A136" s="45">
        <v>135</v>
      </c>
      <c r="B136" s="52">
        <v>38528</v>
      </c>
      <c r="C136" s="53">
        <v>2005</v>
      </c>
      <c r="D136" s="53">
        <v>6</v>
      </c>
      <c r="E136" s="53">
        <v>25</v>
      </c>
      <c r="H136" s="53">
        <f t="shared" si="3"/>
        <v>7</v>
      </c>
      <c r="I136" s="45" t="s">
        <v>57</v>
      </c>
      <c r="K136" s="45" t="s">
        <v>30</v>
      </c>
      <c r="L136" s="45" t="s">
        <v>30</v>
      </c>
      <c r="M136" s="45" t="s">
        <v>9</v>
      </c>
      <c r="N136" s="45" t="s">
        <v>598</v>
      </c>
      <c r="O136" s="49" t="s">
        <v>584</v>
      </c>
      <c r="P136" s="49" t="s">
        <v>597</v>
      </c>
      <c r="Q136" s="45" t="s">
        <v>278</v>
      </c>
      <c r="R136" s="45" t="s">
        <v>279</v>
      </c>
    </row>
    <row r="137" spans="1:18" x14ac:dyDescent="0.25">
      <c r="A137" s="45">
        <v>136</v>
      </c>
      <c r="B137" s="52">
        <v>38529</v>
      </c>
      <c r="C137" s="53">
        <v>2005</v>
      </c>
      <c r="D137" s="53">
        <v>6</v>
      </c>
      <c r="E137" s="53">
        <v>26</v>
      </c>
      <c r="H137" s="53">
        <f t="shared" si="3"/>
        <v>1</v>
      </c>
      <c r="I137" s="45" t="s">
        <v>29</v>
      </c>
      <c r="K137" s="45" t="s">
        <v>8</v>
      </c>
      <c r="L137" s="45" t="s">
        <v>8</v>
      </c>
      <c r="M137" s="45" t="s">
        <v>9</v>
      </c>
      <c r="N137" s="45" t="s">
        <v>8</v>
      </c>
      <c r="O137" s="49" t="s">
        <v>584</v>
      </c>
      <c r="P137" s="49" t="s">
        <v>597</v>
      </c>
      <c r="Q137" s="45" t="s">
        <v>280</v>
      </c>
      <c r="R137" s="45" t="s">
        <v>281</v>
      </c>
    </row>
    <row r="138" spans="1:18" x14ac:dyDescent="0.25">
      <c r="A138" s="45">
        <v>137</v>
      </c>
      <c r="B138" s="52">
        <v>38561</v>
      </c>
      <c r="C138" s="53">
        <v>2005</v>
      </c>
      <c r="D138" s="53">
        <v>7</v>
      </c>
      <c r="E138" s="53">
        <v>28</v>
      </c>
      <c r="H138" s="53">
        <f t="shared" si="3"/>
        <v>5</v>
      </c>
      <c r="I138" s="45" t="s">
        <v>17</v>
      </c>
      <c r="K138" s="45" t="s">
        <v>12</v>
      </c>
      <c r="L138" s="45" t="s">
        <v>12</v>
      </c>
      <c r="M138" s="45" t="s">
        <v>9</v>
      </c>
      <c r="N138" s="45" t="s">
        <v>10</v>
      </c>
      <c r="O138" s="49" t="s">
        <v>587</v>
      </c>
      <c r="P138" s="49" t="s">
        <v>581</v>
      </c>
      <c r="Q138" s="45" t="s">
        <v>284</v>
      </c>
      <c r="R138" s="45" t="s">
        <v>10</v>
      </c>
    </row>
    <row r="139" spans="1:18" x14ac:dyDescent="0.25">
      <c r="A139" s="45">
        <v>138</v>
      </c>
      <c r="B139" s="52">
        <v>38561</v>
      </c>
      <c r="C139" s="53">
        <v>2005</v>
      </c>
      <c r="D139" s="53">
        <v>7</v>
      </c>
      <c r="E139" s="53">
        <v>28</v>
      </c>
      <c r="H139" s="53">
        <f t="shared" si="3"/>
        <v>5</v>
      </c>
      <c r="I139" s="45" t="s">
        <v>17</v>
      </c>
      <c r="K139" s="45" t="s">
        <v>60</v>
      </c>
      <c r="L139" s="45" t="s">
        <v>60</v>
      </c>
      <c r="M139" s="45" t="s">
        <v>44</v>
      </c>
      <c r="N139" s="45" t="s">
        <v>26</v>
      </c>
      <c r="O139" s="49" t="s">
        <v>1000</v>
      </c>
      <c r="P139" s="49" t="s">
        <v>590</v>
      </c>
      <c r="Q139" s="45" t="s">
        <v>282</v>
      </c>
      <c r="R139" s="45" t="s">
        <v>283</v>
      </c>
    </row>
    <row r="140" spans="1:18" x14ac:dyDescent="0.25">
      <c r="A140" s="45">
        <v>139</v>
      </c>
      <c r="B140" s="52">
        <v>38569</v>
      </c>
      <c r="C140" s="53">
        <v>2005</v>
      </c>
      <c r="D140" s="53">
        <v>8</v>
      </c>
      <c r="E140" s="53">
        <v>5</v>
      </c>
      <c r="H140" s="53">
        <f t="shared" si="3"/>
        <v>6</v>
      </c>
      <c r="I140" s="45" t="s">
        <v>24</v>
      </c>
      <c r="K140" s="45" t="s">
        <v>30</v>
      </c>
      <c r="L140" s="45" t="s">
        <v>30</v>
      </c>
      <c r="M140" s="45" t="s">
        <v>9</v>
      </c>
      <c r="N140" s="45" t="s">
        <v>598</v>
      </c>
      <c r="O140" s="49" t="s">
        <v>999</v>
      </c>
      <c r="P140" s="49" t="s">
        <v>581</v>
      </c>
      <c r="Q140" s="45" t="s">
        <v>285</v>
      </c>
      <c r="R140" s="45" t="s">
        <v>286</v>
      </c>
    </row>
    <row r="141" spans="1:18" x14ac:dyDescent="0.25">
      <c r="A141" s="45">
        <v>140</v>
      </c>
      <c r="B141" s="52">
        <v>38607</v>
      </c>
      <c r="C141" s="53">
        <v>2005</v>
      </c>
      <c r="D141" s="53">
        <v>9</v>
      </c>
      <c r="E141" s="53">
        <v>12</v>
      </c>
      <c r="H141" s="53">
        <f t="shared" si="3"/>
        <v>2</v>
      </c>
      <c r="I141" s="45" t="s">
        <v>38</v>
      </c>
      <c r="K141" s="45" t="s">
        <v>30</v>
      </c>
      <c r="L141" s="45" t="s">
        <v>30</v>
      </c>
      <c r="M141" s="45" t="s">
        <v>9</v>
      </c>
      <c r="N141" s="45" t="s">
        <v>598</v>
      </c>
      <c r="O141" s="49" t="s">
        <v>587</v>
      </c>
      <c r="P141" s="49" t="s">
        <v>581</v>
      </c>
      <c r="Q141" s="45" t="s">
        <v>287</v>
      </c>
      <c r="R141" s="45" t="s">
        <v>275</v>
      </c>
    </row>
    <row r="142" spans="1:18" x14ac:dyDescent="0.25">
      <c r="A142" s="45">
        <v>141</v>
      </c>
      <c r="B142" s="52">
        <v>38613</v>
      </c>
      <c r="C142" s="53">
        <v>2005</v>
      </c>
      <c r="D142" s="53">
        <v>9</v>
      </c>
      <c r="E142" s="53">
        <v>18</v>
      </c>
      <c r="H142" s="53">
        <f t="shared" si="3"/>
        <v>1</v>
      </c>
      <c r="I142" s="45" t="s">
        <v>29</v>
      </c>
      <c r="K142" s="45" t="s">
        <v>8</v>
      </c>
      <c r="L142" s="45" t="s">
        <v>8</v>
      </c>
      <c r="M142" s="45" t="s">
        <v>9</v>
      </c>
      <c r="N142" s="45" t="s">
        <v>10</v>
      </c>
      <c r="O142" s="49" t="s">
        <v>999</v>
      </c>
      <c r="P142" s="49" t="s">
        <v>581</v>
      </c>
      <c r="Q142" s="45" t="s">
        <v>288</v>
      </c>
      <c r="R142" s="45" t="s">
        <v>289</v>
      </c>
    </row>
    <row r="143" spans="1:18" x14ac:dyDescent="0.25">
      <c r="A143" s="45">
        <v>142</v>
      </c>
      <c r="B143" s="52">
        <v>38631</v>
      </c>
      <c r="C143" s="53">
        <v>2005</v>
      </c>
      <c r="D143" s="53">
        <v>10</v>
      </c>
      <c r="E143" s="53">
        <v>6</v>
      </c>
      <c r="H143" s="53">
        <f t="shared" si="3"/>
        <v>5</v>
      </c>
      <c r="I143" s="45" t="s">
        <v>17</v>
      </c>
      <c r="K143" s="45" t="s">
        <v>60</v>
      </c>
      <c r="L143" s="45" t="s">
        <v>60</v>
      </c>
      <c r="M143" s="45" t="s">
        <v>9</v>
      </c>
      <c r="N143" s="45" t="s">
        <v>598</v>
      </c>
      <c r="O143" s="49" t="s">
        <v>999</v>
      </c>
      <c r="P143" s="49" t="s">
        <v>581</v>
      </c>
      <c r="Q143" s="45" t="s">
        <v>290</v>
      </c>
      <c r="R143" s="45" t="s">
        <v>291</v>
      </c>
    </row>
    <row r="144" spans="1:18" x14ac:dyDescent="0.25">
      <c r="A144" s="45">
        <v>143</v>
      </c>
      <c r="B144" s="52">
        <v>38634</v>
      </c>
      <c r="C144" s="53">
        <v>2005</v>
      </c>
      <c r="D144" s="53">
        <v>10</v>
      </c>
      <c r="E144" s="53">
        <v>9</v>
      </c>
      <c r="H144" s="53">
        <f t="shared" si="3"/>
        <v>1</v>
      </c>
      <c r="I144" s="45" t="s">
        <v>29</v>
      </c>
      <c r="J144" s="45" t="s">
        <v>39</v>
      </c>
      <c r="K144" s="45" t="s">
        <v>30</v>
      </c>
      <c r="L144" s="45" t="s">
        <v>30</v>
      </c>
      <c r="M144" s="45" t="s">
        <v>9</v>
      </c>
      <c r="N144" s="45" t="s">
        <v>598</v>
      </c>
      <c r="O144" s="49" t="s">
        <v>999</v>
      </c>
      <c r="P144" s="49" t="s">
        <v>581</v>
      </c>
      <c r="Q144" s="45" t="s">
        <v>292</v>
      </c>
      <c r="R144" s="45" t="s">
        <v>293</v>
      </c>
    </row>
    <row r="145" spans="1:18" x14ac:dyDescent="0.25">
      <c r="A145" s="45">
        <v>144</v>
      </c>
      <c r="B145" s="52">
        <v>38664</v>
      </c>
      <c r="C145" s="53">
        <v>2005</v>
      </c>
      <c r="D145" s="53">
        <v>11</v>
      </c>
      <c r="E145" s="53">
        <v>8</v>
      </c>
      <c r="H145" s="53">
        <f t="shared" si="3"/>
        <v>3</v>
      </c>
      <c r="I145" s="45" t="s">
        <v>21</v>
      </c>
      <c r="K145" s="45" t="s">
        <v>30</v>
      </c>
      <c r="L145" s="45" t="s">
        <v>30</v>
      </c>
      <c r="M145" s="45" t="s">
        <v>9</v>
      </c>
      <c r="N145" s="45" t="s">
        <v>10</v>
      </c>
      <c r="O145" s="49" t="s">
        <v>1131</v>
      </c>
      <c r="P145" s="49" t="s">
        <v>592</v>
      </c>
      <c r="Q145" s="45" t="s">
        <v>294</v>
      </c>
      <c r="R145" s="45" t="s">
        <v>10</v>
      </c>
    </row>
    <row r="146" spans="1:18" x14ac:dyDescent="0.25">
      <c r="A146" s="45">
        <v>145</v>
      </c>
      <c r="B146" s="52">
        <v>38886</v>
      </c>
      <c r="C146" s="53">
        <v>2006</v>
      </c>
      <c r="D146" s="53">
        <v>6</v>
      </c>
      <c r="E146" s="53">
        <v>18</v>
      </c>
      <c r="F146" s="59">
        <v>0.33333333333333331</v>
      </c>
      <c r="G146" s="53">
        <f t="shared" ref="G146:G151" si="4">HOUR(F146)</f>
        <v>8</v>
      </c>
      <c r="H146" s="53">
        <f t="shared" si="3"/>
        <v>1</v>
      </c>
      <c r="I146" s="45" t="s">
        <v>29</v>
      </c>
      <c r="K146" s="45" t="s">
        <v>8</v>
      </c>
      <c r="L146" s="45" t="s">
        <v>8</v>
      </c>
      <c r="M146" s="45" t="s">
        <v>9</v>
      </c>
      <c r="N146" s="45" t="s">
        <v>10</v>
      </c>
      <c r="O146" s="49" t="s">
        <v>1001</v>
      </c>
      <c r="P146" s="49" t="s">
        <v>580</v>
      </c>
      <c r="Q146" s="45" t="s">
        <v>295</v>
      </c>
      <c r="R146" s="45" t="s">
        <v>296</v>
      </c>
    </row>
    <row r="147" spans="1:18" x14ac:dyDescent="0.25">
      <c r="A147" s="45">
        <v>146</v>
      </c>
      <c r="B147" s="52">
        <v>38908</v>
      </c>
      <c r="C147" s="53">
        <v>2006</v>
      </c>
      <c r="D147" s="53">
        <v>7</v>
      </c>
      <c r="E147" s="53">
        <v>10</v>
      </c>
      <c r="F147" s="59">
        <v>0.90625</v>
      </c>
      <c r="G147" s="53">
        <f t="shared" si="4"/>
        <v>21</v>
      </c>
      <c r="H147" s="53">
        <f t="shared" si="3"/>
        <v>2</v>
      </c>
      <c r="I147" s="45" t="s">
        <v>38</v>
      </c>
      <c r="K147" s="45" t="s">
        <v>297</v>
      </c>
      <c r="L147" s="45" t="s">
        <v>30</v>
      </c>
      <c r="M147" s="45" t="s">
        <v>44</v>
      </c>
      <c r="N147" s="45" t="s">
        <v>26</v>
      </c>
      <c r="O147" s="49" t="s">
        <v>584</v>
      </c>
      <c r="P147" s="49" t="s">
        <v>583</v>
      </c>
      <c r="Q147" s="45" t="s">
        <v>298</v>
      </c>
      <c r="R147" s="45" t="s">
        <v>299</v>
      </c>
    </row>
    <row r="148" spans="1:18" x14ac:dyDescent="0.25">
      <c r="A148" s="45">
        <v>147</v>
      </c>
      <c r="B148" s="52">
        <v>38911</v>
      </c>
      <c r="C148" s="53">
        <v>2006</v>
      </c>
      <c r="D148" s="53">
        <v>7</v>
      </c>
      <c r="E148" s="53">
        <v>13</v>
      </c>
      <c r="F148" s="59">
        <v>0.89583333333333337</v>
      </c>
      <c r="G148" s="53">
        <f t="shared" si="4"/>
        <v>21</v>
      </c>
      <c r="H148" s="53">
        <f t="shared" si="3"/>
        <v>5</v>
      </c>
      <c r="I148" s="45" t="s">
        <v>17</v>
      </c>
      <c r="K148" s="45" t="s">
        <v>30</v>
      </c>
      <c r="L148" s="45" t="s">
        <v>30</v>
      </c>
      <c r="M148" s="45" t="s">
        <v>9</v>
      </c>
      <c r="N148" s="45" t="s">
        <v>10</v>
      </c>
      <c r="O148" s="49" t="s">
        <v>588</v>
      </c>
      <c r="P148" s="49" t="s">
        <v>582</v>
      </c>
      <c r="Q148" s="45" t="s">
        <v>300</v>
      </c>
      <c r="R148" s="45" t="s">
        <v>301</v>
      </c>
    </row>
    <row r="149" spans="1:18" x14ac:dyDescent="0.25">
      <c r="A149" s="45">
        <v>148</v>
      </c>
      <c r="B149" s="52">
        <v>38919</v>
      </c>
      <c r="C149" s="53">
        <v>2006</v>
      </c>
      <c r="D149" s="53">
        <v>7</v>
      </c>
      <c r="E149" s="53">
        <v>21</v>
      </c>
      <c r="F149" s="59">
        <v>0.75</v>
      </c>
      <c r="G149" s="53">
        <f t="shared" si="4"/>
        <v>18</v>
      </c>
      <c r="H149" s="53">
        <f t="shared" si="3"/>
        <v>6</v>
      </c>
      <c r="I149" s="45" t="s">
        <v>24</v>
      </c>
      <c r="K149" s="45" t="s">
        <v>302</v>
      </c>
      <c r="L149" s="45" t="s">
        <v>52</v>
      </c>
      <c r="M149" s="45" t="s">
        <v>9</v>
      </c>
      <c r="N149" s="45" t="s">
        <v>10</v>
      </c>
      <c r="O149" s="49" t="s">
        <v>1001</v>
      </c>
      <c r="P149" s="49" t="s">
        <v>580</v>
      </c>
      <c r="Q149" s="45" t="s">
        <v>303</v>
      </c>
      <c r="R149" s="45" t="s">
        <v>10</v>
      </c>
    </row>
    <row r="150" spans="1:18" x14ac:dyDescent="0.25">
      <c r="A150" s="45">
        <v>149</v>
      </c>
      <c r="B150" s="52">
        <v>38924</v>
      </c>
      <c r="C150" s="53">
        <v>2006</v>
      </c>
      <c r="D150" s="53">
        <v>7</v>
      </c>
      <c r="E150" s="53">
        <v>26</v>
      </c>
      <c r="F150" s="59">
        <v>0.4375</v>
      </c>
      <c r="G150" s="53">
        <f t="shared" si="4"/>
        <v>10</v>
      </c>
      <c r="H150" s="53">
        <f t="shared" si="3"/>
        <v>4</v>
      </c>
      <c r="I150" s="45" t="s">
        <v>145</v>
      </c>
      <c r="K150" s="45" t="s">
        <v>60</v>
      </c>
      <c r="L150" s="45" t="s">
        <v>60</v>
      </c>
      <c r="M150" s="45" t="s">
        <v>9</v>
      </c>
      <c r="N150" s="45" t="s">
        <v>595</v>
      </c>
      <c r="O150" s="49" t="s">
        <v>584</v>
      </c>
      <c r="P150" s="49" t="s">
        <v>591</v>
      </c>
      <c r="Q150" s="45" t="s">
        <v>304</v>
      </c>
      <c r="R150" s="45" t="s">
        <v>305</v>
      </c>
    </row>
    <row r="151" spans="1:18" x14ac:dyDescent="0.25">
      <c r="A151" s="45">
        <v>150</v>
      </c>
      <c r="B151" s="52">
        <v>38929</v>
      </c>
      <c r="C151" s="53">
        <v>2006</v>
      </c>
      <c r="D151" s="53">
        <v>7</v>
      </c>
      <c r="E151" s="53">
        <v>31</v>
      </c>
      <c r="F151" s="59">
        <v>0.35416666666666669</v>
      </c>
      <c r="G151" s="53">
        <f t="shared" si="4"/>
        <v>8</v>
      </c>
      <c r="H151" s="53">
        <f t="shared" si="3"/>
        <v>2</v>
      </c>
      <c r="I151" s="45" t="s">
        <v>38</v>
      </c>
      <c r="K151" s="45" t="s">
        <v>67</v>
      </c>
      <c r="L151" s="45" t="s">
        <v>18</v>
      </c>
      <c r="M151" s="45" t="s">
        <v>9</v>
      </c>
      <c r="N151" s="45" t="s">
        <v>10</v>
      </c>
      <c r="O151" s="49" t="s">
        <v>584</v>
      </c>
      <c r="P151" s="49" t="s">
        <v>597</v>
      </c>
      <c r="Q151" s="45" t="s">
        <v>306</v>
      </c>
      <c r="R151" s="45" t="s">
        <v>10</v>
      </c>
    </row>
    <row r="152" spans="1:18" x14ac:dyDescent="0.25">
      <c r="A152" s="45">
        <v>151</v>
      </c>
      <c r="B152" s="52">
        <v>38929</v>
      </c>
      <c r="C152" s="53">
        <v>2006</v>
      </c>
      <c r="D152" s="53">
        <v>7</v>
      </c>
      <c r="E152" s="53">
        <v>31</v>
      </c>
      <c r="H152" s="53">
        <f t="shared" si="3"/>
        <v>2</v>
      </c>
      <c r="I152" s="45" t="s">
        <v>38</v>
      </c>
      <c r="K152" s="45" t="s">
        <v>132</v>
      </c>
      <c r="L152" s="45" t="s">
        <v>30</v>
      </c>
      <c r="M152" s="45" t="s">
        <v>25</v>
      </c>
      <c r="N152" s="45" t="s">
        <v>26</v>
      </c>
      <c r="O152" s="49" t="s">
        <v>584</v>
      </c>
      <c r="P152" s="49" t="s">
        <v>597</v>
      </c>
      <c r="Q152" s="45" t="s">
        <v>307</v>
      </c>
      <c r="R152" s="45" t="s">
        <v>308</v>
      </c>
    </row>
    <row r="153" spans="1:18" x14ac:dyDescent="0.25">
      <c r="A153" s="45">
        <v>152</v>
      </c>
      <c r="B153" s="52">
        <v>38937</v>
      </c>
      <c r="C153" s="53">
        <v>2006</v>
      </c>
      <c r="D153" s="53">
        <v>8</v>
      </c>
      <c r="E153" s="53">
        <v>8</v>
      </c>
      <c r="F153" s="59">
        <v>0.5625</v>
      </c>
      <c r="G153" s="53">
        <f>HOUR(F153)</f>
        <v>13</v>
      </c>
      <c r="H153" s="53">
        <f t="shared" si="3"/>
        <v>3</v>
      </c>
      <c r="I153" s="45" t="s">
        <v>21</v>
      </c>
      <c r="K153" s="45" t="s">
        <v>8</v>
      </c>
      <c r="L153" s="45" t="s">
        <v>8</v>
      </c>
      <c r="M153" s="45" t="s">
        <v>9</v>
      </c>
      <c r="N153" s="45" t="s">
        <v>595</v>
      </c>
      <c r="O153" s="49" t="s">
        <v>1001</v>
      </c>
      <c r="P153" s="49" t="s">
        <v>580</v>
      </c>
      <c r="Q153" s="45" t="s">
        <v>309</v>
      </c>
      <c r="R153" s="45" t="s">
        <v>310</v>
      </c>
    </row>
    <row r="154" spans="1:18" x14ac:dyDescent="0.25">
      <c r="A154" s="45">
        <v>153</v>
      </c>
      <c r="B154" s="52">
        <v>38938</v>
      </c>
      <c r="C154" s="53">
        <v>2006</v>
      </c>
      <c r="D154" s="53">
        <v>8</v>
      </c>
      <c r="E154" s="53">
        <v>9</v>
      </c>
      <c r="F154" s="59">
        <v>0.4375</v>
      </c>
      <c r="G154" s="53">
        <f>HOUR(F154)</f>
        <v>10</v>
      </c>
      <c r="H154" s="53">
        <f t="shared" si="3"/>
        <v>4</v>
      </c>
      <c r="I154" s="45" t="s">
        <v>145</v>
      </c>
      <c r="K154" s="45" t="s">
        <v>8</v>
      </c>
      <c r="L154" s="45" t="s">
        <v>8</v>
      </c>
      <c r="M154" s="45" t="s">
        <v>9</v>
      </c>
      <c r="N154" s="45" t="s">
        <v>10</v>
      </c>
      <c r="O154" s="49" t="s">
        <v>1001</v>
      </c>
      <c r="P154" s="49" t="s">
        <v>580</v>
      </c>
      <c r="Q154" s="45" t="s">
        <v>311</v>
      </c>
      <c r="R154" s="45" t="s">
        <v>312</v>
      </c>
    </row>
    <row r="155" spans="1:18" x14ac:dyDescent="0.25">
      <c r="A155" s="45">
        <v>154</v>
      </c>
      <c r="B155" s="52">
        <v>38942</v>
      </c>
      <c r="C155" s="53">
        <v>2006</v>
      </c>
      <c r="D155" s="53">
        <v>8</v>
      </c>
      <c r="E155" s="53">
        <v>13</v>
      </c>
      <c r="F155" s="59">
        <v>0.875</v>
      </c>
      <c r="G155" s="53">
        <f>HOUR(F155)</f>
        <v>21</v>
      </c>
      <c r="H155" s="53">
        <f t="shared" si="3"/>
        <v>1</v>
      </c>
      <c r="I155" s="45" t="s">
        <v>29</v>
      </c>
      <c r="K155" s="45" t="s">
        <v>313</v>
      </c>
      <c r="L155" s="45" t="s">
        <v>12</v>
      </c>
      <c r="M155" s="45" t="s">
        <v>9</v>
      </c>
      <c r="N155" s="45" t="s">
        <v>8</v>
      </c>
      <c r="O155" s="49" t="s">
        <v>588</v>
      </c>
      <c r="P155" s="49" t="s">
        <v>582</v>
      </c>
      <c r="Q155" s="45" t="s">
        <v>314</v>
      </c>
      <c r="R155" s="45" t="s">
        <v>315</v>
      </c>
    </row>
    <row r="156" spans="1:18" x14ac:dyDescent="0.25">
      <c r="A156" s="45">
        <v>155</v>
      </c>
      <c r="B156" s="52">
        <v>38943</v>
      </c>
      <c r="C156" s="53">
        <v>2006</v>
      </c>
      <c r="D156" s="53">
        <v>8</v>
      </c>
      <c r="E156" s="53">
        <v>14</v>
      </c>
      <c r="F156" s="59">
        <v>0.42708333333333331</v>
      </c>
      <c r="G156" s="53">
        <f>HOUR(F156)</f>
        <v>10</v>
      </c>
      <c r="H156" s="53">
        <f t="shared" si="3"/>
        <v>2</v>
      </c>
      <c r="I156" s="45" t="s">
        <v>38</v>
      </c>
      <c r="K156" s="45" t="s">
        <v>12</v>
      </c>
      <c r="L156" s="45" t="s">
        <v>12</v>
      </c>
      <c r="M156" s="45" t="s">
        <v>9</v>
      </c>
      <c r="N156" s="45" t="s">
        <v>26</v>
      </c>
      <c r="O156" s="49" t="s">
        <v>587</v>
      </c>
      <c r="P156" s="49" t="s">
        <v>581</v>
      </c>
      <c r="Q156" s="45" t="s">
        <v>316</v>
      </c>
      <c r="R156" s="45" t="s">
        <v>317</v>
      </c>
    </row>
    <row r="157" spans="1:18" x14ac:dyDescent="0.25">
      <c r="A157" s="45">
        <v>156</v>
      </c>
      <c r="B157" s="52">
        <v>38965</v>
      </c>
      <c r="C157" s="53">
        <v>2006</v>
      </c>
      <c r="D157" s="53">
        <v>9</v>
      </c>
      <c r="E157" s="53">
        <v>5</v>
      </c>
      <c r="F157" s="59" t="s">
        <v>318</v>
      </c>
      <c r="H157" s="53">
        <f t="shared" si="3"/>
        <v>3</v>
      </c>
      <c r="I157" s="45" t="s">
        <v>21</v>
      </c>
      <c r="K157" s="45" t="s">
        <v>12</v>
      </c>
      <c r="L157" s="45" t="s">
        <v>12</v>
      </c>
      <c r="M157" s="45" t="s">
        <v>9</v>
      </c>
      <c r="N157" s="45" t="s">
        <v>8</v>
      </c>
      <c r="O157" s="49" t="s">
        <v>587</v>
      </c>
      <c r="P157" s="49" t="s">
        <v>581</v>
      </c>
      <c r="Q157" s="45" t="s">
        <v>319</v>
      </c>
      <c r="R157" s="45" t="s">
        <v>8</v>
      </c>
    </row>
    <row r="158" spans="1:18" x14ac:dyDescent="0.25">
      <c r="A158" s="45">
        <v>157</v>
      </c>
      <c r="B158" s="52">
        <v>38970</v>
      </c>
      <c r="C158" s="53">
        <v>2006</v>
      </c>
      <c r="D158" s="53">
        <v>9</v>
      </c>
      <c r="E158" s="53">
        <v>10</v>
      </c>
      <c r="F158" s="59">
        <v>0.73958333333333337</v>
      </c>
      <c r="G158" s="53">
        <f>HOUR(F158)</f>
        <v>17</v>
      </c>
      <c r="H158" s="53">
        <f t="shared" si="3"/>
        <v>1</v>
      </c>
      <c r="I158" s="45" t="s">
        <v>29</v>
      </c>
      <c r="K158" s="45" t="s">
        <v>320</v>
      </c>
      <c r="L158" s="45" t="s">
        <v>8</v>
      </c>
      <c r="M158" s="45" t="s">
        <v>9</v>
      </c>
      <c r="N158" s="45" t="s">
        <v>10</v>
      </c>
      <c r="O158" s="49" t="s">
        <v>1000</v>
      </c>
      <c r="P158" s="49" t="s">
        <v>590</v>
      </c>
      <c r="Q158" s="45" t="s">
        <v>321</v>
      </c>
      <c r="R158" s="45" t="s">
        <v>322</v>
      </c>
    </row>
    <row r="159" spans="1:18" x14ac:dyDescent="0.25">
      <c r="A159" s="45">
        <v>158</v>
      </c>
      <c r="B159" s="52">
        <v>38972</v>
      </c>
      <c r="C159" s="53">
        <v>2006</v>
      </c>
      <c r="D159" s="53">
        <v>9</v>
      </c>
      <c r="E159" s="53">
        <v>12</v>
      </c>
      <c r="F159" s="59">
        <v>0.38541666666666669</v>
      </c>
      <c r="G159" s="53">
        <f>HOUR(F159)</f>
        <v>9</v>
      </c>
      <c r="H159" s="53">
        <f t="shared" si="3"/>
        <v>3</v>
      </c>
      <c r="I159" s="45" t="s">
        <v>21</v>
      </c>
      <c r="K159" s="45" t="s">
        <v>8</v>
      </c>
      <c r="L159" s="45" t="s">
        <v>8</v>
      </c>
      <c r="M159" s="45" t="s">
        <v>9</v>
      </c>
      <c r="N159" s="45" t="s">
        <v>598</v>
      </c>
      <c r="O159" s="49" t="s">
        <v>587</v>
      </c>
      <c r="P159" s="49" t="s">
        <v>581</v>
      </c>
      <c r="Q159" s="45" t="s">
        <v>319</v>
      </c>
      <c r="R159" s="45" t="s">
        <v>323</v>
      </c>
    </row>
    <row r="160" spans="1:18" x14ac:dyDescent="0.25">
      <c r="A160" s="45">
        <v>159</v>
      </c>
      <c r="B160" s="52">
        <v>38999</v>
      </c>
      <c r="C160" s="53">
        <v>2006</v>
      </c>
      <c r="D160" s="53">
        <v>10</v>
      </c>
      <c r="E160" s="53">
        <v>9</v>
      </c>
      <c r="F160" s="59">
        <v>0.55902777777777779</v>
      </c>
      <c r="G160" s="53">
        <f>HOUR(F160)</f>
        <v>13</v>
      </c>
      <c r="H160" s="53">
        <f t="shared" si="3"/>
        <v>2</v>
      </c>
      <c r="I160" s="45" t="s">
        <v>38</v>
      </c>
      <c r="J160" s="45" t="s">
        <v>39</v>
      </c>
      <c r="K160" s="45" t="s">
        <v>210</v>
      </c>
      <c r="L160" s="45" t="s">
        <v>30</v>
      </c>
      <c r="M160" s="45" t="s">
        <v>9</v>
      </c>
      <c r="N160" s="45" t="s">
        <v>8</v>
      </c>
      <c r="O160" s="49" t="s">
        <v>584</v>
      </c>
      <c r="P160" s="49" t="s">
        <v>597</v>
      </c>
      <c r="Q160" s="45" t="s">
        <v>324</v>
      </c>
      <c r="R160" s="45" t="s">
        <v>325</v>
      </c>
    </row>
    <row r="161" spans="1:18" x14ac:dyDescent="0.25">
      <c r="A161" s="45">
        <v>160</v>
      </c>
      <c r="B161" s="52">
        <v>39002</v>
      </c>
      <c r="C161" s="53">
        <v>2006</v>
      </c>
      <c r="D161" s="53">
        <v>10</v>
      </c>
      <c r="E161" s="53">
        <v>12</v>
      </c>
      <c r="F161" s="59" t="s">
        <v>326</v>
      </c>
      <c r="H161" s="53">
        <f t="shared" si="3"/>
        <v>5</v>
      </c>
      <c r="I161" s="45" t="s">
        <v>17</v>
      </c>
      <c r="K161" s="45" t="s">
        <v>327</v>
      </c>
      <c r="L161" s="45" t="s">
        <v>12</v>
      </c>
      <c r="M161" s="45" t="s">
        <v>25</v>
      </c>
      <c r="N161" s="45" t="s">
        <v>26</v>
      </c>
      <c r="O161" s="49" t="s">
        <v>584</v>
      </c>
      <c r="P161" s="49" t="s">
        <v>580</v>
      </c>
      <c r="Q161" s="45" t="s">
        <v>328</v>
      </c>
      <c r="R161" s="45" t="s">
        <v>329</v>
      </c>
    </row>
    <row r="162" spans="1:18" x14ac:dyDescent="0.25">
      <c r="A162" s="45">
        <v>161</v>
      </c>
      <c r="B162" s="52">
        <v>39003</v>
      </c>
      <c r="C162" s="53">
        <v>2006</v>
      </c>
      <c r="D162" s="53">
        <v>10</v>
      </c>
      <c r="E162" s="53">
        <v>13</v>
      </c>
      <c r="F162" s="59">
        <v>0.27083333333333331</v>
      </c>
      <c r="G162" s="53">
        <f t="shared" ref="G162:G167" si="5">HOUR(F162)</f>
        <v>6</v>
      </c>
      <c r="H162" s="53">
        <f t="shared" si="3"/>
        <v>6</v>
      </c>
      <c r="I162" s="45" t="s">
        <v>24</v>
      </c>
      <c r="K162" s="45" t="s">
        <v>12</v>
      </c>
      <c r="L162" s="45" t="s">
        <v>12</v>
      </c>
      <c r="M162" s="45" t="s">
        <v>25</v>
      </c>
      <c r="N162" s="45" t="s">
        <v>26</v>
      </c>
      <c r="O162" s="49" t="s">
        <v>588</v>
      </c>
      <c r="P162" s="49" t="s">
        <v>582</v>
      </c>
      <c r="Q162" s="45" t="s">
        <v>330</v>
      </c>
      <c r="R162" s="45" t="s">
        <v>331</v>
      </c>
    </row>
    <row r="163" spans="1:18" x14ac:dyDescent="0.25">
      <c r="A163" s="45">
        <v>162</v>
      </c>
      <c r="B163" s="52">
        <v>39003</v>
      </c>
      <c r="C163" s="53">
        <v>2006</v>
      </c>
      <c r="D163" s="53">
        <v>10</v>
      </c>
      <c r="E163" s="53">
        <v>13</v>
      </c>
      <c r="F163" s="59">
        <v>0.75</v>
      </c>
      <c r="G163" s="53">
        <f t="shared" si="5"/>
        <v>18</v>
      </c>
      <c r="H163" s="53">
        <f t="shared" si="3"/>
        <v>6</v>
      </c>
      <c r="I163" s="45" t="s">
        <v>24</v>
      </c>
      <c r="K163" s="45" t="s">
        <v>52</v>
      </c>
      <c r="L163" s="45" t="s">
        <v>52</v>
      </c>
      <c r="M163" s="45" t="s">
        <v>9</v>
      </c>
      <c r="N163" s="45" t="s">
        <v>598</v>
      </c>
      <c r="O163" s="49" t="s">
        <v>588</v>
      </c>
      <c r="P163" s="49" t="s">
        <v>582</v>
      </c>
      <c r="Q163" s="45" t="s">
        <v>332</v>
      </c>
      <c r="R163" s="45" t="s">
        <v>333</v>
      </c>
    </row>
    <row r="164" spans="1:18" x14ac:dyDescent="0.25">
      <c r="A164" s="45">
        <v>163</v>
      </c>
      <c r="B164" s="52">
        <v>39215</v>
      </c>
      <c r="C164" s="53">
        <v>2007</v>
      </c>
      <c r="D164" s="53">
        <v>5</v>
      </c>
      <c r="E164" s="53">
        <v>13</v>
      </c>
      <c r="F164" s="59">
        <v>0.8125</v>
      </c>
      <c r="G164" s="53">
        <f t="shared" si="5"/>
        <v>19</v>
      </c>
      <c r="H164" s="53">
        <f t="shared" si="3"/>
        <v>1</v>
      </c>
      <c r="I164" s="45" t="s">
        <v>29</v>
      </c>
      <c r="J164" s="45" t="s">
        <v>39</v>
      </c>
      <c r="K164" s="45" t="s">
        <v>60</v>
      </c>
      <c r="L164" s="45" t="s">
        <v>60</v>
      </c>
      <c r="M164" s="45" t="s">
        <v>44</v>
      </c>
      <c r="N164" s="45" t="s">
        <v>26</v>
      </c>
      <c r="O164" s="49" t="s">
        <v>999</v>
      </c>
      <c r="P164" s="49" t="s">
        <v>581</v>
      </c>
      <c r="Q164" s="45" t="s">
        <v>334</v>
      </c>
      <c r="R164" s="45" t="s">
        <v>335</v>
      </c>
    </row>
    <row r="165" spans="1:18" x14ac:dyDescent="0.25">
      <c r="A165" s="45">
        <v>164</v>
      </c>
      <c r="B165" s="52">
        <v>39216</v>
      </c>
      <c r="C165" s="53">
        <v>2007</v>
      </c>
      <c r="D165" s="53">
        <v>5</v>
      </c>
      <c r="E165" s="53">
        <v>14</v>
      </c>
      <c r="F165" s="59">
        <v>0.625</v>
      </c>
      <c r="G165" s="53">
        <f t="shared" si="5"/>
        <v>15</v>
      </c>
      <c r="H165" s="53">
        <f t="shared" si="3"/>
        <v>2</v>
      </c>
      <c r="I165" s="45" t="s">
        <v>38</v>
      </c>
      <c r="K165" s="45" t="s">
        <v>8</v>
      </c>
      <c r="L165" s="45" t="s">
        <v>8</v>
      </c>
      <c r="M165" s="45" t="s">
        <v>9</v>
      </c>
      <c r="N165" s="45" t="s">
        <v>598</v>
      </c>
      <c r="O165" s="49" t="s">
        <v>587</v>
      </c>
      <c r="P165" s="49" t="s">
        <v>581</v>
      </c>
      <c r="Q165" s="45" t="s">
        <v>337</v>
      </c>
      <c r="R165" s="45" t="s">
        <v>338</v>
      </c>
    </row>
    <row r="166" spans="1:18" x14ac:dyDescent="0.25">
      <c r="A166" s="45">
        <v>165</v>
      </c>
      <c r="B166" s="52">
        <v>39239</v>
      </c>
      <c r="C166" s="53">
        <v>2007</v>
      </c>
      <c r="D166" s="53">
        <v>6</v>
      </c>
      <c r="E166" s="53">
        <v>6</v>
      </c>
      <c r="F166" s="59">
        <v>0.625</v>
      </c>
      <c r="G166" s="53">
        <f t="shared" si="5"/>
        <v>15</v>
      </c>
      <c r="H166" s="53">
        <f t="shared" si="3"/>
        <v>4</v>
      </c>
      <c r="I166" s="45" t="s">
        <v>145</v>
      </c>
      <c r="K166" s="45" t="s">
        <v>8</v>
      </c>
      <c r="L166" s="45" t="s">
        <v>8</v>
      </c>
      <c r="M166" s="45" t="s">
        <v>9</v>
      </c>
      <c r="N166" s="45" t="s">
        <v>8</v>
      </c>
      <c r="O166" s="49" t="s">
        <v>588</v>
      </c>
      <c r="P166" s="49" t="s">
        <v>582</v>
      </c>
      <c r="Q166" s="45" t="s">
        <v>339</v>
      </c>
      <c r="R166" s="45" t="s">
        <v>340</v>
      </c>
    </row>
    <row r="167" spans="1:18" x14ac:dyDescent="0.25">
      <c r="A167" s="45">
        <v>166</v>
      </c>
      <c r="B167" s="52">
        <v>39246</v>
      </c>
      <c r="C167" s="53">
        <v>2007</v>
      </c>
      <c r="D167" s="53">
        <v>6</v>
      </c>
      <c r="E167" s="53">
        <v>13</v>
      </c>
      <c r="F167" s="59">
        <v>0.84375</v>
      </c>
      <c r="G167" s="53">
        <f t="shared" si="5"/>
        <v>20</v>
      </c>
      <c r="H167" s="53">
        <f t="shared" si="3"/>
        <v>4</v>
      </c>
      <c r="I167" s="45" t="s">
        <v>145</v>
      </c>
      <c r="K167" s="45" t="s">
        <v>60</v>
      </c>
      <c r="L167" s="45" t="s">
        <v>60</v>
      </c>
      <c r="M167" s="45" t="s">
        <v>25</v>
      </c>
      <c r="N167" s="45" t="s">
        <v>26</v>
      </c>
      <c r="O167" s="49" t="s">
        <v>584</v>
      </c>
      <c r="P167" s="49" t="s">
        <v>583</v>
      </c>
      <c r="Q167" s="45" t="s">
        <v>341</v>
      </c>
      <c r="R167" s="45" t="s">
        <v>342</v>
      </c>
    </row>
    <row r="168" spans="1:18" x14ac:dyDescent="0.25">
      <c r="A168" s="45">
        <v>167</v>
      </c>
      <c r="B168" s="52">
        <v>39267</v>
      </c>
      <c r="C168" s="53">
        <v>2007</v>
      </c>
      <c r="D168" s="53">
        <v>7</v>
      </c>
      <c r="E168" s="53">
        <v>4</v>
      </c>
      <c r="H168" s="53">
        <f t="shared" si="3"/>
        <v>4</v>
      </c>
      <c r="I168" s="45" t="s">
        <v>145</v>
      </c>
      <c r="J168" s="45" t="s">
        <v>39</v>
      </c>
      <c r="K168" s="45" t="s">
        <v>12</v>
      </c>
      <c r="L168" s="45" t="s">
        <v>12</v>
      </c>
      <c r="M168" s="45" t="s">
        <v>9</v>
      </c>
      <c r="N168" s="45" t="s">
        <v>594</v>
      </c>
      <c r="O168" s="49" t="s">
        <v>587</v>
      </c>
      <c r="P168" s="49" t="s">
        <v>581</v>
      </c>
      <c r="Q168" s="45" t="s">
        <v>343</v>
      </c>
      <c r="R168" s="45" t="s">
        <v>344</v>
      </c>
    </row>
    <row r="169" spans="1:18" x14ac:dyDescent="0.25">
      <c r="A169" s="45">
        <v>168</v>
      </c>
      <c r="B169" s="52">
        <v>39269</v>
      </c>
      <c r="C169" s="53">
        <v>2007</v>
      </c>
      <c r="D169" s="53">
        <v>7</v>
      </c>
      <c r="E169" s="53">
        <v>6</v>
      </c>
      <c r="H169" s="53">
        <f t="shared" si="3"/>
        <v>6</v>
      </c>
      <c r="I169" s="45" t="s">
        <v>24</v>
      </c>
      <c r="K169" s="45" t="s">
        <v>8</v>
      </c>
      <c r="L169" s="45" t="s">
        <v>8</v>
      </c>
      <c r="M169" s="45" t="s">
        <v>9</v>
      </c>
      <c r="N169" s="45" t="s">
        <v>8</v>
      </c>
      <c r="O169" s="49" t="s">
        <v>587</v>
      </c>
      <c r="P169" s="49" t="s">
        <v>581</v>
      </c>
      <c r="Q169" s="45" t="s">
        <v>345</v>
      </c>
    </row>
    <row r="170" spans="1:18" x14ac:dyDescent="0.25">
      <c r="A170" s="45">
        <v>169</v>
      </c>
      <c r="B170" s="52">
        <v>39280</v>
      </c>
      <c r="C170" s="53">
        <v>2007</v>
      </c>
      <c r="D170" s="53">
        <v>7</v>
      </c>
      <c r="E170" s="53">
        <v>17</v>
      </c>
      <c r="F170" s="59">
        <v>0.29166666666666669</v>
      </c>
      <c r="G170" s="53">
        <f>HOUR(F170)</f>
        <v>7</v>
      </c>
      <c r="H170" s="53">
        <f t="shared" si="3"/>
        <v>3</v>
      </c>
      <c r="I170" s="45" t="s">
        <v>21</v>
      </c>
      <c r="K170" s="45" t="s">
        <v>12</v>
      </c>
      <c r="L170" s="45" t="s">
        <v>12</v>
      </c>
      <c r="M170" s="45" t="s">
        <v>44</v>
      </c>
      <c r="N170" s="45" t="s">
        <v>26</v>
      </c>
      <c r="O170" s="49" t="s">
        <v>584</v>
      </c>
      <c r="P170" s="49" t="s">
        <v>597</v>
      </c>
      <c r="Q170" s="45" t="s">
        <v>346</v>
      </c>
      <c r="R170" s="45" t="s">
        <v>335</v>
      </c>
    </row>
    <row r="171" spans="1:18" x14ac:dyDescent="0.25">
      <c r="A171" s="45">
        <v>170</v>
      </c>
      <c r="B171" s="52">
        <v>39305</v>
      </c>
      <c r="C171" s="53">
        <v>2007</v>
      </c>
      <c r="D171" s="53">
        <v>8</v>
      </c>
      <c r="E171" s="53">
        <v>11</v>
      </c>
      <c r="H171" s="53">
        <f t="shared" si="3"/>
        <v>7</v>
      </c>
      <c r="I171" s="45" t="s">
        <v>57</v>
      </c>
      <c r="K171" s="45" t="s">
        <v>12</v>
      </c>
      <c r="L171" s="45" t="s">
        <v>12</v>
      </c>
      <c r="M171" s="45" t="s">
        <v>9</v>
      </c>
      <c r="N171" s="45" t="s">
        <v>594</v>
      </c>
      <c r="O171" s="49" t="s">
        <v>588</v>
      </c>
      <c r="P171" s="49" t="s">
        <v>582</v>
      </c>
      <c r="Q171" s="45" t="s">
        <v>404</v>
      </c>
      <c r="R171" s="45" t="s">
        <v>405</v>
      </c>
    </row>
    <row r="172" spans="1:18" x14ac:dyDescent="0.25">
      <c r="A172" s="45">
        <v>171</v>
      </c>
      <c r="B172" s="52">
        <v>39305</v>
      </c>
      <c r="C172" s="53">
        <v>2007</v>
      </c>
      <c r="D172" s="53">
        <v>8</v>
      </c>
      <c r="E172" s="53">
        <v>11</v>
      </c>
      <c r="H172" s="53">
        <f t="shared" si="3"/>
        <v>7</v>
      </c>
      <c r="I172" s="45" t="s">
        <v>57</v>
      </c>
      <c r="K172" s="45" t="s">
        <v>52</v>
      </c>
      <c r="L172" s="45" t="s">
        <v>52</v>
      </c>
      <c r="M172" s="45" t="s">
        <v>9</v>
      </c>
      <c r="N172" s="45" t="s">
        <v>595</v>
      </c>
      <c r="O172" s="49" t="s">
        <v>588</v>
      </c>
      <c r="P172" s="49" t="s">
        <v>582</v>
      </c>
      <c r="Q172" s="45" t="s">
        <v>406</v>
      </c>
      <c r="R172" s="45" t="s">
        <v>407</v>
      </c>
    </row>
    <row r="173" spans="1:18" x14ac:dyDescent="0.25">
      <c r="A173" s="45">
        <v>172</v>
      </c>
      <c r="B173" s="52">
        <v>39336</v>
      </c>
      <c r="C173" s="53">
        <v>2007</v>
      </c>
      <c r="D173" s="53">
        <v>9</v>
      </c>
      <c r="E173" s="53">
        <v>11</v>
      </c>
      <c r="F173" s="59">
        <v>0.52083333333333337</v>
      </c>
      <c r="G173" s="53">
        <f t="shared" ref="G173:G186" si="6">HOUR(F173)</f>
        <v>12</v>
      </c>
      <c r="H173" s="53">
        <f t="shared" si="3"/>
        <v>3</v>
      </c>
      <c r="I173" s="45" t="s">
        <v>21</v>
      </c>
      <c r="K173" s="45" t="s">
        <v>659</v>
      </c>
      <c r="L173" s="45" t="s">
        <v>60</v>
      </c>
      <c r="M173" s="45" t="s">
        <v>9</v>
      </c>
      <c r="N173" s="45" t="s">
        <v>598</v>
      </c>
      <c r="O173" s="49" t="s">
        <v>999</v>
      </c>
      <c r="P173" s="49" t="s">
        <v>581</v>
      </c>
      <c r="Q173" s="45" t="s">
        <v>347</v>
      </c>
      <c r="R173" s="45" t="s">
        <v>348</v>
      </c>
    </row>
    <row r="174" spans="1:18" x14ac:dyDescent="0.25">
      <c r="A174" s="45">
        <v>173</v>
      </c>
      <c r="B174" s="52">
        <v>39350</v>
      </c>
      <c r="C174" s="53">
        <v>2007</v>
      </c>
      <c r="D174" s="53">
        <v>9</v>
      </c>
      <c r="E174" s="53">
        <v>25</v>
      </c>
      <c r="F174" s="59">
        <v>0.91666666666666663</v>
      </c>
      <c r="G174" s="53">
        <f t="shared" si="6"/>
        <v>22</v>
      </c>
      <c r="H174" s="53">
        <f t="shared" si="3"/>
        <v>3</v>
      </c>
      <c r="I174" s="45" t="s">
        <v>21</v>
      </c>
      <c r="K174" s="45" t="s">
        <v>60</v>
      </c>
      <c r="L174" s="45" t="s">
        <v>60</v>
      </c>
      <c r="M174" s="45" t="s">
        <v>9</v>
      </c>
      <c r="N174" s="45" t="s">
        <v>598</v>
      </c>
      <c r="O174" s="49" t="s">
        <v>999</v>
      </c>
      <c r="P174" s="49" t="s">
        <v>581</v>
      </c>
      <c r="Q174" s="45" t="s">
        <v>349</v>
      </c>
    </row>
    <row r="175" spans="1:18" x14ac:dyDescent="0.25">
      <c r="A175" s="45">
        <v>174</v>
      </c>
      <c r="B175" s="52">
        <v>39353</v>
      </c>
      <c r="C175" s="53">
        <v>2007</v>
      </c>
      <c r="D175" s="53">
        <v>9</v>
      </c>
      <c r="E175" s="53">
        <v>28</v>
      </c>
      <c r="F175" s="59">
        <v>0.4375</v>
      </c>
      <c r="G175" s="53">
        <f t="shared" si="6"/>
        <v>10</v>
      </c>
      <c r="H175" s="53">
        <f t="shared" si="3"/>
        <v>6</v>
      </c>
      <c r="I175" s="45" t="s">
        <v>24</v>
      </c>
      <c r="K175" s="45" t="s">
        <v>12</v>
      </c>
      <c r="L175" s="45" t="s">
        <v>12</v>
      </c>
      <c r="M175" s="45" t="s">
        <v>9</v>
      </c>
      <c r="N175" s="45" t="s">
        <v>598</v>
      </c>
      <c r="O175" s="49" t="s">
        <v>588</v>
      </c>
      <c r="P175" s="49" t="s">
        <v>582</v>
      </c>
      <c r="Q175" s="45" t="s">
        <v>350</v>
      </c>
      <c r="R175" s="45" t="s">
        <v>348</v>
      </c>
    </row>
    <row r="176" spans="1:18" x14ac:dyDescent="0.25">
      <c r="A176" s="45">
        <v>175</v>
      </c>
      <c r="B176" s="52">
        <v>39359</v>
      </c>
      <c r="C176" s="53">
        <v>2007</v>
      </c>
      <c r="D176" s="53">
        <v>10</v>
      </c>
      <c r="E176" s="53">
        <v>4</v>
      </c>
      <c r="F176" s="59">
        <v>0.65625</v>
      </c>
      <c r="G176" s="53">
        <f t="shared" si="6"/>
        <v>15</v>
      </c>
      <c r="H176" s="53">
        <f t="shared" si="3"/>
        <v>5</v>
      </c>
      <c r="I176" s="45" t="s">
        <v>17</v>
      </c>
      <c r="K176" s="45" t="s">
        <v>30</v>
      </c>
      <c r="L176" s="45" t="s">
        <v>30</v>
      </c>
      <c r="M176" s="45" t="s">
        <v>9</v>
      </c>
      <c r="N176" s="45" t="s">
        <v>26</v>
      </c>
      <c r="O176" s="49" t="s">
        <v>587</v>
      </c>
      <c r="P176" s="49" t="s">
        <v>581</v>
      </c>
      <c r="Q176" s="45" t="s">
        <v>351</v>
      </c>
      <c r="R176" s="45" t="s">
        <v>352</v>
      </c>
    </row>
    <row r="177" spans="1:18" x14ac:dyDescent="0.25">
      <c r="A177" s="45">
        <v>176</v>
      </c>
      <c r="B177" s="52">
        <v>39372</v>
      </c>
      <c r="C177" s="53">
        <v>2007</v>
      </c>
      <c r="D177" s="53">
        <v>10</v>
      </c>
      <c r="E177" s="53">
        <v>17</v>
      </c>
      <c r="F177" s="59">
        <v>0.6875</v>
      </c>
      <c r="G177" s="53">
        <f t="shared" si="6"/>
        <v>16</v>
      </c>
      <c r="H177" s="53">
        <f t="shared" si="3"/>
        <v>4</v>
      </c>
      <c r="I177" s="45" t="s">
        <v>145</v>
      </c>
      <c r="K177" s="45" t="s">
        <v>8</v>
      </c>
      <c r="L177" s="45" t="s">
        <v>8</v>
      </c>
      <c r="M177" s="45" t="s">
        <v>9</v>
      </c>
      <c r="N177" s="45" t="s">
        <v>8</v>
      </c>
      <c r="O177" s="49" t="s">
        <v>999</v>
      </c>
      <c r="P177" s="49" t="s">
        <v>581</v>
      </c>
      <c r="Q177" s="45" t="s">
        <v>353</v>
      </c>
    </row>
    <row r="178" spans="1:18" x14ac:dyDescent="0.25">
      <c r="A178" s="45">
        <v>177</v>
      </c>
      <c r="B178" s="52">
        <v>39390</v>
      </c>
      <c r="C178" s="53">
        <v>2007</v>
      </c>
      <c r="D178" s="53">
        <v>11</v>
      </c>
      <c r="E178" s="53">
        <v>4</v>
      </c>
      <c r="F178" s="59">
        <v>0.79166666666666663</v>
      </c>
      <c r="G178" s="53">
        <f t="shared" si="6"/>
        <v>19</v>
      </c>
      <c r="H178" s="53">
        <f t="shared" ref="H178:H241" si="7">WEEKDAY(B178)</f>
        <v>1</v>
      </c>
      <c r="I178" s="45" t="s">
        <v>29</v>
      </c>
      <c r="K178" s="45" t="s">
        <v>12</v>
      </c>
      <c r="L178" s="45" t="s">
        <v>12</v>
      </c>
      <c r="M178" s="45" t="s">
        <v>9</v>
      </c>
      <c r="N178" s="45" t="s">
        <v>26</v>
      </c>
      <c r="O178" s="49" t="s">
        <v>588</v>
      </c>
      <c r="P178" s="49" t="s">
        <v>582</v>
      </c>
      <c r="Q178" s="45" t="s">
        <v>354</v>
      </c>
      <c r="R178" s="45" t="s">
        <v>335</v>
      </c>
    </row>
    <row r="179" spans="1:18" x14ac:dyDescent="0.25">
      <c r="A179" s="45">
        <v>178</v>
      </c>
      <c r="B179" s="52">
        <v>39404</v>
      </c>
      <c r="C179" s="53">
        <v>2007</v>
      </c>
      <c r="D179" s="53">
        <v>11</v>
      </c>
      <c r="E179" s="53">
        <v>18</v>
      </c>
      <c r="F179" s="59">
        <v>0.72916666666666663</v>
      </c>
      <c r="G179" s="53">
        <f t="shared" si="6"/>
        <v>17</v>
      </c>
      <c r="H179" s="53">
        <f t="shared" si="7"/>
        <v>1</v>
      </c>
      <c r="I179" s="45" t="s">
        <v>29</v>
      </c>
      <c r="K179" s="45" t="s">
        <v>12</v>
      </c>
      <c r="L179" s="45" t="s">
        <v>12</v>
      </c>
      <c r="M179" s="45" t="s">
        <v>9</v>
      </c>
      <c r="N179" s="45" t="s">
        <v>8</v>
      </c>
      <c r="O179" s="49" t="s">
        <v>588</v>
      </c>
      <c r="P179" s="49" t="s">
        <v>582</v>
      </c>
      <c r="Q179" s="45" t="s">
        <v>355</v>
      </c>
    </row>
    <row r="180" spans="1:18" x14ac:dyDescent="0.25">
      <c r="A180" s="45">
        <v>179</v>
      </c>
      <c r="B180" s="52">
        <v>39404</v>
      </c>
      <c r="C180" s="53">
        <v>2007</v>
      </c>
      <c r="D180" s="53">
        <v>11</v>
      </c>
      <c r="E180" s="53">
        <v>18</v>
      </c>
      <c r="F180" s="59">
        <v>0.90277777777777779</v>
      </c>
      <c r="G180" s="53">
        <f t="shared" si="6"/>
        <v>21</v>
      </c>
      <c r="H180" s="53">
        <f t="shared" si="7"/>
        <v>1</v>
      </c>
      <c r="I180" s="45" t="s">
        <v>29</v>
      </c>
      <c r="K180" s="45" t="s">
        <v>8</v>
      </c>
      <c r="L180" s="45" t="s">
        <v>8</v>
      </c>
      <c r="M180" s="45" t="s">
        <v>9</v>
      </c>
      <c r="N180" s="45" t="s">
        <v>8</v>
      </c>
      <c r="O180" s="49" t="s">
        <v>588</v>
      </c>
      <c r="P180" s="49" t="s">
        <v>582</v>
      </c>
      <c r="Q180" s="45" t="s">
        <v>356</v>
      </c>
    </row>
    <row r="181" spans="1:18" x14ac:dyDescent="0.25">
      <c r="A181" s="45">
        <v>180</v>
      </c>
      <c r="B181" s="52">
        <v>39575</v>
      </c>
      <c r="C181" s="53">
        <v>2008</v>
      </c>
      <c r="D181" s="53">
        <v>5</v>
      </c>
      <c r="E181" s="53">
        <v>7</v>
      </c>
      <c r="F181" s="59">
        <v>0.49305555555555558</v>
      </c>
      <c r="G181" s="53">
        <f t="shared" si="6"/>
        <v>11</v>
      </c>
      <c r="H181" s="53">
        <f t="shared" si="7"/>
        <v>4</v>
      </c>
      <c r="I181" s="45" t="s">
        <v>145</v>
      </c>
      <c r="J181" s="45" t="s">
        <v>357</v>
      </c>
      <c r="K181" s="45" t="s">
        <v>358</v>
      </c>
      <c r="L181" s="45" t="s">
        <v>30</v>
      </c>
      <c r="M181" s="45" t="s">
        <v>25</v>
      </c>
      <c r="N181" s="45" t="s">
        <v>133</v>
      </c>
      <c r="O181" s="49" t="s">
        <v>1001</v>
      </c>
      <c r="P181" s="49" t="s">
        <v>580</v>
      </c>
      <c r="Q181" s="45" t="s">
        <v>359</v>
      </c>
      <c r="R181" s="45" t="s">
        <v>360</v>
      </c>
    </row>
    <row r="182" spans="1:18" x14ac:dyDescent="0.25">
      <c r="A182" s="45">
        <v>181</v>
      </c>
      <c r="B182" s="52">
        <v>39587</v>
      </c>
      <c r="C182" s="53">
        <v>2008</v>
      </c>
      <c r="D182" s="53">
        <v>5</v>
      </c>
      <c r="E182" s="53">
        <v>19</v>
      </c>
      <c r="F182" s="59">
        <v>0.54166666666666663</v>
      </c>
      <c r="G182" s="53">
        <f t="shared" si="6"/>
        <v>13</v>
      </c>
      <c r="H182" s="53">
        <f t="shared" si="7"/>
        <v>2</v>
      </c>
      <c r="I182" s="45" t="s">
        <v>38</v>
      </c>
      <c r="J182" s="45" t="s">
        <v>357</v>
      </c>
      <c r="K182" s="45" t="s">
        <v>52</v>
      </c>
      <c r="L182" s="45" t="s">
        <v>52</v>
      </c>
      <c r="M182" s="45" t="s">
        <v>25</v>
      </c>
      <c r="N182" s="45" t="s">
        <v>133</v>
      </c>
      <c r="O182" s="49" t="s">
        <v>999</v>
      </c>
      <c r="P182" s="49" t="s">
        <v>581</v>
      </c>
      <c r="Q182" s="45" t="s">
        <v>208</v>
      </c>
      <c r="R182" s="45" t="s">
        <v>361</v>
      </c>
    </row>
    <row r="183" spans="1:18" x14ac:dyDescent="0.25">
      <c r="A183" s="45">
        <v>182</v>
      </c>
      <c r="B183" s="52">
        <v>39588</v>
      </c>
      <c r="C183" s="53">
        <v>2008</v>
      </c>
      <c r="D183" s="53">
        <v>5</v>
      </c>
      <c r="E183" s="53">
        <v>20</v>
      </c>
      <c r="F183" s="59">
        <v>0.66666666666666663</v>
      </c>
      <c r="G183" s="53">
        <f t="shared" si="6"/>
        <v>16</v>
      </c>
      <c r="H183" s="53">
        <f t="shared" si="7"/>
        <v>3</v>
      </c>
      <c r="I183" s="45" t="s">
        <v>21</v>
      </c>
      <c r="J183" s="45" t="s">
        <v>357</v>
      </c>
      <c r="K183" s="45" t="s">
        <v>30</v>
      </c>
      <c r="L183" s="45" t="s">
        <v>30</v>
      </c>
      <c r="M183" s="45" t="s">
        <v>9</v>
      </c>
      <c r="N183" s="45" t="s">
        <v>598</v>
      </c>
      <c r="O183" s="49" t="s">
        <v>587</v>
      </c>
      <c r="P183" s="49" t="s">
        <v>581</v>
      </c>
      <c r="Q183" s="45" t="s">
        <v>362</v>
      </c>
      <c r="R183" s="45" t="s">
        <v>363</v>
      </c>
    </row>
    <row r="184" spans="1:18" x14ac:dyDescent="0.25">
      <c r="A184" s="45">
        <v>183</v>
      </c>
      <c r="B184" s="52">
        <v>39601</v>
      </c>
      <c r="C184" s="53">
        <v>2008</v>
      </c>
      <c r="D184" s="53">
        <v>6</v>
      </c>
      <c r="E184" s="53">
        <v>2</v>
      </c>
      <c r="F184" s="59">
        <v>0.47916666666666669</v>
      </c>
      <c r="G184" s="53">
        <f t="shared" si="6"/>
        <v>11</v>
      </c>
      <c r="H184" s="53">
        <f t="shared" si="7"/>
        <v>2</v>
      </c>
      <c r="I184" s="45" t="s">
        <v>38</v>
      </c>
      <c r="J184" s="45" t="s">
        <v>357</v>
      </c>
      <c r="K184" s="45" t="s">
        <v>67</v>
      </c>
      <c r="L184" s="45" t="s">
        <v>18</v>
      </c>
      <c r="M184" s="45" t="s">
        <v>9</v>
      </c>
      <c r="N184" s="45" t="s">
        <v>10</v>
      </c>
      <c r="O184" s="49" t="s">
        <v>588</v>
      </c>
      <c r="P184" s="49" t="s">
        <v>582</v>
      </c>
      <c r="Q184" s="45" t="s">
        <v>71</v>
      </c>
      <c r="R184" s="45" t="s">
        <v>10</v>
      </c>
    </row>
    <row r="185" spans="1:18" x14ac:dyDescent="0.25">
      <c r="A185" s="45">
        <v>184</v>
      </c>
      <c r="B185" s="52">
        <v>39602</v>
      </c>
      <c r="C185" s="53">
        <v>2008</v>
      </c>
      <c r="D185" s="53">
        <v>6</v>
      </c>
      <c r="E185" s="53">
        <v>3</v>
      </c>
      <c r="F185" s="59">
        <v>0.5625</v>
      </c>
      <c r="G185" s="53">
        <f t="shared" si="6"/>
        <v>13</v>
      </c>
      <c r="H185" s="53">
        <f t="shared" si="7"/>
        <v>3</v>
      </c>
      <c r="I185" s="45" t="s">
        <v>21</v>
      </c>
      <c r="J185" s="45" t="s">
        <v>357</v>
      </c>
      <c r="K185" s="45" t="s">
        <v>30</v>
      </c>
      <c r="L185" s="45" t="s">
        <v>30</v>
      </c>
      <c r="M185" s="45" t="s">
        <v>9</v>
      </c>
      <c r="N185" s="45" t="s">
        <v>596</v>
      </c>
      <c r="O185" s="49" t="s">
        <v>999</v>
      </c>
      <c r="P185" s="49" t="s">
        <v>581</v>
      </c>
      <c r="Q185" s="45" t="s">
        <v>364</v>
      </c>
      <c r="R185" s="45" t="s">
        <v>365</v>
      </c>
    </row>
    <row r="186" spans="1:18" x14ac:dyDescent="0.25">
      <c r="A186" s="45">
        <v>185</v>
      </c>
      <c r="B186" s="52">
        <v>39613</v>
      </c>
      <c r="C186" s="53">
        <v>2008</v>
      </c>
      <c r="D186" s="53">
        <v>6</v>
      </c>
      <c r="E186" s="53">
        <v>14</v>
      </c>
      <c r="F186" s="59">
        <v>0.79166666666666663</v>
      </c>
      <c r="G186" s="53">
        <f t="shared" si="6"/>
        <v>19</v>
      </c>
      <c r="H186" s="53">
        <f t="shared" si="7"/>
        <v>7</v>
      </c>
      <c r="I186" s="45" t="s">
        <v>57</v>
      </c>
      <c r="J186" s="45" t="s">
        <v>357</v>
      </c>
      <c r="K186" s="45" t="s">
        <v>8</v>
      </c>
      <c r="L186" s="45" t="s">
        <v>8</v>
      </c>
      <c r="M186" s="45" t="s">
        <v>9</v>
      </c>
      <c r="N186" s="45" t="s">
        <v>598</v>
      </c>
      <c r="O186" s="49" t="s">
        <v>588</v>
      </c>
      <c r="P186" s="49" t="s">
        <v>582</v>
      </c>
      <c r="Q186" s="45" t="s">
        <v>366</v>
      </c>
    </row>
    <row r="187" spans="1:18" x14ac:dyDescent="0.25">
      <c r="A187" s="45">
        <v>186</v>
      </c>
      <c r="B187" s="52">
        <v>39617</v>
      </c>
      <c r="C187" s="53">
        <v>2008</v>
      </c>
      <c r="D187" s="53">
        <v>6</v>
      </c>
      <c r="E187" s="53">
        <v>18</v>
      </c>
      <c r="H187" s="53">
        <f t="shared" si="7"/>
        <v>4</v>
      </c>
      <c r="I187" s="45" t="s">
        <v>145</v>
      </c>
      <c r="J187" s="45" t="s">
        <v>357</v>
      </c>
      <c r="K187" s="45" t="s">
        <v>8</v>
      </c>
      <c r="L187" s="45" t="s">
        <v>8</v>
      </c>
      <c r="M187" s="45" t="s">
        <v>9</v>
      </c>
      <c r="N187" s="45" t="s">
        <v>598</v>
      </c>
      <c r="O187" s="49" t="s">
        <v>584</v>
      </c>
      <c r="P187" s="49" t="s">
        <v>591</v>
      </c>
      <c r="Q187" s="45" t="s">
        <v>158</v>
      </c>
      <c r="R187" s="45" t="s">
        <v>367</v>
      </c>
    </row>
    <row r="188" spans="1:18" x14ac:dyDescent="0.25">
      <c r="A188" s="45">
        <v>187</v>
      </c>
      <c r="B188" s="52">
        <v>39630</v>
      </c>
      <c r="C188" s="53">
        <v>2008</v>
      </c>
      <c r="D188" s="53">
        <v>7</v>
      </c>
      <c r="E188" s="53">
        <v>1</v>
      </c>
      <c r="F188" s="59">
        <v>0.5625</v>
      </c>
      <c r="G188" s="53">
        <f t="shared" ref="G188:G197" si="8">HOUR(F188)</f>
        <v>13</v>
      </c>
      <c r="H188" s="53">
        <f t="shared" si="7"/>
        <v>3</v>
      </c>
      <c r="I188" s="45" t="s">
        <v>21</v>
      </c>
      <c r="J188" s="45" t="s">
        <v>357</v>
      </c>
      <c r="K188" s="45" t="s">
        <v>30</v>
      </c>
      <c r="L188" s="45" t="s">
        <v>30</v>
      </c>
      <c r="M188" s="45" t="s">
        <v>9</v>
      </c>
      <c r="N188" s="45" t="s">
        <v>598</v>
      </c>
      <c r="O188" s="49" t="s">
        <v>584</v>
      </c>
      <c r="P188" s="49" t="s">
        <v>591</v>
      </c>
      <c r="Q188" s="45" t="s">
        <v>368</v>
      </c>
      <c r="R188" s="45" t="s">
        <v>369</v>
      </c>
    </row>
    <row r="189" spans="1:18" x14ac:dyDescent="0.25">
      <c r="A189" s="45">
        <v>188</v>
      </c>
      <c r="B189" s="52">
        <v>39639</v>
      </c>
      <c r="C189" s="53">
        <v>2008</v>
      </c>
      <c r="D189" s="53">
        <v>7</v>
      </c>
      <c r="E189" s="53">
        <v>10</v>
      </c>
      <c r="F189" s="59">
        <v>0.48958333333333331</v>
      </c>
      <c r="G189" s="53">
        <f t="shared" si="8"/>
        <v>11</v>
      </c>
      <c r="H189" s="53">
        <f t="shared" si="7"/>
        <v>5</v>
      </c>
      <c r="I189" s="45" t="s">
        <v>17</v>
      </c>
      <c r="J189" s="45" t="s">
        <v>357</v>
      </c>
      <c r="K189" s="45" t="s">
        <v>12</v>
      </c>
      <c r="L189" s="45" t="s">
        <v>12</v>
      </c>
      <c r="M189" s="45" t="s">
        <v>9</v>
      </c>
      <c r="N189" s="45" t="s">
        <v>598</v>
      </c>
      <c r="O189" s="49" t="s">
        <v>587</v>
      </c>
      <c r="P189" s="49" t="s">
        <v>581</v>
      </c>
      <c r="Q189" s="45" t="s">
        <v>370</v>
      </c>
      <c r="R189" s="45" t="s">
        <v>371</v>
      </c>
    </row>
    <row r="190" spans="1:18" x14ac:dyDescent="0.25">
      <c r="A190" s="45">
        <v>189</v>
      </c>
      <c r="B190" s="52">
        <v>39645</v>
      </c>
      <c r="C190" s="53">
        <v>2008</v>
      </c>
      <c r="D190" s="53">
        <v>7</v>
      </c>
      <c r="E190" s="53">
        <v>16</v>
      </c>
      <c r="F190" s="59">
        <v>0.78125</v>
      </c>
      <c r="G190" s="53">
        <f t="shared" si="8"/>
        <v>18</v>
      </c>
      <c r="H190" s="53">
        <f t="shared" si="7"/>
        <v>4</v>
      </c>
      <c r="I190" s="45" t="s">
        <v>145</v>
      </c>
      <c r="J190" s="45" t="s">
        <v>357</v>
      </c>
      <c r="K190" s="45" t="s">
        <v>30</v>
      </c>
      <c r="L190" s="45" t="s">
        <v>30</v>
      </c>
      <c r="M190" s="45" t="s">
        <v>9</v>
      </c>
      <c r="N190" s="45" t="s">
        <v>598</v>
      </c>
      <c r="O190" s="49" t="s">
        <v>584</v>
      </c>
      <c r="P190" s="49" t="s">
        <v>597</v>
      </c>
      <c r="Q190" s="45" t="s">
        <v>372</v>
      </c>
      <c r="R190" s="45" t="s">
        <v>373</v>
      </c>
    </row>
    <row r="191" spans="1:18" x14ac:dyDescent="0.25">
      <c r="A191" s="45">
        <v>190</v>
      </c>
      <c r="B191" s="52">
        <v>39645</v>
      </c>
      <c r="C191" s="53">
        <v>2008</v>
      </c>
      <c r="D191" s="53">
        <v>7</v>
      </c>
      <c r="E191" s="53">
        <v>16</v>
      </c>
      <c r="F191" s="59">
        <v>0.66666666666666663</v>
      </c>
      <c r="G191" s="53">
        <f t="shared" si="8"/>
        <v>16</v>
      </c>
      <c r="H191" s="53">
        <f t="shared" si="7"/>
        <v>4</v>
      </c>
      <c r="I191" s="45" t="s">
        <v>145</v>
      </c>
      <c r="J191" s="45" t="s">
        <v>357</v>
      </c>
      <c r="K191" s="45" t="s">
        <v>8</v>
      </c>
      <c r="L191" s="45" t="s">
        <v>8</v>
      </c>
      <c r="M191" s="45" t="s">
        <v>9</v>
      </c>
      <c r="N191" s="45" t="s">
        <v>598</v>
      </c>
      <c r="O191" s="49" t="s">
        <v>584</v>
      </c>
      <c r="P191" s="49" t="s">
        <v>597</v>
      </c>
      <c r="Q191" s="45" t="s">
        <v>374</v>
      </c>
      <c r="R191" s="45" t="s">
        <v>375</v>
      </c>
    </row>
    <row r="192" spans="1:18" x14ac:dyDescent="0.25">
      <c r="A192" s="45">
        <v>191</v>
      </c>
      <c r="B192" s="52">
        <v>39649</v>
      </c>
      <c r="C192" s="53">
        <v>2008</v>
      </c>
      <c r="D192" s="53">
        <v>7</v>
      </c>
      <c r="E192" s="53">
        <v>20</v>
      </c>
      <c r="F192" s="59">
        <v>0.84375</v>
      </c>
      <c r="G192" s="53">
        <f t="shared" si="8"/>
        <v>20</v>
      </c>
      <c r="H192" s="53">
        <f t="shared" si="7"/>
        <v>1</v>
      </c>
      <c r="I192" s="45" t="s">
        <v>29</v>
      </c>
      <c r="J192" s="45" t="s">
        <v>357</v>
      </c>
      <c r="K192" s="45" t="s">
        <v>8</v>
      </c>
      <c r="L192" s="45" t="s">
        <v>8</v>
      </c>
      <c r="M192" s="45" t="s">
        <v>9</v>
      </c>
      <c r="N192" s="45" t="s">
        <v>8</v>
      </c>
      <c r="O192" s="49" t="s">
        <v>587</v>
      </c>
      <c r="P192" s="49" t="s">
        <v>581</v>
      </c>
      <c r="Q192" s="45" t="s">
        <v>376</v>
      </c>
    </row>
    <row r="193" spans="1:18" x14ac:dyDescent="0.25">
      <c r="A193" s="45">
        <v>192</v>
      </c>
      <c r="B193" s="52">
        <v>39653</v>
      </c>
      <c r="C193" s="53">
        <v>2008</v>
      </c>
      <c r="D193" s="53">
        <v>7</v>
      </c>
      <c r="E193" s="53">
        <v>24</v>
      </c>
      <c r="F193" s="59">
        <v>0.4375</v>
      </c>
      <c r="G193" s="53">
        <f t="shared" si="8"/>
        <v>10</v>
      </c>
      <c r="H193" s="53">
        <f t="shared" si="7"/>
        <v>5</v>
      </c>
      <c r="I193" s="45" t="s">
        <v>17</v>
      </c>
      <c r="J193" s="45" t="s">
        <v>357</v>
      </c>
      <c r="K193" s="45" t="s">
        <v>67</v>
      </c>
      <c r="L193" s="45" t="s">
        <v>18</v>
      </c>
      <c r="M193" s="45" t="s">
        <v>9</v>
      </c>
      <c r="N193" s="45" t="s">
        <v>598</v>
      </c>
      <c r="O193" s="49" t="s">
        <v>584</v>
      </c>
      <c r="P193" s="49" t="s">
        <v>591</v>
      </c>
      <c r="Q193" s="45" t="s">
        <v>377</v>
      </c>
      <c r="R193" s="45" t="s">
        <v>378</v>
      </c>
    </row>
    <row r="194" spans="1:18" x14ac:dyDescent="0.25">
      <c r="A194" s="45">
        <v>193</v>
      </c>
      <c r="B194" s="52">
        <v>39680</v>
      </c>
      <c r="C194" s="53">
        <v>2008</v>
      </c>
      <c r="D194" s="53">
        <v>8</v>
      </c>
      <c r="E194" s="53">
        <v>20</v>
      </c>
      <c r="F194" s="59">
        <v>0.59722222222222221</v>
      </c>
      <c r="G194" s="53">
        <f t="shared" si="8"/>
        <v>14</v>
      </c>
      <c r="H194" s="53">
        <f t="shared" si="7"/>
        <v>4</v>
      </c>
      <c r="I194" s="45" t="s">
        <v>145</v>
      </c>
      <c r="J194" s="45" t="s">
        <v>357</v>
      </c>
      <c r="K194" s="45" t="s">
        <v>67</v>
      </c>
      <c r="L194" s="45" t="s">
        <v>18</v>
      </c>
      <c r="M194" s="45" t="s">
        <v>44</v>
      </c>
      <c r="N194" s="45" t="s">
        <v>26</v>
      </c>
      <c r="O194" s="49" t="s">
        <v>584</v>
      </c>
      <c r="P194" s="49" t="s">
        <v>597</v>
      </c>
      <c r="Q194" s="45" t="s">
        <v>379</v>
      </c>
      <c r="R194" s="45" t="s">
        <v>380</v>
      </c>
    </row>
    <row r="195" spans="1:18" x14ac:dyDescent="0.25">
      <c r="A195" s="45">
        <v>194</v>
      </c>
      <c r="B195" s="52">
        <v>39690</v>
      </c>
      <c r="C195" s="53">
        <v>2008</v>
      </c>
      <c r="D195" s="53">
        <v>8</v>
      </c>
      <c r="E195" s="53">
        <v>30</v>
      </c>
      <c r="F195" s="59">
        <v>0.78125</v>
      </c>
      <c r="G195" s="53">
        <f t="shared" si="8"/>
        <v>18</v>
      </c>
      <c r="H195" s="53">
        <f t="shared" si="7"/>
        <v>7</v>
      </c>
      <c r="I195" s="45" t="s">
        <v>57</v>
      </c>
      <c r="J195" s="45" t="s">
        <v>39</v>
      </c>
      <c r="K195" s="45" t="s">
        <v>60</v>
      </c>
      <c r="L195" s="45" t="s">
        <v>60</v>
      </c>
      <c r="M195" s="45" t="s">
        <v>25</v>
      </c>
      <c r="N195" s="45" t="s">
        <v>26</v>
      </c>
      <c r="O195" s="49" t="s">
        <v>584</v>
      </c>
      <c r="P195" s="49" t="s">
        <v>583</v>
      </c>
      <c r="Q195" s="45" t="s">
        <v>381</v>
      </c>
      <c r="R195" s="45" t="s">
        <v>382</v>
      </c>
    </row>
    <row r="196" spans="1:18" x14ac:dyDescent="0.25">
      <c r="A196" s="45">
        <v>195</v>
      </c>
      <c r="B196" s="52">
        <v>39692</v>
      </c>
      <c r="C196" s="53">
        <v>2008</v>
      </c>
      <c r="D196" s="53">
        <v>9</v>
      </c>
      <c r="E196" s="53">
        <v>1</v>
      </c>
      <c r="F196" s="59">
        <v>0.75</v>
      </c>
      <c r="G196" s="53">
        <f t="shared" si="8"/>
        <v>18</v>
      </c>
      <c r="H196" s="53">
        <f t="shared" si="7"/>
        <v>2</v>
      </c>
      <c r="I196" s="45" t="s">
        <v>38</v>
      </c>
      <c r="J196" s="45" t="s">
        <v>39</v>
      </c>
      <c r="K196" s="45" t="s">
        <v>8</v>
      </c>
      <c r="L196" s="45" t="s">
        <v>8</v>
      </c>
      <c r="M196" s="45" t="s">
        <v>9</v>
      </c>
      <c r="N196" s="45" t="s">
        <v>598</v>
      </c>
      <c r="O196" s="49" t="s">
        <v>1001</v>
      </c>
      <c r="P196" s="49" t="s">
        <v>580</v>
      </c>
      <c r="Q196" s="45" t="s">
        <v>383</v>
      </c>
      <c r="R196" s="45" t="s">
        <v>384</v>
      </c>
    </row>
    <row r="197" spans="1:18" x14ac:dyDescent="0.25">
      <c r="A197" s="45">
        <v>196</v>
      </c>
      <c r="B197" s="52">
        <v>39693</v>
      </c>
      <c r="C197" s="53">
        <v>2008</v>
      </c>
      <c r="D197" s="53">
        <v>9</v>
      </c>
      <c r="E197" s="53">
        <v>2</v>
      </c>
      <c r="F197" s="59">
        <v>0.66666666666666663</v>
      </c>
      <c r="G197" s="53">
        <f t="shared" si="8"/>
        <v>16</v>
      </c>
      <c r="H197" s="53">
        <f t="shared" si="7"/>
        <v>3</v>
      </c>
      <c r="I197" s="45" t="s">
        <v>21</v>
      </c>
      <c r="K197" s="45" t="s">
        <v>67</v>
      </c>
      <c r="L197" s="45" t="s">
        <v>18</v>
      </c>
      <c r="M197" s="45" t="s">
        <v>9</v>
      </c>
      <c r="N197" s="45" t="s">
        <v>598</v>
      </c>
      <c r="O197" s="49" t="s">
        <v>1000</v>
      </c>
      <c r="P197" s="49" t="s">
        <v>590</v>
      </c>
      <c r="Q197" s="45" t="s">
        <v>385</v>
      </c>
      <c r="R197" s="45" t="s">
        <v>386</v>
      </c>
    </row>
    <row r="198" spans="1:18" x14ac:dyDescent="0.25">
      <c r="A198" s="45">
        <v>197</v>
      </c>
      <c r="B198" s="52">
        <v>39703</v>
      </c>
      <c r="C198" s="53">
        <v>2008</v>
      </c>
      <c r="D198" s="53">
        <v>9</v>
      </c>
      <c r="E198" s="53">
        <v>12</v>
      </c>
      <c r="H198" s="53">
        <f t="shared" si="7"/>
        <v>6</v>
      </c>
      <c r="I198" s="45" t="s">
        <v>24</v>
      </c>
      <c r="J198" s="45" t="s">
        <v>357</v>
      </c>
      <c r="K198" s="45" t="s">
        <v>8</v>
      </c>
      <c r="L198" s="45" t="s">
        <v>8</v>
      </c>
      <c r="M198" s="45" t="s">
        <v>9</v>
      </c>
      <c r="N198" s="45" t="s">
        <v>10</v>
      </c>
      <c r="O198" s="49" t="s">
        <v>584</v>
      </c>
      <c r="P198" s="49" t="s">
        <v>591</v>
      </c>
      <c r="Q198" s="45" t="s">
        <v>387</v>
      </c>
      <c r="R198" s="45" t="s">
        <v>388</v>
      </c>
    </row>
    <row r="199" spans="1:18" x14ac:dyDescent="0.25">
      <c r="A199" s="45">
        <v>198</v>
      </c>
      <c r="B199" s="52">
        <v>39718</v>
      </c>
      <c r="C199" s="53">
        <v>2008</v>
      </c>
      <c r="D199" s="53">
        <v>9</v>
      </c>
      <c r="E199" s="53">
        <v>27</v>
      </c>
      <c r="H199" s="53">
        <f t="shared" si="7"/>
        <v>7</v>
      </c>
      <c r="I199" s="45" t="s">
        <v>57</v>
      </c>
      <c r="J199" s="45" t="s">
        <v>357</v>
      </c>
      <c r="K199" s="45" t="s">
        <v>389</v>
      </c>
      <c r="L199" s="45" t="s">
        <v>12</v>
      </c>
      <c r="M199" s="45" t="s">
        <v>9</v>
      </c>
      <c r="N199" s="45" t="s">
        <v>10</v>
      </c>
      <c r="O199" s="49" t="s">
        <v>1001</v>
      </c>
      <c r="P199" s="49" t="s">
        <v>580</v>
      </c>
      <c r="Q199" s="45" t="s">
        <v>390</v>
      </c>
      <c r="R199" s="45" t="s">
        <v>391</v>
      </c>
    </row>
    <row r="200" spans="1:18" x14ac:dyDescent="0.25">
      <c r="A200" s="45">
        <v>199</v>
      </c>
      <c r="B200" s="52">
        <v>39720</v>
      </c>
      <c r="C200" s="53">
        <v>2008</v>
      </c>
      <c r="D200" s="53">
        <v>9</v>
      </c>
      <c r="E200" s="53">
        <v>29</v>
      </c>
      <c r="F200" s="59">
        <v>0.54166666666666663</v>
      </c>
      <c r="G200" s="53">
        <f t="shared" ref="G200:G207" si="9">HOUR(F200)</f>
        <v>13</v>
      </c>
      <c r="H200" s="53">
        <f t="shared" si="7"/>
        <v>2</v>
      </c>
      <c r="I200" s="45" t="s">
        <v>38</v>
      </c>
      <c r="J200" s="45" t="s">
        <v>357</v>
      </c>
      <c r="K200" s="45" t="s">
        <v>63</v>
      </c>
      <c r="L200" s="45" t="s">
        <v>18</v>
      </c>
      <c r="M200" s="45" t="s">
        <v>44</v>
      </c>
      <c r="N200" s="45" t="s">
        <v>26</v>
      </c>
      <c r="O200" s="49" t="s">
        <v>1001</v>
      </c>
      <c r="P200" s="49" t="s">
        <v>580</v>
      </c>
      <c r="Q200" s="45" t="s">
        <v>392</v>
      </c>
      <c r="R200" s="45" t="s">
        <v>393</v>
      </c>
    </row>
    <row r="201" spans="1:18" x14ac:dyDescent="0.25">
      <c r="A201" s="45">
        <v>200</v>
      </c>
      <c r="B201" s="52">
        <v>39724</v>
      </c>
      <c r="C201" s="53">
        <v>2008</v>
      </c>
      <c r="D201" s="53">
        <v>10</v>
      </c>
      <c r="E201" s="53">
        <v>3</v>
      </c>
      <c r="F201" s="59">
        <v>0.84375</v>
      </c>
      <c r="G201" s="53">
        <f t="shared" si="9"/>
        <v>20</v>
      </c>
      <c r="H201" s="53">
        <f t="shared" si="7"/>
        <v>6</v>
      </c>
      <c r="I201" s="45" t="s">
        <v>24</v>
      </c>
      <c r="J201" s="45" t="s">
        <v>357</v>
      </c>
      <c r="K201" s="45" t="s">
        <v>30</v>
      </c>
      <c r="L201" s="45" t="s">
        <v>30</v>
      </c>
      <c r="M201" s="45" t="s">
        <v>9</v>
      </c>
      <c r="N201" s="45" t="s">
        <v>10</v>
      </c>
      <c r="O201" s="49" t="s">
        <v>1001</v>
      </c>
      <c r="P201" s="49" t="s">
        <v>580</v>
      </c>
      <c r="Q201" s="45" t="s">
        <v>394</v>
      </c>
      <c r="R201" s="45" t="s">
        <v>395</v>
      </c>
    </row>
    <row r="202" spans="1:18" x14ac:dyDescent="0.25">
      <c r="A202" s="45">
        <v>201</v>
      </c>
      <c r="B202" s="52">
        <v>39729</v>
      </c>
      <c r="C202" s="53">
        <v>2008</v>
      </c>
      <c r="D202" s="53">
        <v>10</v>
      </c>
      <c r="E202" s="53">
        <v>8</v>
      </c>
      <c r="F202" s="59">
        <v>0.85416666666666663</v>
      </c>
      <c r="G202" s="53">
        <f t="shared" si="9"/>
        <v>20</v>
      </c>
      <c r="H202" s="53">
        <f t="shared" si="7"/>
        <v>4</v>
      </c>
      <c r="I202" s="45" t="s">
        <v>145</v>
      </c>
      <c r="J202" s="45" t="s">
        <v>357</v>
      </c>
      <c r="K202" s="45" t="s">
        <v>63</v>
      </c>
      <c r="L202" s="45" t="s">
        <v>18</v>
      </c>
      <c r="M202" s="45" t="s">
        <v>25</v>
      </c>
      <c r="N202" s="45" t="s">
        <v>26</v>
      </c>
      <c r="O202" s="49" t="s">
        <v>587</v>
      </c>
      <c r="P202" s="49" t="s">
        <v>581</v>
      </c>
      <c r="Q202" s="45" t="s">
        <v>396</v>
      </c>
      <c r="R202" s="45" t="s">
        <v>397</v>
      </c>
    </row>
    <row r="203" spans="1:18" x14ac:dyDescent="0.25">
      <c r="A203" s="45">
        <v>202</v>
      </c>
      <c r="B203" s="52">
        <v>39733</v>
      </c>
      <c r="C203" s="53">
        <v>2008</v>
      </c>
      <c r="D203" s="53">
        <v>10</v>
      </c>
      <c r="E203" s="53">
        <v>12</v>
      </c>
      <c r="F203" s="59">
        <v>0.70833333333333337</v>
      </c>
      <c r="G203" s="53">
        <f t="shared" si="9"/>
        <v>17</v>
      </c>
      <c r="H203" s="53">
        <f t="shared" si="7"/>
        <v>1</v>
      </c>
      <c r="I203" s="45" t="s">
        <v>29</v>
      </c>
      <c r="J203" s="45" t="s">
        <v>357</v>
      </c>
      <c r="K203" s="45" t="s">
        <v>408</v>
      </c>
      <c r="L203" s="45" t="s">
        <v>60</v>
      </c>
      <c r="M203" s="45" t="s">
        <v>9</v>
      </c>
      <c r="N203" s="45" t="s">
        <v>598</v>
      </c>
      <c r="O203" s="49" t="s">
        <v>587</v>
      </c>
      <c r="P203" s="49" t="s">
        <v>581</v>
      </c>
      <c r="Q203" s="45" t="s">
        <v>398</v>
      </c>
      <c r="R203" s="45" t="s">
        <v>399</v>
      </c>
    </row>
    <row r="204" spans="1:18" x14ac:dyDescent="0.25">
      <c r="A204" s="45">
        <v>203</v>
      </c>
      <c r="B204" s="52">
        <v>39743</v>
      </c>
      <c r="C204" s="53">
        <v>2008</v>
      </c>
      <c r="D204" s="53">
        <v>10</v>
      </c>
      <c r="E204" s="53">
        <v>22</v>
      </c>
      <c r="F204" s="59">
        <v>0.625</v>
      </c>
      <c r="G204" s="53">
        <f t="shared" si="9"/>
        <v>15</v>
      </c>
      <c r="H204" s="53">
        <f t="shared" si="7"/>
        <v>4</v>
      </c>
      <c r="I204" s="45" t="s">
        <v>145</v>
      </c>
      <c r="J204" s="45" t="s">
        <v>357</v>
      </c>
      <c r="K204" s="45" t="s">
        <v>30</v>
      </c>
      <c r="L204" s="45" t="s">
        <v>30</v>
      </c>
      <c r="M204" s="45" t="s">
        <v>9</v>
      </c>
      <c r="N204" s="45" t="s">
        <v>598</v>
      </c>
      <c r="O204" s="49" t="s">
        <v>588</v>
      </c>
      <c r="P204" s="49" t="s">
        <v>582</v>
      </c>
      <c r="Q204" s="45" t="s">
        <v>400</v>
      </c>
      <c r="R204" s="45" t="s">
        <v>401</v>
      </c>
    </row>
    <row r="205" spans="1:18" x14ac:dyDescent="0.25">
      <c r="A205" s="45">
        <v>204</v>
      </c>
      <c r="B205" s="52">
        <v>39782</v>
      </c>
      <c r="C205" s="53">
        <v>2008</v>
      </c>
      <c r="D205" s="53">
        <v>11</v>
      </c>
      <c r="E205" s="53">
        <v>30</v>
      </c>
      <c r="F205" s="59">
        <v>0.83333333333333337</v>
      </c>
      <c r="G205" s="53">
        <f t="shared" si="9"/>
        <v>20</v>
      </c>
      <c r="H205" s="53">
        <f t="shared" si="7"/>
        <v>1</v>
      </c>
      <c r="I205" s="45" t="s">
        <v>29</v>
      </c>
      <c r="J205" s="45" t="s">
        <v>357</v>
      </c>
      <c r="K205" s="45" t="s">
        <v>8</v>
      </c>
      <c r="L205" s="45" t="s">
        <v>8</v>
      </c>
      <c r="M205" s="45" t="s">
        <v>9</v>
      </c>
      <c r="N205" s="45" t="s">
        <v>598</v>
      </c>
      <c r="O205" s="49" t="s">
        <v>1000</v>
      </c>
      <c r="P205" s="49" t="s">
        <v>590</v>
      </c>
      <c r="Q205" s="45" t="s">
        <v>402</v>
      </c>
      <c r="R205" s="45" t="s">
        <v>403</v>
      </c>
    </row>
    <row r="206" spans="1:18" x14ac:dyDescent="0.25">
      <c r="A206" s="45">
        <v>205</v>
      </c>
      <c r="B206" s="52">
        <v>39870</v>
      </c>
      <c r="C206" s="53">
        <v>2009</v>
      </c>
      <c r="D206" s="53">
        <v>2</v>
      </c>
      <c r="E206" s="53">
        <v>26</v>
      </c>
      <c r="F206" s="59">
        <v>0.34722222222222227</v>
      </c>
      <c r="G206" s="53">
        <f t="shared" si="9"/>
        <v>8</v>
      </c>
      <c r="H206" s="53">
        <f t="shared" si="7"/>
        <v>5</v>
      </c>
      <c r="I206" s="45" t="s">
        <v>17</v>
      </c>
      <c r="J206" s="45" t="s">
        <v>357</v>
      </c>
      <c r="K206" s="45" t="s">
        <v>408</v>
      </c>
      <c r="L206" s="45" t="s">
        <v>60</v>
      </c>
      <c r="M206" s="45" t="s">
        <v>9</v>
      </c>
      <c r="N206" s="45" t="s">
        <v>595</v>
      </c>
      <c r="O206" s="49" t="s">
        <v>588</v>
      </c>
      <c r="P206" s="49" t="s">
        <v>582</v>
      </c>
      <c r="Q206" s="45" t="s">
        <v>409</v>
      </c>
      <c r="R206" s="45" t="s">
        <v>410</v>
      </c>
    </row>
    <row r="207" spans="1:18" x14ac:dyDescent="0.25">
      <c r="A207" s="45">
        <v>206</v>
      </c>
      <c r="B207" s="52">
        <v>39897</v>
      </c>
      <c r="C207" s="53">
        <v>2009</v>
      </c>
      <c r="D207" s="53">
        <v>3</v>
      </c>
      <c r="E207" s="53">
        <v>25</v>
      </c>
      <c r="F207" s="59">
        <v>0.41666666666666669</v>
      </c>
      <c r="G207" s="53">
        <f t="shared" si="9"/>
        <v>10</v>
      </c>
      <c r="H207" s="53">
        <f t="shared" si="7"/>
        <v>4</v>
      </c>
      <c r="I207" s="45" t="s">
        <v>145</v>
      </c>
      <c r="J207" s="45" t="s">
        <v>357</v>
      </c>
      <c r="K207" s="45" t="s">
        <v>30</v>
      </c>
      <c r="L207" s="45" t="s">
        <v>30</v>
      </c>
      <c r="M207" s="45" t="s">
        <v>9</v>
      </c>
      <c r="N207" s="45" t="s">
        <v>596</v>
      </c>
      <c r="O207" s="49" t="s">
        <v>589</v>
      </c>
      <c r="P207" s="49" t="s">
        <v>590</v>
      </c>
      <c r="Q207" s="45" t="s">
        <v>411</v>
      </c>
      <c r="R207" s="45" t="s">
        <v>412</v>
      </c>
    </row>
    <row r="208" spans="1:18" x14ac:dyDescent="0.25">
      <c r="A208" s="45">
        <v>207</v>
      </c>
      <c r="B208" s="52">
        <v>39938</v>
      </c>
      <c r="C208" s="53">
        <v>2009</v>
      </c>
      <c r="D208" s="53">
        <v>5</v>
      </c>
      <c r="E208" s="53">
        <v>5</v>
      </c>
      <c r="H208" s="53">
        <f t="shared" si="7"/>
        <v>3</v>
      </c>
      <c r="I208" s="45" t="s">
        <v>21</v>
      </c>
      <c r="J208" s="45" t="s">
        <v>357</v>
      </c>
      <c r="K208" s="45" t="s">
        <v>12</v>
      </c>
      <c r="L208" s="45" t="s">
        <v>12</v>
      </c>
      <c r="M208" s="45" t="s">
        <v>9</v>
      </c>
      <c r="N208" s="45" t="s">
        <v>595</v>
      </c>
      <c r="O208" s="49" t="s">
        <v>999</v>
      </c>
      <c r="P208" s="49" t="s">
        <v>581</v>
      </c>
      <c r="Q208" s="45" t="s">
        <v>413</v>
      </c>
      <c r="R208" s="45" t="s">
        <v>414</v>
      </c>
    </row>
    <row r="209" spans="1:18" x14ac:dyDescent="0.25">
      <c r="A209" s="45">
        <v>208</v>
      </c>
      <c r="B209" s="52">
        <v>39951</v>
      </c>
      <c r="C209" s="53">
        <v>2009</v>
      </c>
      <c r="D209" s="53">
        <v>5</v>
      </c>
      <c r="E209" s="53">
        <v>18</v>
      </c>
      <c r="H209" s="53">
        <f t="shared" si="7"/>
        <v>2</v>
      </c>
      <c r="I209" s="45" t="s">
        <v>38</v>
      </c>
      <c r="J209" s="45" t="s">
        <v>357</v>
      </c>
      <c r="K209" s="45" t="s">
        <v>415</v>
      </c>
      <c r="L209" s="45" t="s">
        <v>30</v>
      </c>
      <c r="M209" s="45" t="s">
        <v>9</v>
      </c>
      <c r="N209" s="45" t="s">
        <v>598</v>
      </c>
      <c r="O209" s="49" t="s">
        <v>999</v>
      </c>
      <c r="P209" s="49" t="s">
        <v>581</v>
      </c>
      <c r="Q209" s="45" t="s">
        <v>416</v>
      </c>
      <c r="R209" s="45" t="s">
        <v>417</v>
      </c>
    </row>
    <row r="210" spans="1:18" x14ac:dyDescent="0.25">
      <c r="A210" s="45">
        <v>209</v>
      </c>
      <c r="B210" s="52">
        <v>39956</v>
      </c>
      <c r="C210" s="53">
        <v>2009</v>
      </c>
      <c r="D210" s="53">
        <v>5</v>
      </c>
      <c r="E210" s="53">
        <v>23</v>
      </c>
      <c r="H210" s="53">
        <f t="shared" si="7"/>
        <v>7</v>
      </c>
      <c r="I210" s="45" t="s">
        <v>57</v>
      </c>
      <c r="J210" s="45" t="s">
        <v>39</v>
      </c>
      <c r="K210" s="45" t="s">
        <v>8</v>
      </c>
      <c r="L210" s="45" t="s">
        <v>8</v>
      </c>
      <c r="M210" s="45" t="s">
        <v>9</v>
      </c>
      <c r="N210" s="45" t="s">
        <v>598</v>
      </c>
      <c r="O210" s="49" t="s">
        <v>588</v>
      </c>
      <c r="P210" s="49" t="s">
        <v>582</v>
      </c>
      <c r="Q210" s="45" t="s">
        <v>418</v>
      </c>
      <c r="R210" s="45" t="s">
        <v>419</v>
      </c>
    </row>
    <row r="211" spans="1:18" x14ac:dyDescent="0.25">
      <c r="A211" s="45">
        <v>210</v>
      </c>
      <c r="B211" s="52">
        <v>39959</v>
      </c>
      <c r="C211" s="53">
        <v>2009</v>
      </c>
      <c r="D211" s="53">
        <v>5</v>
      </c>
      <c r="E211" s="53">
        <v>26</v>
      </c>
      <c r="F211" s="59">
        <v>0.625</v>
      </c>
      <c r="G211" s="53">
        <f>HOUR(F211)</f>
        <v>15</v>
      </c>
      <c r="H211" s="53">
        <f t="shared" si="7"/>
        <v>3</v>
      </c>
      <c r="I211" s="45" t="s">
        <v>21</v>
      </c>
      <c r="J211" s="45" t="s">
        <v>357</v>
      </c>
      <c r="K211" s="45" t="s">
        <v>8</v>
      </c>
      <c r="L211" s="45" t="s">
        <v>8</v>
      </c>
      <c r="M211" s="45" t="s">
        <v>9</v>
      </c>
      <c r="N211" s="45" t="s">
        <v>598</v>
      </c>
      <c r="O211" s="49" t="s">
        <v>999</v>
      </c>
      <c r="P211" s="49" t="s">
        <v>581</v>
      </c>
      <c r="Q211" s="45" t="s">
        <v>421</v>
      </c>
      <c r="R211" s="45" t="s">
        <v>422</v>
      </c>
    </row>
    <row r="212" spans="1:18" x14ac:dyDescent="0.25">
      <c r="A212" s="45">
        <v>211</v>
      </c>
      <c r="B212" s="52">
        <v>39962</v>
      </c>
      <c r="C212" s="53">
        <v>2009</v>
      </c>
      <c r="D212" s="53">
        <v>5</v>
      </c>
      <c r="E212" s="53">
        <v>29</v>
      </c>
      <c r="F212" s="59">
        <v>0.8125</v>
      </c>
      <c r="G212" s="53">
        <f>HOUR(F212)</f>
        <v>19</v>
      </c>
      <c r="H212" s="53">
        <f t="shared" si="7"/>
        <v>6</v>
      </c>
      <c r="I212" s="45" t="s">
        <v>24</v>
      </c>
      <c r="J212" s="45" t="s">
        <v>357</v>
      </c>
      <c r="K212" s="45" t="s">
        <v>8</v>
      </c>
      <c r="L212" s="45" t="s">
        <v>8</v>
      </c>
      <c r="M212" s="45" t="s">
        <v>9</v>
      </c>
      <c r="N212" s="45" t="s">
        <v>10</v>
      </c>
      <c r="O212" s="49" t="s">
        <v>1001</v>
      </c>
      <c r="P212" s="49" t="s">
        <v>580</v>
      </c>
      <c r="Q212" s="45" t="s">
        <v>420</v>
      </c>
      <c r="R212" s="45" t="s">
        <v>10</v>
      </c>
    </row>
    <row r="213" spans="1:18" x14ac:dyDescent="0.25">
      <c r="A213" s="45">
        <v>212</v>
      </c>
      <c r="B213" s="52">
        <v>39968</v>
      </c>
      <c r="C213" s="53">
        <v>2009</v>
      </c>
      <c r="D213" s="53">
        <v>6</v>
      </c>
      <c r="E213" s="53">
        <v>4</v>
      </c>
      <c r="F213" s="59">
        <v>0.79166666666666663</v>
      </c>
      <c r="G213" s="53">
        <f>HOUR(F213)</f>
        <v>19</v>
      </c>
      <c r="H213" s="53">
        <f t="shared" si="7"/>
        <v>5</v>
      </c>
      <c r="I213" s="45" t="s">
        <v>17</v>
      </c>
      <c r="J213" s="45" t="s">
        <v>357</v>
      </c>
      <c r="K213" s="45" t="s">
        <v>8</v>
      </c>
      <c r="L213" s="45" t="s">
        <v>8</v>
      </c>
      <c r="M213" s="45" t="s">
        <v>9</v>
      </c>
      <c r="N213" s="45" t="s">
        <v>10</v>
      </c>
      <c r="O213" s="49" t="s">
        <v>584</v>
      </c>
      <c r="P213" s="49" t="s">
        <v>597</v>
      </c>
      <c r="Q213" s="45" t="s">
        <v>423</v>
      </c>
      <c r="R213" s="45" t="s">
        <v>424</v>
      </c>
    </row>
    <row r="214" spans="1:18" x14ac:dyDescent="0.25">
      <c r="A214" s="45">
        <v>213</v>
      </c>
      <c r="B214" s="52">
        <v>39971</v>
      </c>
      <c r="C214" s="53">
        <v>2009</v>
      </c>
      <c r="D214" s="53">
        <v>6</v>
      </c>
      <c r="E214" s="53">
        <v>7</v>
      </c>
      <c r="H214" s="53">
        <f t="shared" si="7"/>
        <v>1</v>
      </c>
      <c r="I214" s="45" t="s">
        <v>29</v>
      </c>
      <c r="J214" s="45" t="s">
        <v>357</v>
      </c>
      <c r="K214" s="45" t="s">
        <v>8</v>
      </c>
      <c r="L214" s="45" t="s">
        <v>8</v>
      </c>
      <c r="M214" s="45" t="s">
        <v>9</v>
      </c>
      <c r="N214" s="45" t="s">
        <v>598</v>
      </c>
      <c r="O214" s="49" t="s">
        <v>999</v>
      </c>
      <c r="P214" s="49" t="s">
        <v>581</v>
      </c>
      <c r="Q214" s="45" t="s">
        <v>425</v>
      </c>
      <c r="R214" s="45" t="s">
        <v>426</v>
      </c>
    </row>
    <row r="215" spans="1:18" x14ac:dyDescent="0.25">
      <c r="A215" s="45">
        <v>214</v>
      </c>
      <c r="B215" s="52">
        <v>39990</v>
      </c>
      <c r="C215" s="53">
        <v>2009</v>
      </c>
      <c r="D215" s="53">
        <v>6</v>
      </c>
      <c r="E215" s="53">
        <v>26</v>
      </c>
      <c r="F215" s="59">
        <v>0.78125</v>
      </c>
      <c r="G215" s="53">
        <f t="shared" ref="G215:G226" si="10">HOUR(F215)</f>
        <v>18</v>
      </c>
      <c r="H215" s="53">
        <f t="shared" si="7"/>
        <v>6</v>
      </c>
      <c r="I215" s="45" t="s">
        <v>24</v>
      </c>
      <c r="J215" s="45" t="s">
        <v>357</v>
      </c>
      <c r="K215" s="45" t="s">
        <v>408</v>
      </c>
      <c r="L215" s="45" t="s">
        <v>60</v>
      </c>
      <c r="M215" s="45" t="s">
        <v>9</v>
      </c>
      <c r="N215" s="45" t="s">
        <v>598</v>
      </c>
      <c r="O215" s="49" t="s">
        <v>1001</v>
      </c>
      <c r="P215" s="49" t="s">
        <v>580</v>
      </c>
      <c r="Q215" s="45" t="s">
        <v>427</v>
      </c>
      <c r="R215" s="45" t="s">
        <v>428</v>
      </c>
    </row>
    <row r="216" spans="1:18" x14ac:dyDescent="0.25">
      <c r="A216" s="45">
        <v>215</v>
      </c>
      <c r="B216" s="52">
        <v>39999</v>
      </c>
      <c r="C216" s="53">
        <v>2009</v>
      </c>
      <c r="D216" s="53">
        <v>7</v>
      </c>
      <c r="E216" s="53">
        <v>5</v>
      </c>
      <c r="F216" s="59">
        <v>0.83333333333333337</v>
      </c>
      <c r="G216" s="53">
        <f t="shared" si="10"/>
        <v>20</v>
      </c>
      <c r="H216" s="53">
        <f t="shared" si="7"/>
        <v>1</v>
      </c>
      <c r="I216" s="45" t="s">
        <v>29</v>
      </c>
      <c r="J216" s="45" t="s">
        <v>39</v>
      </c>
      <c r="K216" s="45" t="s">
        <v>60</v>
      </c>
      <c r="L216" s="45" t="s">
        <v>60</v>
      </c>
      <c r="M216" s="45" t="s">
        <v>25</v>
      </c>
      <c r="N216" s="45" t="s">
        <v>26</v>
      </c>
      <c r="O216" s="49" t="s">
        <v>584</v>
      </c>
      <c r="P216" s="49" t="s">
        <v>580</v>
      </c>
      <c r="Q216" s="45" t="s">
        <v>429</v>
      </c>
      <c r="R216" s="45" t="s">
        <v>430</v>
      </c>
    </row>
    <row r="217" spans="1:18" x14ac:dyDescent="0.25">
      <c r="A217" s="45">
        <v>216</v>
      </c>
      <c r="B217" s="52">
        <v>40029</v>
      </c>
      <c r="C217" s="53">
        <v>2009</v>
      </c>
      <c r="D217" s="53">
        <v>8</v>
      </c>
      <c r="E217" s="53">
        <v>4</v>
      </c>
      <c r="F217" s="59">
        <v>0.5</v>
      </c>
      <c r="G217" s="53">
        <f t="shared" si="10"/>
        <v>12</v>
      </c>
      <c r="H217" s="53">
        <f t="shared" si="7"/>
        <v>3</v>
      </c>
      <c r="I217" s="45" t="s">
        <v>21</v>
      </c>
      <c r="J217" s="45" t="s">
        <v>357</v>
      </c>
      <c r="K217" s="45" t="s">
        <v>431</v>
      </c>
      <c r="L217" s="45" t="s">
        <v>52</v>
      </c>
      <c r="M217" s="45" t="s">
        <v>25</v>
      </c>
      <c r="N217" s="45" t="s">
        <v>133</v>
      </c>
      <c r="O217" s="49" t="s">
        <v>1001</v>
      </c>
      <c r="P217" s="49" t="s">
        <v>580</v>
      </c>
      <c r="Q217" s="45" t="s">
        <v>432</v>
      </c>
      <c r="R217" s="45" t="s">
        <v>433</v>
      </c>
    </row>
    <row r="218" spans="1:18" x14ac:dyDescent="0.25">
      <c r="A218" s="45">
        <v>217</v>
      </c>
      <c r="B218" s="52">
        <v>40030</v>
      </c>
      <c r="C218" s="53">
        <v>2009</v>
      </c>
      <c r="D218" s="53">
        <v>8</v>
      </c>
      <c r="E218" s="53">
        <v>5</v>
      </c>
      <c r="F218" s="59">
        <v>0.80208333333333337</v>
      </c>
      <c r="G218" s="53">
        <f t="shared" si="10"/>
        <v>19</v>
      </c>
      <c r="H218" s="53">
        <f t="shared" si="7"/>
        <v>4</v>
      </c>
      <c r="I218" s="45" t="s">
        <v>145</v>
      </c>
      <c r="J218" s="45" t="s">
        <v>357</v>
      </c>
      <c r="K218" s="45" t="s">
        <v>12</v>
      </c>
      <c r="L218" s="45" t="s">
        <v>12</v>
      </c>
      <c r="M218" s="45" t="s">
        <v>9</v>
      </c>
      <c r="N218" s="45" t="s">
        <v>598</v>
      </c>
      <c r="O218" s="49" t="s">
        <v>588</v>
      </c>
      <c r="P218" s="49" t="s">
        <v>582</v>
      </c>
      <c r="Q218" s="45" t="s">
        <v>434</v>
      </c>
      <c r="R218" s="45" t="s">
        <v>435</v>
      </c>
    </row>
    <row r="219" spans="1:18" x14ac:dyDescent="0.25">
      <c r="A219" s="45">
        <v>218</v>
      </c>
      <c r="B219" s="52">
        <v>40036</v>
      </c>
      <c r="C219" s="53">
        <v>2009</v>
      </c>
      <c r="D219" s="53">
        <v>8</v>
      </c>
      <c r="E219" s="53">
        <v>11</v>
      </c>
      <c r="F219" s="59">
        <v>0.85416666666666663</v>
      </c>
      <c r="G219" s="53">
        <f t="shared" si="10"/>
        <v>20</v>
      </c>
      <c r="H219" s="53">
        <f t="shared" si="7"/>
        <v>3</v>
      </c>
      <c r="I219" s="45" t="s">
        <v>21</v>
      </c>
      <c r="J219" s="45" t="s">
        <v>357</v>
      </c>
      <c r="K219" s="45" t="s">
        <v>30</v>
      </c>
      <c r="L219" s="45" t="s">
        <v>30</v>
      </c>
      <c r="M219" s="45" t="s">
        <v>9</v>
      </c>
      <c r="N219" s="45" t="s">
        <v>598</v>
      </c>
      <c r="O219" s="49" t="s">
        <v>1001</v>
      </c>
      <c r="P219" s="49" t="s">
        <v>580</v>
      </c>
      <c r="Q219" s="45" t="s">
        <v>179</v>
      </c>
      <c r="R219" s="45" t="s">
        <v>436</v>
      </c>
    </row>
    <row r="220" spans="1:18" x14ac:dyDescent="0.25">
      <c r="A220" s="45">
        <v>219</v>
      </c>
      <c r="B220" s="52">
        <v>40039</v>
      </c>
      <c r="C220" s="53">
        <v>2009</v>
      </c>
      <c r="D220" s="53">
        <v>8</v>
      </c>
      <c r="E220" s="53">
        <v>14</v>
      </c>
      <c r="F220" s="59">
        <v>0.86458333333333337</v>
      </c>
      <c r="G220" s="53">
        <f t="shared" si="10"/>
        <v>20</v>
      </c>
      <c r="H220" s="53">
        <f t="shared" si="7"/>
        <v>6</v>
      </c>
      <c r="I220" s="45" t="s">
        <v>24</v>
      </c>
      <c r="J220" s="45" t="s">
        <v>357</v>
      </c>
      <c r="K220" s="45" t="s">
        <v>8</v>
      </c>
      <c r="L220" s="45" t="s">
        <v>8</v>
      </c>
      <c r="M220" s="45" t="s">
        <v>9</v>
      </c>
      <c r="N220" s="45" t="s">
        <v>598</v>
      </c>
      <c r="O220" s="49" t="s">
        <v>999</v>
      </c>
      <c r="P220" s="49" t="s">
        <v>581</v>
      </c>
      <c r="Q220" s="45" t="s">
        <v>438</v>
      </c>
      <c r="R220" s="45" t="s">
        <v>439</v>
      </c>
    </row>
    <row r="221" spans="1:18" x14ac:dyDescent="0.25">
      <c r="A221" s="45">
        <v>220</v>
      </c>
      <c r="B221" s="52">
        <v>40040</v>
      </c>
      <c r="C221" s="53">
        <v>2009</v>
      </c>
      <c r="D221" s="53">
        <v>8</v>
      </c>
      <c r="E221" s="53">
        <v>15</v>
      </c>
      <c r="F221" s="59">
        <v>0.47916666666666669</v>
      </c>
      <c r="G221" s="53">
        <f t="shared" si="10"/>
        <v>11</v>
      </c>
      <c r="H221" s="53">
        <f t="shared" si="7"/>
        <v>7</v>
      </c>
      <c r="I221" s="45" t="s">
        <v>57</v>
      </c>
      <c r="J221" s="45" t="s">
        <v>357</v>
      </c>
      <c r="K221" s="45" t="s">
        <v>8</v>
      </c>
      <c r="L221" s="45" t="s">
        <v>8</v>
      </c>
      <c r="M221" s="45" t="s">
        <v>9</v>
      </c>
      <c r="N221" s="45" t="s">
        <v>598</v>
      </c>
      <c r="O221" s="49" t="s">
        <v>999</v>
      </c>
      <c r="P221" s="49" t="s">
        <v>581</v>
      </c>
      <c r="Q221" s="45" t="s">
        <v>416</v>
      </c>
      <c r="R221" s="45" t="s">
        <v>437</v>
      </c>
    </row>
    <row r="222" spans="1:18" x14ac:dyDescent="0.25">
      <c r="A222" s="45">
        <v>221</v>
      </c>
      <c r="B222" s="52">
        <v>40041</v>
      </c>
      <c r="C222" s="53">
        <v>2009</v>
      </c>
      <c r="D222" s="53">
        <v>8</v>
      </c>
      <c r="E222" s="53">
        <v>16</v>
      </c>
      <c r="F222" s="59">
        <v>0.78125</v>
      </c>
      <c r="G222" s="53">
        <f t="shared" si="10"/>
        <v>18</v>
      </c>
      <c r="H222" s="53">
        <f t="shared" si="7"/>
        <v>1</v>
      </c>
      <c r="I222" s="45" t="s">
        <v>29</v>
      </c>
      <c r="J222" s="45" t="s">
        <v>357</v>
      </c>
      <c r="K222" s="45" t="s">
        <v>8</v>
      </c>
      <c r="L222" s="45" t="s">
        <v>8</v>
      </c>
      <c r="M222" s="45" t="s">
        <v>9</v>
      </c>
      <c r="N222" s="45" t="s">
        <v>596</v>
      </c>
      <c r="O222" s="49" t="s">
        <v>1001</v>
      </c>
      <c r="P222" s="49" t="s">
        <v>580</v>
      </c>
      <c r="Q222" s="45" t="s">
        <v>442</v>
      </c>
      <c r="R222" s="45" t="s">
        <v>443</v>
      </c>
    </row>
    <row r="223" spans="1:18" x14ac:dyDescent="0.25">
      <c r="A223" s="45">
        <v>222</v>
      </c>
      <c r="B223" s="52">
        <v>40041</v>
      </c>
      <c r="C223" s="53">
        <v>2009</v>
      </c>
      <c r="D223" s="53">
        <v>8</v>
      </c>
      <c r="E223" s="53">
        <v>16</v>
      </c>
      <c r="F223" s="59">
        <v>0.79166666666666663</v>
      </c>
      <c r="G223" s="53">
        <f t="shared" si="10"/>
        <v>19</v>
      </c>
      <c r="H223" s="53">
        <f t="shared" si="7"/>
        <v>1</v>
      </c>
      <c r="I223" s="45" t="s">
        <v>29</v>
      </c>
      <c r="J223" s="45" t="s">
        <v>357</v>
      </c>
      <c r="K223" s="45" t="s">
        <v>8</v>
      </c>
      <c r="L223" s="45" t="s">
        <v>8</v>
      </c>
      <c r="M223" s="45" t="s">
        <v>9</v>
      </c>
      <c r="N223" s="45" t="s">
        <v>598</v>
      </c>
      <c r="O223" s="49" t="s">
        <v>584</v>
      </c>
      <c r="P223" s="49" t="s">
        <v>583</v>
      </c>
      <c r="Q223" s="45" t="s">
        <v>440</v>
      </c>
      <c r="R223" s="45" t="s">
        <v>441</v>
      </c>
    </row>
    <row r="224" spans="1:18" x14ac:dyDescent="0.25">
      <c r="A224" s="45">
        <v>223</v>
      </c>
      <c r="B224" s="52">
        <v>40046</v>
      </c>
      <c r="C224" s="53">
        <v>2009</v>
      </c>
      <c r="D224" s="53">
        <v>8</v>
      </c>
      <c r="E224" s="53">
        <v>21</v>
      </c>
      <c r="F224" s="59">
        <v>0.54166666666666663</v>
      </c>
      <c r="G224" s="53">
        <f t="shared" si="10"/>
        <v>13</v>
      </c>
      <c r="H224" s="53">
        <f t="shared" si="7"/>
        <v>6</v>
      </c>
      <c r="I224" s="45" t="s">
        <v>24</v>
      </c>
      <c r="J224" s="45" t="s">
        <v>357</v>
      </c>
      <c r="K224" s="45" t="s">
        <v>8</v>
      </c>
      <c r="L224" s="45" t="s">
        <v>8</v>
      </c>
      <c r="M224" s="45" t="s">
        <v>9</v>
      </c>
      <c r="N224" s="45" t="s">
        <v>10</v>
      </c>
      <c r="O224" s="49" t="s">
        <v>589</v>
      </c>
      <c r="P224" s="49" t="s">
        <v>590</v>
      </c>
      <c r="Q224" s="45" t="s">
        <v>444</v>
      </c>
      <c r="R224" s="45" t="s">
        <v>445</v>
      </c>
    </row>
    <row r="225" spans="1:18" x14ac:dyDescent="0.25">
      <c r="A225" s="45">
        <v>224</v>
      </c>
      <c r="B225" s="52">
        <v>40054</v>
      </c>
      <c r="C225" s="53">
        <v>2009</v>
      </c>
      <c r="D225" s="53">
        <v>8</v>
      </c>
      <c r="E225" s="53">
        <v>29</v>
      </c>
      <c r="F225" s="59">
        <v>0.3125</v>
      </c>
      <c r="G225" s="53">
        <f t="shared" si="10"/>
        <v>7</v>
      </c>
      <c r="H225" s="53">
        <f t="shared" si="7"/>
        <v>7</v>
      </c>
      <c r="I225" s="45" t="s">
        <v>57</v>
      </c>
      <c r="J225" s="45" t="s">
        <v>357</v>
      </c>
      <c r="K225" s="45" t="s">
        <v>8</v>
      </c>
      <c r="L225" s="45" t="s">
        <v>8</v>
      </c>
      <c r="M225" s="45" t="s">
        <v>9</v>
      </c>
      <c r="N225" s="45" t="s">
        <v>26</v>
      </c>
      <c r="O225" s="49" t="s">
        <v>589</v>
      </c>
      <c r="P225" s="49" t="s">
        <v>590</v>
      </c>
      <c r="Q225" s="45" t="s">
        <v>446</v>
      </c>
      <c r="R225" s="45" t="s">
        <v>447</v>
      </c>
    </row>
    <row r="226" spans="1:18" x14ac:dyDescent="0.25">
      <c r="A226" s="45">
        <v>225</v>
      </c>
      <c r="B226" s="52">
        <v>40057</v>
      </c>
      <c r="C226" s="53">
        <v>2009</v>
      </c>
      <c r="D226" s="53">
        <v>9</v>
      </c>
      <c r="E226" s="53">
        <v>1</v>
      </c>
      <c r="F226" s="59">
        <v>0.625</v>
      </c>
      <c r="G226" s="53">
        <f t="shared" si="10"/>
        <v>15</v>
      </c>
      <c r="H226" s="53">
        <f t="shared" si="7"/>
        <v>3</v>
      </c>
      <c r="I226" s="45" t="s">
        <v>21</v>
      </c>
      <c r="J226" s="45" t="s">
        <v>357</v>
      </c>
      <c r="K226" s="45" t="s">
        <v>8</v>
      </c>
      <c r="L226" s="45" t="s">
        <v>8</v>
      </c>
      <c r="M226" s="45" t="s">
        <v>9</v>
      </c>
      <c r="N226" s="45" t="s">
        <v>598</v>
      </c>
      <c r="O226" s="49" t="s">
        <v>999</v>
      </c>
      <c r="P226" s="49" t="s">
        <v>581</v>
      </c>
      <c r="Q226" s="45" t="s">
        <v>448</v>
      </c>
      <c r="R226" s="45" t="s">
        <v>449</v>
      </c>
    </row>
    <row r="227" spans="1:18" x14ac:dyDescent="0.25">
      <c r="A227" s="45">
        <v>226</v>
      </c>
      <c r="B227" s="52">
        <v>40062</v>
      </c>
      <c r="C227" s="53">
        <v>2009</v>
      </c>
      <c r="D227" s="53">
        <v>9</v>
      </c>
      <c r="E227" s="53">
        <v>6</v>
      </c>
      <c r="H227" s="53">
        <f t="shared" si="7"/>
        <v>1</v>
      </c>
      <c r="I227" s="45" t="s">
        <v>29</v>
      </c>
      <c r="J227" s="45" t="s">
        <v>39</v>
      </c>
      <c r="K227" s="45" t="s">
        <v>8</v>
      </c>
      <c r="L227" s="45" t="s">
        <v>8</v>
      </c>
      <c r="M227" s="45" t="s">
        <v>9</v>
      </c>
      <c r="N227" s="45" t="s">
        <v>598</v>
      </c>
      <c r="O227" s="49" t="s">
        <v>587</v>
      </c>
      <c r="P227" s="49" t="s">
        <v>581</v>
      </c>
      <c r="Q227" s="45" t="s">
        <v>450</v>
      </c>
      <c r="R227" s="45" t="s">
        <v>451</v>
      </c>
    </row>
    <row r="228" spans="1:18" x14ac:dyDescent="0.25">
      <c r="A228" s="45">
        <v>227</v>
      </c>
      <c r="B228" s="52">
        <v>40068</v>
      </c>
      <c r="C228" s="53">
        <v>2009</v>
      </c>
      <c r="D228" s="53">
        <v>9</v>
      </c>
      <c r="E228" s="53">
        <v>12</v>
      </c>
      <c r="F228" s="59">
        <v>0.45833333333333331</v>
      </c>
      <c r="G228" s="53">
        <f>HOUR(F228)</f>
        <v>11</v>
      </c>
      <c r="H228" s="53">
        <f t="shared" si="7"/>
        <v>7</v>
      </c>
      <c r="I228" s="45" t="s">
        <v>57</v>
      </c>
      <c r="J228" s="45" t="s">
        <v>357</v>
      </c>
      <c r="K228" s="45" t="s">
        <v>30</v>
      </c>
      <c r="L228" s="45" t="s">
        <v>30</v>
      </c>
      <c r="M228" s="45" t="s">
        <v>9</v>
      </c>
      <c r="N228" s="45" t="s">
        <v>598</v>
      </c>
      <c r="O228" s="49" t="s">
        <v>588</v>
      </c>
      <c r="P228" s="49" t="s">
        <v>582</v>
      </c>
      <c r="Q228" s="45" t="s">
        <v>452</v>
      </c>
      <c r="R228" s="45" t="s">
        <v>453</v>
      </c>
    </row>
    <row r="229" spans="1:18" x14ac:dyDescent="0.25">
      <c r="A229" s="45">
        <v>228</v>
      </c>
      <c r="B229" s="52">
        <v>40071</v>
      </c>
      <c r="C229" s="53">
        <v>2009</v>
      </c>
      <c r="D229" s="53">
        <v>9</v>
      </c>
      <c r="E229" s="53">
        <v>15</v>
      </c>
      <c r="F229" s="59">
        <v>0.54166666666666663</v>
      </c>
      <c r="G229" s="53">
        <f>HOUR(F229)</f>
        <v>13</v>
      </c>
      <c r="H229" s="53">
        <f t="shared" si="7"/>
        <v>3</v>
      </c>
      <c r="I229" s="45" t="s">
        <v>21</v>
      </c>
      <c r="J229" s="45" t="s">
        <v>357</v>
      </c>
      <c r="K229" s="45" t="s">
        <v>12</v>
      </c>
      <c r="L229" s="45" t="s">
        <v>12</v>
      </c>
      <c r="M229" s="45" t="s">
        <v>9</v>
      </c>
      <c r="N229" s="45" t="s">
        <v>26</v>
      </c>
      <c r="O229" s="49" t="s">
        <v>584</v>
      </c>
      <c r="P229" s="49" t="s">
        <v>583</v>
      </c>
      <c r="Q229" s="45" t="s">
        <v>454</v>
      </c>
      <c r="R229" s="45" t="s">
        <v>455</v>
      </c>
    </row>
    <row r="230" spans="1:18" x14ac:dyDescent="0.25">
      <c r="A230" s="45">
        <v>229</v>
      </c>
      <c r="B230" s="52">
        <v>40089</v>
      </c>
      <c r="C230" s="53">
        <v>2009</v>
      </c>
      <c r="D230" s="53">
        <v>10</v>
      </c>
      <c r="E230" s="53">
        <v>3</v>
      </c>
      <c r="F230" s="59">
        <v>0.8125</v>
      </c>
      <c r="G230" s="53">
        <f>HOUR(F230)</f>
        <v>19</v>
      </c>
      <c r="H230" s="53">
        <f t="shared" si="7"/>
        <v>7</v>
      </c>
      <c r="I230" s="45" t="s">
        <v>57</v>
      </c>
      <c r="J230" s="45" t="s">
        <v>357</v>
      </c>
      <c r="K230" s="45" t="s">
        <v>8</v>
      </c>
      <c r="L230" s="45" t="s">
        <v>8</v>
      </c>
      <c r="M230" s="45" t="s">
        <v>9</v>
      </c>
      <c r="N230" s="45" t="s">
        <v>598</v>
      </c>
      <c r="O230" s="49" t="s">
        <v>588</v>
      </c>
      <c r="P230" s="49" t="s">
        <v>582</v>
      </c>
      <c r="Q230" s="45" t="s">
        <v>456</v>
      </c>
      <c r="R230" s="45" t="s">
        <v>457</v>
      </c>
    </row>
    <row r="231" spans="1:18" x14ac:dyDescent="0.25">
      <c r="A231" s="45">
        <v>230</v>
      </c>
      <c r="B231" s="52">
        <v>40118</v>
      </c>
      <c r="C231" s="53">
        <v>2009</v>
      </c>
      <c r="D231" s="53">
        <v>11</v>
      </c>
      <c r="E231" s="53">
        <v>1</v>
      </c>
      <c r="H231" s="53">
        <f t="shared" si="7"/>
        <v>1</v>
      </c>
      <c r="I231" s="45" t="s">
        <v>29</v>
      </c>
      <c r="J231" s="45" t="s">
        <v>357</v>
      </c>
      <c r="K231" s="45" t="s">
        <v>8</v>
      </c>
      <c r="L231" s="45" t="s">
        <v>8</v>
      </c>
      <c r="M231" s="45" t="s">
        <v>9</v>
      </c>
      <c r="N231" s="45" t="s">
        <v>10</v>
      </c>
      <c r="O231" s="49" t="s">
        <v>1000</v>
      </c>
      <c r="P231" s="49" t="s">
        <v>590</v>
      </c>
      <c r="Q231" s="45" t="s">
        <v>385</v>
      </c>
      <c r="R231" s="45" t="s">
        <v>458</v>
      </c>
    </row>
    <row r="232" spans="1:18" x14ac:dyDescent="0.25">
      <c r="A232" s="45">
        <v>231</v>
      </c>
      <c r="B232" s="52">
        <v>40264</v>
      </c>
      <c r="C232" s="53">
        <v>2010</v>
      </c>
      <c r="D232" s="53">
        <v>3</v>
      </c>
      <c r="E232" s="53">
        <v>27</v>
      </c>
      <c r="F232" s="59">
        <v>0.64583333333333337</v>
      </c>
      <c r="G232" s="53">
        <f>HOUR(F232)</f>
        <v>15</v>
      </c>
      <c r="H232" s="53">
        <f t="shared" si="7"/>
        <v>7</v>
      </c>
      <c r="I232" s="45" t="s">
        <v>57</v>
      </c>
      <c r="J232" s="45" t="s">
        <v>357</v>
      </c>
      <c r="K232" s="45" t="s">
        <v>8</v>
      </c>
      <c r="L232" s="45" t="s">
        <v>8</v>
      </c>
      <c r="M232" s="45" t="s">
        <v>9</v>
      </c>
      <c r="N232" s="45" t="s">
        <v>598</v>
      </c>
      <c r="O232" s="49" t="s">
        <v>999</v>
      </c>
      <c r="P232" s="49" t="s">
        <v>581</v>
      </c>
      <c r="Q232" s="45" t="s">
        <v>459</v>
      </c>
      <c r="R232" s="45" t="s">
        <v>460</v>
      </c>
    </row>
    <row r="233" spans="1:18" x14ac:dyDescent="0.25">
      <c r="A233" s="45">
        <v>232</v>
      </c>
      <c r="B233" s="52">
        <v>40328</v>
      </c>
      <c r="C233" s="53">
        <v>2010</v>
      </c>
      <c r="D233" s="53">
        <v>5</v>
      </c>
      <c r="E233" s="53">
        <v>30</v>
      </c>
      <c r="F233" s="59">
        <v>0.875</v>
      </c>
      <c r="G233" s="53">
        <f>HOUR(F233)</f>
        <v>21</v>
      </c>
      <c r="H233" s="53">
        <f t="shared" si="7"/>
        <v>1</v>
      </c>
      <c r="I233" s="45" t="s">
        <v>29</v>
      </c>
      <c r="J233" s="45" t="s">
        <v>357</v>
      </c>
      <c r="K233" s="45" t="s">
        <v>12</v>
      </c>
      <c r="L233" s="45" t="s">
        <v>12</v>
      </c>
      <c r="M233" s="45" t="s">
        <v>9</v>
      </c>
      <c r="N233" s="45" t="s">
        <v>26</v>
      </c>
      <c r="O233" s="49" t="s">
        <v>588</v>
      </c>
      <c r="P233" s="49" t="s">
        <v>582</v>
      </c>
      <c r="Q233" s="45" t="s">
        <v>461</v>
      </c>
      <c r="R233" s="45" t="s">
        <v>462</v>
      </c>
    </row>
    <row r="234" spans="1:18" x14ac:dyDescent="0.25">
      <c r="A234" s="45">
        <v>233</v>
      </c>
      <c r="B234" s="52">
        <v>40331</v>
      </c>
      <c r="C234" s="53">
        <v>2010</v>
      </c>
      <c r="D234" s="53">
        <v>6</v>
      </c>
      <c r="E234" s="53">
        <v>2</v>
      </c>
      <c r="F234" s="59">
        <v>0.64583333333333337</v>
      </c>
      <c r="G234" s="53">
        <f>HOUR(F234)</f>
        <v>15</v>
      </c>
      <c r="H234" s="53">
        <f t="shared" si="7"/>
        <v>4</v>
      </c>
      <c r="I234" s="45" t="s">
        <v>145</v>
      </c>
      <c r="J234" s="45" t="s">
        <v>357</v>
      </c>
      <c r="K234" s="45" t="s">
        <v>8</v>
      </c>
      <c r="L234" s="45" t="s">
        <v>8</v>
      </c>
      <c r="M234" s="45" t="s">
        <v>9</v>
      </c>
      <c r="N234" s="45" t="s">
        <v>598</v>
      </c>
      <c r="O234" s="49" t="s">
        <v>1001</v>
      </c>
      <c r="P234" s="49" t="s">
        <v>580</v>
      </c>
      <c r="Q234" s="45" t="s">
        <v>463</v>
      </c>
      <c r="R234" s="45" t="s">
        <v>464</v>
      </c>
    </row>
    <row r="235" spans="1:18" x14ac:dyDescent="0.25">
      <c r="A235" s="45">
        <v>234</v>
      </c>
      <c r="B235" s="52">
        <v>40333</v>
      </c>
      <c r="C235" s="53">
        <v>2010</v>
      </c>
      <c r="D235" s="53">
        <v>6</v>
      </c>
      <c r="E235" s="53">
        <v>4</v>
      </c>
      <c r="H235" s="53">
        <f t="shared" si="7"/>
        <v>6</v>
      </c>
      <c r="I235" s="45" t="s">
        <v>24</v>
      </c>
      <c r="J235" s="45" t="s">
        <v>357</v>
      </c>
      <c r="K235" s="45" t="s">
        <v>60</v>
      </c>
      <c r="L235" s="45" t="s">
        <v>60</v>
      </c>
      <c r="M235" s="45" t="s">
        <v>9</v>
      </c>
      <c r="N235" s="45" t="s">
        <v>26</v>
      </c>
      <c r="O235" s="49" t="s">
        <v>584</v>
      </c>
      <c r="P235" s="49" t="s">
        <v>580</v>
      </c>
      <c r="Q235" s="45" t="s">
        <v>465</v>
      </c>
      <c r="R235" s="45" t="s">
        <v>466</v>
      </c>
    </row>
    <row r="236" spans="1:18" x14ac:dyDescent="0.25">
      <c r="A236" s="45">
        <v>235</v>
      </c>
      <c r="B236" s="52">
        <v>40340</v>
      </c>
      <c r="C236" s="53">
        <v>2010</v>
      </c>
      <c r="D236" s="53">
        <v>6</v>
      </c>
      <c r="E236" s="53">
        <v>11</v>
      </c>
      <c r="F236" s="59">
        <v>0.63541666666666663</v>
      </c>
      <c r="G236" s="53">
        <f t="shared" ref="G236:G279" si="11">HOUR(F236)</f>
        <v>15</v>
      </c>
      <c r="H236" s="53">
        <f t="shared" si="7"/>
        <v>6</v>
      </c>
      <c r="I236" s="45" t="s">
        <v>24</v>
      </c>
      <c r="J236" s="45" t="s">
        <v>357</v>
      </c>
      <c r="K236" s="45" t="s">
        <v>52</v>
      </c>
      <c r="L236" s="45" t="s">
        <v>52</v>
      </c>
      <c r="M236" s="45" t="s">
        <v>25</v>
      </c>
      <c r="N236" s="45" t="s">
        <v>133</v>
      </c>
      <c r="O236" s="49" t="s">
        <v>588</v>
      </c>
      <c r="P236" s="49" t="s">
        <v>582</v>
      </c>
      <c r="Q236" s="45" t="s">
        <v>467</v>
      </c>
      <c r="R236" s="45" t="s">
        <v>468</v>
      </c>
    </row>
    <row r="237" spans="1:18" x14ac:dyDescent="0.25">
      <c r="A237" s="45">
        <v>236</v>
      </c>
      <c r="B237" s="52">
        <v>40342</v>
      </c>
      <c r="C237" s="53">
        <v>2010</v>
      </c>
      <c r="D237" s="53">
        <v>6</v>
      </c>
      <c r="E237" s="53">
        <v>13</v>
      </c>
      <c r="F237" s="59">
        <v>0.79166666666666663</v>
      </c>
      <c r="G237" s="53">
        <f t="shared" si="11"/>
        <v>19</v>
      </c>
      <c r="H237" s="53">
        <f t="shared" si="7"/>
        <v>1</v>
      </c>
      <c r="I237" s="45" t="s">
        <v>29</v>
      </c>
      <c r="J237" s="45" t="s">
        <v>357</v>
      </c>
      <c r="K237" s="45" t="s">
        <v>469</v>
      </c>
      <c r="L237" s="45" t="s">
        <v>30</v>
      </c>
      <c r="M237" s="45" t="s">
        <v>25</v>
      </c>
      <c r="N237" s="45" t="s">
        <v>26</v>
      </c>
      <c r="O237" s="49" t="s">
        <v>584</v>
      </c>
      <c r="P237" s="49" t="s">
        <v>597</v>
      </c>
      <c r="Q237" s="45" t="s">
        <v>470</v>
      </c>
      <c r="R237" s="45" t="s">
        <v>471</v>
      </c>
    </row>
    <row r="238" spans="1:18" x14ac:dyDescent="0.25">
      <c r="A238" s="45">
        <v>237</v>
      </c>
      <c r="B238" s="52">
        <v>40343</v>
      </c>
      <c r="C238" s="53">
        <v>2010</v>
      </c>
      <c r="D238" s="53">
        <v>6</v>
      </c>
      <c r="E238" s="53">
        <v>14</v>
      </c>
      <c r="F238" s="59">
        <v>0.8125</v>
      </c>
      <c r="G238" s="53">
        <f t="shared" si="11"/>
        <v>19</v>
      </c>
      <c r="H238" s="53">
        <f t="shared" si="7"/>
        <v>2</v>
      </c>
      <c r="I238" s="45" t="s">
        <v>38</v>
      </c>
      <c r="J238" s="45" t="s">
        <v>357</v>
      </c>
      <c r="K238" s="45" t="s">
        <v>52</v>
      </c>
      <c r="L238" s="45" t="s">
        <v>52</v>
      </c>
      <c r="M238" s="45" t="s">
        <v>9</v>
      </c>
      <c r="N238" s="45" t="s">
        <v>10</v>
      </c>
      <c r="O238" s="49" t="s">
        <v>588</v>
      </c>
      <c r="P238" s="49" t="s">
        <v>582</v>
      </c>
      <c r="Q238" s="45" t="s">
        <v>472</v>
      </c>
      <c r="R238" s="45" t="s">
        <v>473</v>
      </c>
    </row>
    <row r="239" spans="1:18" x14ac:dyDescent="0.25">
      <c r="A239" s="45">
        <v>238</v>
      </c>
      <c r="B239" s="52">
        <v>40349</v>
      </c>
      <c r="C239" s="53">
        <v>2010</v>
      </c>
      <c r="D239" s="53">
        <v>6</v>
      </c>
      <c r="E239" s="53">
        <v>20</v>
      </c>
      <c r="F239" s="59">
        <v>0.83333333333333337</v>
      </c>
      <c r="G239" s="53">
        <f t="shared" si="11"/>
        <v>20</v>
      </c>
      <c r="H239" s="53">
        <f t="shared" si="7"/>
        <v>1</v>
      </c>
      <c r="I239" s="45" t="s">
        <v>29</v>
      </c>
      <c r="J239" s="45" t="s">
        <v>357</v>
      </c>
      <c r="K239" s="45" t="s">
        <v>12</v>
      </c>
      <c r="L239" s="45" t="s">
        <v>12</v>
      </c>
      <c r="M239" s="45" t="s">
        <v>9</v>
      </c>
      <c r="N239" s="45" t="s">
        <v>598</v>
      </c>
      <c r="O239" s="49" t="s">
        <v>584</v>
      </c>
      <c r="P239" s="49" t="s">
        <v>591</v>
      </c>
      <c r="Q239" s="45" t="s">
        <v>76</v>
      </c>
      <c r="R239" s="45" t="s">
        <v>474</v>
      </c>
    </row>
    <row r="240" spans="1:18" x14ac:dyDescent="0.25">
      <c r="A240" s="45">
        <v>239</v>
      </c>
      <c r="B240" s="52">
        <v>40351</v>
      </c>
      <c r="C240" s="53">
        <v>2010</v>
      </c>
      <c r="D240" s="53">
        <v>6</v>
      </c>
      <c r="E240" s="53">
        <v>22</v>
      </c>
      <c r="F240" s="59">
        <v>0.73958333333333337</v>
      </c>
      <c r="G240" s="53">
        <f t="shared" si="11"/>
        <v>17</v>
      </c>
      <c r="H240" s="53">
        <f t="shared" si="7"/>
        <v>3</v>
      </c>
      <c r="I240" s="45" t="s">
        <v>21</v>
      </c>
      <c r="J240" s="45" t="s">
        <v>357</v>
      </c>
      <c r="K240" s="45" t="s">
        <v>60</v>
      </c>
      <c r="L240" s="45" t="s">
        <v>60</v>
      </c>
      <c r="M240" s="45" t="s">
        <v>9</v>
      </c>
      <c r="N240" s="45" t="s">
        <v>26</v>
      </c>
      <c r="O240" s="49" t="s">
        <v>584</v>
      </c>
      <c r="P240" s="49" t="s">
        <v>597</v>
      </c>
      <c r="Q240" s="45" t="s">
        <v>171</v>
      </c>
      <c r="R240" s="45" t="s">
        <v>475</v>
      </c>
    </row>
    <row r="241" spans="1:18" x14ac:dyDescent="0.25">
      <c r="A241" s="45">
        <v>240</v>
      </c>
      <c r="B241" s="52">
        <v>40368</v>
      </c>
      <c r="C241" s="53">
        <v>2010</v>
      </c>
      <c r="D241" s="53">
        <v>7</v>
      </c>
      <c r="E241" s="53">
        <v>9</v>
      </c>
      <c r="F241" s="59">
        <v>0.375</v>
      </c>
      <c r="G241" s="53">
        <f t="shared" si="11"/>
        <v>9</v>
      </c>
      <c r="H241" s="53">
        <f t="shared" si="7"/>
        <v>6</v>
      </c>
      <c r="I241" s="45" t="s">
        <v>24</v>
      </c>
      <c r="J241" s="45" t="s">
        <v>357</v>
      </c>
      <c r="K241" s="45" t="s">
        <v>8</v>
      </c>
      <c r="L241" s="45" t="s">
        <v>8</v>
      </c>
      <c r="M241" s="45" t="s">
        <v>9</v>
      </c>
      <c r="N241" s="45" t="s">
        <v>598</v>
      </c>
      <c r="O241" s="49" t="s">
        <v>584</v>
      </c>
      <c r="P241" s="49" t="s">
        <v>580</v>
      </c>
      <c r="Q241" s="45" t="s">
        <v>476</v>
      </c>
      <c r="R241" s="45" t="s">
        <v>477</v>
      </c>
    </row>
    <row r="242" spans="1:18" x14ac:dyDescent="0.25">
      <c r="A242" s="45">
        <v>241</v>
      </c>
      <c r="B242" s="52">
        <v>40370</v>
      </c>
      <c r="C242" s="53">
        <v>2010</v>
      </c>
      <c r="D242" s="53">
        <v>7</v>
      </c>
      <c r="E242" s="53">
        <v>11</v>
      </c>
      <c r="F242" s="59">
        <v>0.77083333333333337</v>
      </c>
      <c r="G242" s="53">
        <f t="shared" si="11"/>
        <v>18</v>
      </c>
      <c r="H242" s="53">
        <f t="shared" ref="H242:H305" si="12">WEEKDAY(B242)</f>
        <v>1</v>
      </c>
      <c r="I242" s="45" t="s">
        <v>29</v>
      </c>
      <c r="J242" s="45" t="s">
        <v>357</v>
      </c>
      <c r="K242" s="45" t="s">
        <v>12</v>
      </c>
      <c r="L242" s="45" t="s">
        <v>12</v>
      </c>
      <c r="M242" s="45" t="s">
        <v>9</v>
      </c>
      <c r="N242" s="45" t="s">
        <v>10</v>
      </c>
      <c r="O242" s="49" t="s">
        <v>999</v>
      </c>
      <c r="P242" s="49" t="s">
        <v>581</v>
      </c>
      <c r="Q242" s="45" t="s">
        <v>208</v>
      </c>
      <c r="R242" s="45" t="s">
        <v>478</v>
      </c>
    </row>
    <row r="243" spans="1:18" x14ac:dyDescent="0.25">
      <c r="A243" s="45">
        <v>242</v>
      </c>
      <c r="B243" s="52">
        <v>40374</v>
      </c>
      <c r="C243" s="53">
        <v>2010</v>
      </c>
      <c r="D243" s="53">
        <v>7</v>
      </c>
      <c r="E243" s="53">
        <v>15</v>
      </c>
      <c r="F243" s="59">
        <v>0.52083333333333337</v>
      </c>
      <c r="G243" s="53">
        <f t="shared" si="11"/>
        <v>12</v>
      </c>
      <c r="H243" s="53">
        <f t="shared" si="12"/>
        <v>5</v>
      </c>
      <c r="I243" s="45" t="s">
        <v>17</v>
      </c>
      <c r="J243" s="45" t="s">
        <v>357</v>
      </c>
      <c r="K243" s="45" t="s">
        <v>8</v>
      </c>
      <c r="L243" s="45" t="s">
        <v>8</v>
      </c>
      <c r="M243" s="45" t="s">
        <v>9</v>
      </c>
      <c r="N243" s="45" t="s">
        <v>595</v>
      </c>
      <c r="O243" s="49" t="s">
        <v>999</v>
      </c>
      <c r="P243" s="49" t="s">
        <v>581</v>
      </c>
      <c r="Q243" s="45" t="s">
        <v>479</v>
      </c>
      <c r="R243" s="45" t="s">
        <v>480</v>
      </c>
    </row>
    <row r="244" spans="1:18" x14ac:dyDescent="0.25">
      <c r="A244" s="45">
        <v>243</v>
      </c>
      <c r="B244" s="52">
        <v>40391</v>
      </c>
      <c r="C244" s="53">
        <v>2010</v>
      </c>
      <c r="D244" s="53">
        <v>8</v>
      </c>
      <c r="E244" s="53">
        <v>1</v>
      </c>
      <c r="F244" s="59">
        <v>0.47916666666666669</v>
      </c>
      <c r="G244" s="53">
        <f t="shared" si="11"/>
        <v>11</v>
      </c>
      <c r="H244" s="53">
        <f t="shared" si="12"/>
        <v>1</v>
      </c>
      <c r="I244" s="45" t="s">
        <v>29</v>
      </c>
      <c r="J244" s="45" t="s">
        <v>357</v>
      </c>
      <c r="K244" s="45" t="s">
        <v>8</v>
      </c>
      <c r="L244" s="45" t="s">
        <v>8</v>
      </c>
      <c r="M244" s="45" t="s">
        <v>9</v>
      </c>
      <c r="N244" s="45" t="s">
        <v>10</v>
      </c>
      <c r="O244" s="49" t="s">
        <v>1001</v>
      </c>
      <c r="P244" s="49" t="s">
        <v>580</v>
      </c>
      <c r="Q244" s="45" t="s">
        <v>481</v>
      </c>
      <c r="R244" s="45" t="s">
        <v>482</v>
      </c>
    </row>
    <row r="245" spans="1:18" x14ac:dyDescent="0.25">
      <c r="A245" s="45">
        <v>244</v>
      </c>
      <c r="B245" s="52">
        <v>40407</v>
      </c>
      <c r="C245" s="53">
        <v>2010</v>
      </c>
      <c r="D245" s="53">
        <v>8</v>
      </c>
      <c r="E245" s="53">
        <v>17</v>
      </c>
      <c r="F245" s="59">
        <v>0.64583333333333337</v>
      </c>
      <c r="G245" s="53">
        <f t="shared" si="11"/>
        <v>15</v>
      </c>
      <c r="H245" s="53">
        <f t="shared" si="12"/>
        <v>3</v>
      </c>
      <c r="I245" s="45" t="s">
        <v>21</v>
      </c>
      <c r="J245" s="45" t="s">
        <v>357</v>
      </c>
      <c r="K245" s="45" t="s">
        <v>60</v>
      </c>
      <c r="L245" s="45" t="s">
        <v>60</v>
      </c>
      <c r="M245" s="45" t="s">
        <v>25</v>
      </c>
      <c r="N245" s="45" t="s">
        <v>26</v>
      </c>
      <c r="O245" s="49" t="s">
        <v>1001</v>
      </c>
      <c r="P245" s="49" t="s">
        <v>580</v>
      </c>
      <c r="Q245" s="45" t="s">
        <v>483</v>
      </c>
      <c r="R245" s="45" t="s">
        <v>484</v>
      </c>
    </row>
    <row r="246" spans="1:18" x14ac:dyDescent="0.25">
      <c r="A246" s="45">
        <v>245</v>
      </c>
      <c r="B246" s="52">
        <v>40415</v>
      </c>
      <c r="C246" s="53">
        <v>2010</v>
      </c>
      <c r="D246" s="53">
        <v>8</v>
      </c>
      <c r="E246" s="53">
        <v>25</v>
      </c>
      <c r="F246" s="59">
        <v>0.625</v>
      </c>
      <c r="G246" s="53">
        <f t="shared" si="11"/>
        <v>15</v>
      </c>
      <c r="H246" s="53">
        <f t="shared" si="12"/>
        <v>4</v>
      </c>
      <c r="I246" s="45" t="s">
        <v>145</v>
      </c>
      <c r="J246" s="45" t="s">
        <v>357</v>
      </c>
      <c r="K246" s="45" t="s">
        <v>8</v>
      </c>
      <c r="L246" s="45" t="s">
        <v>8</v>
      </c>
      <c r="M246" s="45" t="s">
        <v>9</v>
      </c>
      <c r="N246" s="45" t="s">
        <v>8</v>
      </c>
      <c r="O246" s="49" t="s">
        <v>999</v>
      </c>
      <c r="P246" s="49" t="s">
        <v>581</v>
      </c>
      <c r="Q246" s="45" t="s">
        <v>485</v>
      </c>
      <c r="R246" s="45" t="s">
        <v>486</v>
      </c>
    </row>
    <row r="247" spans="1:18" x14ac:dyDescent="0.25">
      <c r="A247" s="45">
        <v>246</v>
      </c>
      <c r="B247" s="52">
        <v>40440</v>
      </c>
      <c r="C247" s="53">
        <v>2010</v>
      </c>
      <c r="D247" s="53">
        <v>9</v>
      </c>
      <c r="E247" s="53">
        <v>19</v>
      </c>
      <c r="F247" s="59">
        <v>0.76041666666666663</v>
      </c>
      <c r="G247" s="53">
        <f t="shared" si="11"/>
        <v>18</v>
      </c>
      <c r="H247" s="53">
        <f t="shared" si="12"/>
        <v>1</v>
      </c>
      <c r="I247" s="45" t="s">
        <v>29</v>
      </c>
      <c r="J247" s="45" t="s">
        <v>357</v>
      </c>
      <c r="K247" s="45" t="s">
        <v>30</v>
      </c>
      <c r="L247" s="45" t="s">
        <v>30</v>
      </c>
      <c r="M247" s="45" t="s">
        <v>9</v>
      </c>
      <c r="N247" s="45" t="s">
        <v>598</v>
      </c>
      <c r="O247" s="49" t="s">
        <v>584</v>
      </c>
      <c r="P247" s="49" t="s">
        <v>580</v>
      </c>
      <c r="Q247" s="45" t="s">
        <v>487</v>
      </c>
      <c r="R247" s="45" t="s">
        <v>488</v>
      </c>
    </row>
    <row r="248" spans="1:18" x14ac:dyDescent="0.25">
      <c r="A248" s="45">
        <v>247</v>
      </c>
      <c r="B248" s="52">
        <v>40441</v>
      </c>
      <c r="C248" s="53">
        <v>2010</v>
      </c>
      <c r="D248" s="53">
        <v>9</v>
      </c>
      <c r="E248" s="53">
        <v>20</v>
      </c>
      <c r="F248" s="59">
        <v>0.8125</v>
      </c>
      <c r="G248" s="53">
        <f t="shared" si="11"/>
        <v>19</v>
      </c>
      <c r="H248" s="53">
        <f t="shared" si="12"/>
        <v>2</v>
      </c>
      <c r="I248" s="45" t="s">
        <v>38</v>
      </c>
      <c r="J248" s="45" t="s">
        <v>357</v>
      </c>
      <c r="K248" s="45" t="s">
        <v>491</v>
      </c>
      <c r="L248" s="45" t="s">
        <v>12</v>
      </c>
      <c r="M248" s="45" t="s">
        <v>9</v>
      </c>
      <c r="N248" s="45" t="s">
        <v>10</v>
      </c>
      <c r="O248" s="49" t="s">
        <v>584</v>
      </c>
      <c r="P248" s="49" t="s">
        <v>597</v>
      </c>
      <c r="Q248" s="45" t="s">
        <v>492</v>
      </c>
      <c r="R248" s="45" t="s">
        <v>493</v>
      </c>
    </row>
    <row r="249" spans="1:18" x14ac:dyDescent="0.25">
      <c r="A249" s="45">
        <v>248</v>
      </c>
      <c r="B249" s="52">
        <v>40441</v>
      </c>
      <c r="C249" s="53">
        <v>2010</v>
      </c>
      <c r="D249" s="53">
        <v>9</v>
      </c>
      <c r="E249" s="53">
        <v>20</v>
      </c>
      <c r="F249" s="59">
        <v>0.34375</v>
      </c>
      <c r="G249" s="53">
        <f t="shared" si="11"/>
        <v>8</v>
      </c>
      <c r="H249" s="53">
        <f t="shared" si="12"/>
        <v>2</v>
      </c>
      <c r="I249" s="45" t="s">
        <v>38</v>
      </c>
      <c r="J249" s="45" t="s">
        <v>357</v>
      </c>
      <c r="K249" s="45" t="s">
        <v>12</v>
      </c>
      <c r="L249" s="45" t="s">
        <v>12</v>
      </c>
      <c r="M249" s="45" t="s">
        <v>9</v>
      </c>
      <c r="N249" s="45" t="s">
        <v>598</v>
      </c>
      <c r="O249" s="49" t="s">
        <v>584</v>
      </c>
      <c r="P249" s="49" t="s">
        <v>597</v>
      </c>
      <c r="Q249" s="45" t="s">
        <v>489</v>
      </c>
      <c r="R249" s="45" t="s">
        <v>490</v>
      </c>
    </row>
    <row r="250" spans="1:18" x14ac:dyDescent="0.25">
      <c r="A250" s="45">
        <v>249</v>
      </c>
      <c r="B250" s="52">
        <v>40441</v>
      </c>
      <c r="C250" s="53">
        <v>2010</v>
      </c>
      <c r="D250" s="53">
        <v>9</v>
      </c>
      <c r="E250" s="53">
        <v>20</v>
      </c>
      <c r="F250" s="59">
        <v>0.89583333333333337</v>
      </c>
      <c r="G250" s="53">
        <f t="shared" si="11"/>
        <v>21</v>
      </c>
      <c r="H250" s="53">
        <f t="shared" si="12"/>
        <v>2</v>
      </c>
      <c r="I250" s="45" t="s">
        <v>38</v>
      </c>
      <c r="J250" s="45" t="s">
        <v>357</v>
      </c>
      <c r="K250" s="45" t="s">
        <v>8</v>
      </c>
      <c r="L250" s="45" t="s">
        <v>8</v>
      </c>
      <c r="M250" s="45" t="s">
        <v>9</v>
      </c>
      <c r="N250" s="45" t="s">
        <v>8</v>
      </c>
      <c r="O250" s="49" t="s">
        <v>584</v>
      </c>
      <c r="P250" s="49" t="s">
        <v>591</v>
      </c>
      <c r="Q250" s="45" t="s">
        <v>494</v>
      </c>
      <c r="R250" s="45" t="s">
        <v>495</v>
      </c>
    </row>
    <row r="251" spans="1:18" x14ac:dyDescent="0.25">
      <c r="A251" s="45">
        <v>250</v>
      </c>
      <c r="B251" s="52">
        <v>40442</v>
      </c>
      <c r="C251" s="53">
        <v>2010</v>
      </c>
      <c r="D251" s="53">
        <v>9</v>
      </c>
      <c r="E251" s="53">
        <v>21</v>
      </c>
      <c r="F251" s="59">
        <v>0.60416666666666663</v>
      </c>
      <c r="G251" s="53">
        <f t="shared" si="11"/>
        <v>14</v>
      </c>
      <c r="H251" s="53">
        <f t="shared" si="12"/>
        <v>3</v>
      </c>
      <c r="I251" s="45" t="s">
        <v>21</v>
      </c>
      <c r="J251" s="45" t="s">
        <v>357</v>
      </c>
      <c r="K251" s="45" t="s">
        <v>8</v>
      </c>
      <c r="L251" s="45" t="s">
        <v>8</v>
      </c>
      <c r="M251" s="45" t="s">
        <v>9</v>
      </c>
      <c r="N251" s="45" t="s">
        <v>8</v>
      </c>
      <c r="O251" s="49" t="s">
        <v>584</v>
      </c>
      <c r="P251" s="49" t="s">
        <v>580</v>
      </c>
      <c r="Q251" s="45" t="s">
        <v>496</v>
      </c>
      <c r="R251" s="45" t="s">
        <v>497</v>
      </c>
    </row>
    <row r="252" spans="1:18" x14ac:dyDescent="0.25">
      <c r="A252" s="45">
        <v>251</v>
      </c>
      <c r="B252" s="52">
        <v>40446</v>
      </c>
      <c r="C252" s="53">
        <v>2010</v>
      </c>
      <c r="D252" s="53">
        <v>9</v>
      </c>
      <c r="E252" s="53">
        <v>25</v>
      </c>
      <c r="F252" s="59">
        <v>0.77083333333333337</v>
      </c>
      <c r="G252" s="53">
        <f t="shared" si="11"/>
        <v>18</v>
      </c>
      <c r="H252" s="53">
        <f t="shared" si="12"/>
        <v>7</v>
      </c>
      <c r="I252" s="45" t="s">
        <v>57</v>
      </c>
      <c r="J252" s="45" t="s">
        <v>357</v>
      </c>
      <c r="K252" s="45" t="s">
        <v>60</v>
      </c>
      <c r="L252" s="45" t="s">
        <v>60</v>
      </c>
      <c r="M252" s="45" t="s">
        <v>9</v>
      </c>
      <c r="N252" s="45" t="s">
        <v>594</v>
      </c>
      <c r="O252" s="49" t="s">
        <v>588</v>
      </c>
      <c r="P252" s="49" t="s">
        <v>582</v>
      </c>
      <c r="Q252" s="45" t="s">
        <v>498</v>
      </c>
      <c r="R252" s="45" t="s">
        <v>499</v>
      </c>
    </row>
    <row r="253" spans="1:18" x14ac:dyDescent="0.25">
      <c r="A253" s="45">
        <v>252</v>
      </c>
      <c r="B253" s="52">
        <v>40459</v>
      </c>
      <c r="C253" s="53">
        <v>2010</v>
      </c>
      <c r="D253" s="53">
        <v>10</v>
      </c>
      <c r="E253" s="53">
        <v>8</v>
      </c>
      <c r="F253" s="59">
        <v>0.875</v>
      </c>
      <c r="G253" s="53">
        <f t="shared" si="11"/>
        <v>21</v>
      </c>
      <c r="H253" s="53">
        <f t="shared" si="12"/>
        <v>6</v>
      </c>
      <c r="I253" s="45" t="s">
        <v>24</v>
      </c>
      <c r="J253" s="45" t="s">
        <v>39</v>
      </c>
      <c r="K253" s="45" t="s">
        <v>52</v>
      </c>
      <c r="L253" s="45" t="s">
        <v>52</v>
      </c>
      <c r="M253" s="45" t="s">
        <v>9</v>
      </c>
      <c r="N253" s="45" t="s">
        <v>598</v>
      </c>
      <c r="O253" s="49" t="s">
        <v>999</v>
      </c>
      <c r="P253" s="49" t="s">
        <v>581</v>
      </c>
      <c r="Q253" s="45" t="s">
        <v>500</v>
      </c>
      <c r="R253" s="45" t="s">
        <v>501</v>
      </c>
    </row>
    <row r="254" spans="1:18" x14ac:dyDescent="0.25">
      <c r="A254" s="45">
        <v>253</v>
      </c>
      <c r="B254" s="52">
        <v>40460</v>
      </c>
      <c r="C254" s="53">
        <v>2010</v>
      </c>
      <c r="D254" s="53">
        <v>10</v>
      </c>
      <c r="E254" s="53">
        <v>9</v>
      </c>
      <c r="F254" s="59">
        <v>0.4513888888888889</v>
      </c>
      <c r="G254" s="53">
        <f t="shared" si="11"/>
        <v>10</v>
      </c>
      <c r="H254" s="53">
        <f t="shared" si="12"/>
        <v>7</v>
      </c>
      <c r="I254" s="45" t="s">
        <v>57</v>
      </c>
      <c r="J254" s="45" t="s">
        <v>39</v>
      </c>
      <c r="K254" s="45" t="s">
        <v>8</v>
      </c>
      <c r="L254" s="45" t="s">
        <v>8</v>
      </c>
      <c r="M254" s="45" t="s">
        <v>9</v>
      </c>
      <c r="N254" s="45" t="s">
        <v>598</v>
      </c>
      <c r="O254" s="49" t="s">
        <v>999</v>
      </c>
      <c r="P254" s="49" t="s">
        <v>581</v>
      </c>
      <c r="Q254" s="45" t="s">
        <v>502</v>
      </c>
      <c r="R254" s="45" t="s">
        <v>503</v>
      </c>
    </row>
    <row r="255" spans="1:18" x14ac:dyDescent="0.25">
      <c r="A255" s="45">
        <v>254</v>
      </c>
      <c r="B255" s="52">
        <v>40461</v>
      </c>
      <c r="C255" s="53">
        <v>2010</v>
      </c>
      <c r="D255" s="53">
        <v>10</v>
      </c>
      <c r="E255" s="53">
        <v>10</v>
      </c>
      <c r="F255" s="59">
        <v>0.70833333333333337</v>
      </c>
      <c r="G255" s="53">
        <f t="shared" si="11"/>
        <v>17</v>
      </c>
      <c r="H255" s="53">
        <f t="shared" si="12"/>
        <v>1</v>
      </c>
      <c r="I255" s="45" t="s">
        <v>29</v>
      </c>
      <c r="J255" s="45" t="s">
        <v>39</v>
      </c>
      <c r="K255" s="45" t="s">
        <v>8</v>
      </c>
      <c r="L255" s="45" t="s">
        <v>8</v>
      </c>
      <c r="M255" s="45" t="s">
        <v>9</v>
      </c>
      <c r="N255" s="45" t="s">
        <v>595</v>
      </c>
      <c r="O255" s="49" t="s">
        <v>584</v>
      </c>
      <c r="P255" s="49" t="s">
        <v>580</v>
      </c>
      <c r="Q255" s="45" t="s">
        <v>504</v>
      </c>
      <c r="R255" s="45" t="s">
        <v>505</v>
      </c>
    </row>
    <row r="256" spans="1:18" x14ac:dyDescent="0.25">
      <c r="A256" s="45">
        <v>255</v>
      </c>
      <c r="B256" s="52">
        <v>40464</v>
      </c>
      <c r="C256" s="53">
        <v>2010</v>
      </c>
      <c r="D256" s="53">
        <v>10</v>
      </c>
      <c r="E256" s="53">
        <v>13</v>
      </c>
      <c r="F256" s="59">
        <v>0.79166666666666663</v>
      </c>
      <c r="G256" s="53">
        <f t="shared" si="11"/>
        <v>19</v>
      </c>
      <c r="H256" s="53">
        <f t="shared" si="12"/>
        <v>4</v>
      </c>
      <c r="I256" s="45" t="s">
        <v>145</v>
      </c>
      <c r="J256" s="45" t="s">
        <v>357</v>
      </c>
      <c r="K256" s="45" t="s">
        <v>8</v>
      </c>
      <c r="L256" s="45" t="s">
        <v>8</v>
      </c>
      <c r="M256" s="45" t="s">
        <v>9</v>
      </c>
      <c r="N256" s="45" t="s">
        <v>596</v>
      </c>
      <c r="O256" s="49" t="s">
        <v>1000</v>
      </c>
      <c r="P256" s="49" t="s">
        <v>590</v>
      </c>
      <c r="Q256" s="45" t="s">
        <v>506</v>
      </c>
      <c r="R256" s="45" t="s">
        <v>507</v>
      </c>
    </row>
    <row r="257" spans="1:19" x14ac:dyDescent="0.25">
      <c r="A257" s="45">
        <v>256</v>
      </c>
      <c r="B257" s="52">
        <v>40465</v>
      </c>
      <c r="C257" s="53">
        <v>2010</v>
      </c>
      <c r="D257" s="53">
        <v>10</v>
      </c>
      <c r="E257" s="53">
        <v>14</v>
      </c>
      <c r="F257" s="59">
        <v>0.75</v>
      </c>
      <c r="G257" s="53">
        <f t="shared" si="11"/>
        <v>18</v>
      </c>
      <c r="H257" s="53">
        <f t="shared" si="12"/>
        <v>5</v>
      </c>
      <c r="I257" s="45" t="s">
        <v>17</v>
      </c>
      <c r="J257" s="45" t="s">
        <v>357</v>
      </c>
      <c r="K257" s="45" t="s">
        <v>8</v>
      </c>
      <c r="L257" s="45" t="s">
        <v>8</v>
      </c>
      <c r="M257" s="45" t="s">
        <v>9</v>
      </c>
      <c r="N257" s="45" t="s">
        <v>8</v>
      </c>
      <c r="O257" s="49" t="s">
        <v>588</v>
      </c>
      <c r="P257" s="49" t="s">
        <v>582</v>
      </c>
      <c r="Q257" s="45" t="s">
        <v>508</v>
      </c>
      <c r="R257" s="45" t="s">
        <v>509</v>
      </c>
    </row>
    <row r="258" spans="1:19" x14ac:dyDescent="0.25">
      <c r="A258" s="45">
        <v>257</v>
      </c>
      <c r="B258" s="52">
        <v>40519</v>
      </c>
      <c r="C258" s="53">
        <v>2010</v>
      </c>
      <c r="D258" s="53">
        <v>12</v>
      </c>
      <c r="E258" s="53">
        <v>7</v>
      </c>
      <c r="F258" s="59">
        <v>0.85416666666666663</v>
      </c>
      <c r="G258" s="53">
        <f t="shared" si="11"/>
        <v>20</v>
      </c>
      <c r="H258" s="53">
        <f t="shared" si="12"/>
        <v>3</v>
      </c>
      <c r="I258" s="45" t="s">
        <v>21</v>
      </c>
      <c r="J258" s="45" t="s">
        <v>357</v>
      </c>
      <c r="K258" s="45" t="s">
        <v>60</v>
      </c>
      <c r="L258" s="45" t="s">
        <v>60</v>
      </c>
      <c r="M258" s="45" t="s">
        <v>9</v>
      </c>
      <c r="N258" s="45" t="s">
        <v>26</v>
      </c>
      <c r="O258" s="49" t="s">
        <v>999</v>
      </c>
      <c r="P258" s="49" t="s">
        <v>581</v>
      </c>
      <c r="Q258" s="45" t="s">
        <v>510</v>
      </c>
      <c r="R258" s="45" t="s">
        <v>511</v>
      </c>
    </row>
    <row r="259" spans="1:19" x14ac:dyDescent="0.25">
      <c r="A259" s="45">
        <v>258</v>
      </c>
      <c r="B259" s="52">
        <v>40712</v>
      </c>
      <c r="C259" s="53">
        <v>2011</v>
      </c>
      <c r="D259" s="53">
        <v>6</v>
      </c>
      <c r="E259" s="53">
        <v>18</v>
      </c>
      <c r="F259" s="59">
        <v>0.65277777777777779</v>
      </c>
      <c r="G259" s="53">
        <f t="shared" si="11"/>
        <v>15</v>
      </c>
      <c r="H259" s="53">
        <f t="shared" si="12"/>
        <v>7</v>
      </c>
      <c r="I259" s="45" t="s">
        <v>57</v>
      </c>
      <c r="J259" s="45" t="s">
        <v>357</v>
      </c>
      <c r="K259" s="45" t="s">
        <v>512</v>
      </c>
      <c r="L259" s="45" t="s">
        <v>30</v>
      </c>
      <c r="M259" s="45" t="s">
        <v>9</v>
      </c>
      <c r="N259" s="45" t="s">
        <v>10</v>
      </c>
      <c r="O259" s="49" t="s">
        <v>584</v>
      </c>
      <c r="P259" s="49" t="s">
        <v>580</v>
      </c>
      <c r="Q259" s="45" t="s">
        <v>513</v>
      </c>
      <c r="R259" s="45" t="s">
        <v>514</v>
      </c>
      <c r="S259" s="53" t="s">
        <v>515</v>
      </c>
    </row>
    <row r="260" spans="1:19" x14ac:dyDescent="0.25">
      <c r="A260" s="45">
        <v>259</v>
      </c>
      <c r="B260" s="52">
        <v>40714</v>
      </c>
      <c r="C260" s="53">
        <v>2011</v>
      </c>
      <c r="D260" s="53">
        <v>6</v>
      </c>
      <c r="E260" s="53">
        <v>20</v>
      </c>
      <c r="F260" s="59">
        <v>0.41666666666666669</v>
      </c>
      <c r="G260" s="53">
        <f t="shared" si="11"/>
        <v>10</v>
      </c>
      <c r="H260" s="53">
        <f t="shared" si="12"/>
        <v>2</v>
      </c>
      <c r="I260" s="45" t="s">
        <v>38</v>
      </c>
      <c r="J260" s="45" t="s">
        <v>357</v>
      </c>
      <c r="K260" s="45" t="s">
        <v>210</v>
      </c>
      <c r="L260" s="45" t="s">
        <v>30</v>
      </c>
      <c r="M260" s="45" t="s">
        <v>9</v>
      </c>
      <c r="N260" s="45" t="s">
        <v>598</v>
      </c>
      <c r="O260" s="49" t="s">
        <v>999</v>
      </c>
      <c r="P260" s="49" t="s">
        <v>581</v>
      </c>
      <c r="Q260" s="45" t="s">
        <v>516</v>
      </c>
      <c r="R260" s="45" t="s">
        <v>517</v>
      </c>
      <c r="S260" s="53" t="s">
        <v>518</v>
      </c>
    </row>
    <row r="261" spans="1:19" x14ac:dyDescent="0.25">
      <c r="A261" s="45">
        <v>260</v>
      </c>
      <c r="B261" s="52">
        <v>40716</v>
      </c>
      <c r="C261" s="53">
        <v>2011</v>
      </c>
      <c r="D261" s="53">
        <v>6</v>
      </c>
      <c r="E261" s="53">
        <v>22</v>
      </c>
      <c r="F261" s="59">
        <v>0.58333333333333337</v>
      </c>
      <c r="G261" s="53">
        <f t="shared" si="11"/>
        <v>14</v>
      </c>
      <c r="H261" s="53">
        <f t="shared" si="12"/>
        <v>4</v>
      </c>
      <c r="I261" s="45" t="s">
        <v>145</v>
      </c>
      <c r="J261" s="45" t="s">
        <v>357</v>
      </c>
      <c r="K261" s="45" t="s">
        <v>519</v>
      </c>
      <c r="L261" s="45" t="s">
        <v>52</v>
      </c>
      <c r="M261" s="45" t="s">
        <v>44</v>
      </c>
      <c r="N261" s="45" t="s">
        <v>598</v>
      </c>
      <c r="O261" s="49" t="s">
        <v>588</v>
      </c>
      <c r="P261" s="49" t="s">
        <v>582</v>
      </c>
      <c r="Q261" s="45" t="s">
        <v>520</v>
      </c>
      <c r="R261" s="45" t="s">
        <v>521</v>
      </c>
      <c r="S261" s="53" t="s">
        <v>522</v>
      </c>
    </row>
    <row r="262" spans="1:19" x14ac:dyDescent="0.25">
      <c r="A262" s="45">
        <v>261</v>
      </c>
      <c r="B262" s="52">
        <v>40717</v>
      </c>
      <c r="C262" s="53">
        <v>2011</v>
      </c>
      <c r="D262" s="53">
        <v>6</v>
      </c>
      <c r="E262" s="53">
        <v>23</v>
      </c>
      <c r="F262" s="59">
        <v>0.625</v>
      </c>
      <c r="G262" s="53">
        <f t="shared" si="11"/>
        <v>15</v>
      </c>
      <c r="H262" s="53">
        <f t="shared" si="12"/>
        <v>5</v>
      </c>
      <c r="I262" s="45" t="s">
        <v>17</v>
      </c>
      <c r="J262" s="45" t="s">
        <v>357</v>
      </c>
      <c r="K262" s="45" t="s">
        <v>12</v>
      </c>
      <c r="L262" s="45" t="s">
        <v>12</v>
      </c>
      <c r="M262" s="45" t="s">
        <v>9</v>
      </c>
      <c r="N262" s="45" t="s">
        <v>8</v>
      </c>
      <c r="O262" s="49" t="s">
        <v>588</v>
      </c>
      <c r="P262" s="49" t="s">
        <v>582</v>
      </c>
      <c r="Q262" s="45" t="s">
        <v>523</v>
      </c>
      <c r="R262" s="45" t="s">
        <v>524</v>
      </c>
      <c r="S262" s="53" t="s">
        <v>8</v>
      </c>
    </row>
    <row r="263" spans="1:19" x14ac:dyDescent="0.25">
      <c r="A263" s="45">
        <v>262</v>
      </c>
      <c r="B263" s="52">
        <v>40731</v>
      </c>
      <c r="C263" s="53">
        <v>2011</v>
      </c>
      <c r="D263" s="53">
        <v>7</v>
      </c>
      <c r="E263" s="53">
        <v>7</v>
      </c>
      <c r="F263" s="59">
        <v>0.52083333333333337</v>
      </c>
      <c r="G263" s="53">
        <f t="shared" si="11"/>
        <v>12</v>
      </c>
      <c r="H263" s="53">
        <f t="shared" si="12"/>
        <v>5</v>
      </c>
      <c r="I263" s="45" t="s">
        <v>17</v>
      </c>
      <c r="J263" s="45" t="s">
        <v>357</v>
      </c>
      <c r="K263" s="45" t="s">
        <v>8</v>
      </c>
      <c r="L263" s="45" t="s">
        <v>8</v>
      </c>
      <c r="M263" s="45" t="s">
        <v>9</v>
      </c>
      <c r="N263" s="45" t="s">
        <v>10</v>
      </c>
      <c r="O263" s="49" t="s">
        <v>1001</v>
      </c>
      <c r="P263" s="49" t="s">
        <v>580</v>
      </c>
      <c r="Q263" s="45" t="s">
        <v>525</v>
      </c>
      <c r="R263" s="45" t="s">
        <v>526</v>
      </c>
      <c r="S263" s="53" t="s">
        <v>527</v>
      </c>
    </row>
    <row r="264" spans="1:19" x14ac:dyDescent="0.25">
      <c r="A264" s="45">
        <v>263</v>
      </c>
      <c r="B264" s="52">
        <v>40733</v>
      </c>
      <c r="C264" s="53">
        <v>2011</v>
      </c>
      <c r="D264" s="53">
        <v>7</v>
      </c>
      <c r="E264" s="53">
        <v>9</v>
      </c>
      <c r="F264" s="59">
        <v>0.35416666666666669</v>
      </c>
      <c r="G264" s="53">
        <f t="shared" si="11"/>
        <v>8</v>
      </c>
      <c r="H264" s="53">
        <f t="shared" si="12"/>
        <v>7</v>
      </c>
      <c r="I264" s="45" t="s">
        <v>57</v>
      </c>
      <c r="J264" s="45" t="s">
        <v>357</v>
      </c>
      <c r="K264" s="45" t="s">
        <v>52</v>
      </c>
      <c r="L264" s="45" t="s">
        <v>52</v>
      </c>
      <c r="M264" s="45" t="s">
        <v>25</v>
      </c>
      <c r="N264" s="45" t="s">
        <v>26</v>
      </c>
      <c r="O264" s="49" t="s">
        <v>999</v>
      </c>
      <c r="P264" s="49" t="s">
        <v>581</v>
      </c>
      <c r="Q264" s="45" t="s">
        <v>528</v>
      </c>
      <c r="R264" s="45" t="s">
        <v>529</v>
      </c>
      <c r="S264" s="53" t="s">
        <v>530</v>
      </c>
    </row>
    <row r="265" spans="1:19" x14ac:dyDescent="0.25">
      <c r="A265" s="45">
        <v>264</v>
      </c>
      <c r="B265" s="52">
        <v>40753</v>
      </c>
      <c r="C265" s="53">
        <v>2011</v>
      </c>
      <c r="D265" s="53">
        <v>7</v>
      </c>
      <c r="E265" s="53">
        <v>29</v>
      </c>
      <c r="F265" s="59">
        <v>0.70833333333333337</v>
      </c>
      <c r="G265" s="53">
        <f t="shared" si="11"/>
        <v>17</v>
      </c>
      <c r="H265" s="53">
        <f t="shared" si="12"/>
        <v>6</v>
      </c>
      <c r="I265" s="45" t="s">
        <v>24</v>
      </c>
      <c r="J265" s="45" t="s">
        <v>357</v>
      </c>
      <c r="K265" s="45" t="s">
        <v>30</v>
      </c>
      <c r="L265" s="45" t="s">
        <v>30</v>
      </c>
      <c r="M265" s="45" t="s">
        <v>9</v>
      </c>
      <c r="N265" s="45" t="s">
        <v>598</v>
      </c>
      <c r="O265" s="49" t="s">
        <v>587</v>
      </c>
      <c r="P265" s="49" t="s">
        <v>581</v>
      </c>
      <c r="Q265" s="45" t="s">
        <v>531</v>
      </c>
      <c r="R265" s="45" t="s">
        <v>532</v>
      </c>
      <c r="S265" s="53" t="s">
        <v>533</v>
      </c>
    </row>
    <row r="266" spans="1:19" x14ac:dyDescent="0.25">
      <c r="A266" s="45">
        <v>265</v>
      </c>
      <c r="B266" s="52">
        <v>40758</v>
      </c>
      <c r="C266" s="53">
        <v>2011</v>
      </c>
      <c r="D266" s="53">
        <v>8</v>
      </c>
      <c r="E266" s="53">
        <v>3</v>
      </c>
      <c r="F266" s="59">
        <v>0.80555555555555547</v>
      </c>
      <c r="G266" s="53">
        <f t="shared" si="11"/>
        <v>19</v>
      </c>
      <c r="H266" s="53">
        <f t="shared" si="12"/>
        <v>4</v>
      </c>
      <c r="I266" s="45" t="s">
        <v>145</v>
      </c>
      <c r="J266" s="45" t="s">
        <v>357</v>
      </c>
      <c r="K266" s="45" t="s">
        <v>60</v>
      </c>
      <c r="L266" s="45" t="s">
        <v>60</v>
      </c>
      <c r="M266" s="45" t="s">
        <v>44</v>
      </c>
      <c r="N266" s="45" t="s">
        <v>133</v>
      </c>
      <c r="O266" s="49" t="s">
        <v>584</v>
      </c>
      <c r="P266" s="49" t="s">
        <v>583</v>
      </c>
      <c r="Q266" s="45" t="s">
        <v>534</v>
      </c>
      <c r="R266" s="45" t="s">
        <v>535</v>
      </c>
      <c r="S266" s="53" t="s">
        <v>536</v>
      </c>
    </row>
    <row r="267" spans="1:19" x14ac:dyDescent="0.25">
      <c r="A267" s="45">
        <v>266</v>
      </c>
      <c r="B267" s="52">
        <v>40759</v>
      </c>
      <c r="C267" s="53">
        <v>2011</v>
      </c>
      <c r="D267" s="53">
        <v>8</v>
      </c>
      <c r="E267" s="53">
        <v>4</v>
      </c>
      <c r="F267" s="59">
        <v>0.33333333333333331</v>
      </c>
      <c r="G267" s="53">
        <f t="shared" si="11"/>
        <v>8</v>
      </c>
      <c r="H267" s="53">
        <f t="shared" si="12"/>
        <v>5</v>
      </c>
      <c r="I267" s="45" t="s">
        <v>17</v>
      </c>
      <c r="J267" s="45" t="s">
        <v>357</v>
      </c>
      <c r="K267" s="45" t="s">
        <v>537</v>
      </c>
      <c r="L267" s="45" t="s">
        <v>12</v>
      </c>
      <c r="M267" s="45" t="s">
        <v>25</v>
      </c>
      <c r="N267" s="45" t="s">
        <v>133</v>
      </c>
      <c r="O267" s="49" t="s">
        <v>584</v>
      </c>
      <c r="P267" s="49" t="s">
        <v>591</v>
      </c>
      <c r="Q267" s="45" t="s">
        <v>538</v>
      </c>
      <c r="R267" s="45" t="s">
        <v>539</v>
      </c>
      <c r="S267" s="53" t="s">
        <v>540</v>
      </c>
    </row>
    <row r="268" spans="1:19" x14ac:dyDescent="0.25">
      <c r="A268" s="45">
        <v>267</v>
      </c>
      <c r="B268" s="52">
        <v>40760</v>
      </c>
      <c r="C268" s="53">
        <v>2011</v>
      </c>
      <c r="D268" s="53">
        <v>8</v>
      </c>
      <c r="E268" s="53">
        <v>5</v>
      </c>
      <c r="F268" s="59">
        <v>0.47916666666666669</v>
      </c>
      <c r="G268" s="53">
        <f t="shared" si="11"/>
        <v>11</v>
      </c>
      <c r="H268" s="53">
        <f t="shared" si="12"/>
        <v>6</v>
      </c>
      <c r="I268" s="45" t="s">
        <v>24</v>
      </c>
      <c r="J268" s="45" t="s">
        <v>357</v>
      </c>
      <c r="K268" s="45" t="s">
        <v>12</v>
      </c>
      <c r="L268" s="45" t="s">
        <v>12</v>
      </c>
      <c r="M268" s="45" t="s">
        <v>44</v>
      </c>
      <c r="N268" s="45" t="s">
        <v>26</v>
      </c>
      <c r="O268" s="49" t="s">
        <v>999</v>
      </c>
      <c r="P268" s="49" t="s">
        <v>581</v>
      </c>
      <c r="Q268" s="45" t="s">
        <v>541</v>
      </c>
      <c r="R268" s="45" t="s">
        <v>542</v>
      </c>
      <c r="S268" s="53" t="s">
        <v>543</v>
      </c>
    </row>
    <row r="269" spans="1:19" x14ac:dyDescent="0.25">
      <c r="A269" s="45">
        <v>268</v>
      </c>
      <c r="B269" s="52">
        <v>40763</v>
      </c>
      <c r="C269" s="53">
        <v>2011</v>
      </c>
      <c r="D269" s="53">
        <v>8</v>
      </c>
      <c r="E269" s="53">
        <v>8</v>
      </c>
      <c r="F269" s="59">
        <v>0.58333333333333337</v>
      </c>
      <c r="G269" s="53">
        <f t="shared" si="11"/>
        <v>14</v>
      </c>
      <c r="H269" s="53">
        <f t="shared" si="12"/>
        <v>2</v>
      </c>
      <c r="I269" s="45" t="s">
        <v>38</v>
      </c>
      <c r="J269" s="45" t="s">
        <v>357</v>
      </c>
      <c r="K269" s="45" t="s">
        <v>544</v>
      </c>
      <c r="L269" s="45" t="s">
        <v>30</v>
      </c>
      <c r="M269" s="45" t="s">
        <v>44</v>
      </c>
      <c r="N269" s="45" t="s">
        <v>26</v>
      </c>
      <c r="O269" s="49" t="s">
        <v>584</v>
      </c>
      <c r="P269" s="49" t="s">
        <v>583</v>
      </c>
      <c r="Q269" s="45" t="s">
        <v>545</v>
      </c>
      <c r="R269" s="45" t="s">
        <v>546</v>
      </c>
      <c r="S269" s="53" t="s">
        <v>547</v>
      </c>
    </row>
    <row r="270" spans="1:19" x14ac:dyDescent="0.25">
      <c r="A270" s="45">
        <v>269</v>
      </c>
      <c r="B270" s="52">
        <v>40799</v>
      </c>
      <c r="C270" s="53">
        <v>2011</v>
      </c>
      <c r="D270" s="53">
        <v>9</v>
      </c>
      <c r="E270" s="53">
        <v>13</v>
      </c>
      <c r="F270" s="59">
        <v>0.76250000000000007</v>
      </c>
      <c r="G270" s="53">
        <f t="shared" si="11"/>
        <v>18</v>
      </c>
      <c r="H270" s="53">
        <f t="shared" si="12"/>
        <v>3</v>
      </c>
      <c r="I270" s="45" t="s">
        <v>21</v>
      </c>
      <c r="J270" s="45" t="s">
        <v>357</v>
      </c>
      <c r="K270" s="45" t="s">
        <v>12</v>
      </c>
      <c r="L270" s="45" t="s">
        <v>12</v>
      </c>
      <c r="M270" s="45" t="s">
        <v>9</v>
      </c>
      <c r="N270" s="45" t="s">
        <v>26</v>
      </c>
      <c r="O270" s="49" t="s">
        <v>587</v>
      </c>
      <c r="P270" s="49" t="s">
        <v>581</v>
      </c>
      <c r="Q270" s="45" t="s">
        <v>548</v>
      </c>
      <c r="R270" s="45" t="s">
        <v>549</v>
      </c>
      <c r="S270" s="53" t="s">
        <v>550</v>
      </c>
    </row>
    <row r="271" spans="1:19" x14ac:dyDescent="0.25">
      <c r="A271" s="45">
        <v>270</v>
      </c>
      <c r="B271" s="52">
        <v>40808</v>
      </c>
      <c r="C271" s="53">
        <v>2011</v>
      </c>
      <c r="D271" s="53">
        <v>9</v>
      </c>
      <c r="E271" s="53">
        <v>22</v>
      </c>
      <c r="F271" s="59">
        <v>0.83333333333333337</v>
      </c>
      <c r="G271" s="53">
        <f t="shared" si="11"/>
        <v>20</v>
      </c>
      <c r="H271" s="53">
        <f t="shared" si="12"/>
        <v>5</v>
      </c>
      <c r="I271" s="45" t="s">
        <v>17</v>
      </c>
      <c r="J271" s="45" t="s">
        <v>357</v>
      </c>
      <c r="K271" s="45" t="s">
        <v>551</v>
      </c>
      <c r="L271" s="45" t="s">
        <v>30</v>
      </c>
      <c r="M271" s="45" t="s">
        <v>9</v>
      </c>
      <c r="N271" s="45" t="s">
        <v>598</v>
      </c>
      <c r="O271" s="49" t="s">
        <v>584</v>
      </c>
      <c r="P271" s="49" t="s">
        <v>591</v>
      </c>
      <c r="Q271" s="45" t="s">
        <v>552</v>
      </c>
      <c r="R271" s="45" t="s">
        <v>553</v>
      </c>
      <c r="S271" s="53" t="s">
        <v>554</v>
      </c>
    </row>
    <row r="272" spans="1:19" x14ac:dyDescent="0.25">
      <c r="A272" s="45">
        <v>271</v>
      </c>
      <c r="B272" s="52">
        <v>40813</v>
      </c>
      <c r="C272" s="53">
        <v>2011</v>
      </c>
      <c r="D272" s="53">
        <v>9</v>
      </c>
      <c r="E272" s="53">
        <v>27</v>
      </c>
      <c r="F272" s="59">
        <v>0.85416666666666663</v>
      </c>
      <c r="G272" s="53">
        <f t="shared" si="11"/>
        <v>20</v>
      </c>
      <c r="H272" s="53">
        <f t="shared" si="12"/>
        <v>3</v>
      </c>
      <c r="I272" s="45" t="s">
        <v>21</v>
      </c>
      <c r="J272" s="45" t="s">
        <v>357</v>
      </c>
      <c r="K272" s="45" t="s">
        <v>555</v>
      </c>
      <c r="L272" s="45" t="s">
        <v>30</v>
      </c>
      <c r="M272" s="45" t="s">
        <v>25</v>
      </c>
      <c r="N272" s="45" t="s">
        <v>26</v>
      </c>
      <c r="O272" s="49" t="s">
        <v>1000</v>
      </c>
      <c r="P272" s="49" t="s">
        <v>590</v>
      </c>
      <c r="Q272" s="45" t="s">
        <v>556</v>
      </c>
      <c r="R272" s="45" t="s">
        <v>557</v>
      </c>
      <c r="S272" s="53" t="s">
        <v>558</v>
      </c>
    </row>
    <row r="273" spans="1:19" x14ac:dyDescent="0.25">
      <c r="A273" s="45">
        <v>272</v>
      </c>
      <c r="B273" s="52">
        <v>40818</v>
      </c>
      <c r="C273" s="53">
        <v>2011</v>
      </c>
      <c r="D273" s="53">
        <v>10</v>
      </c>
      <c r="E273" s="53">
        <v>2</v>
      </c>
      <c r="F273" s="59">
        <v>0.38541666666666669</v>
      </c>
      <c r="G273" s="53">
        <f t="shared" si="11"/>
        <v>9</v>
      </c>
      <c r="H273" s="53">
        <f t="shared" si="12"/>
        <v>1</v>
      </c>
      <c r="I273" s="45" t="s">
        <v>29</v>
      </c>
      <c r="J273" s="45" t="s">
        <v>357</v>
      </c>
      <c r="K273" s="45" t="s">
        <v>12</v>
      </c>
      <c r="L273" s="45" t="s">
        <v>12</v>
      </c>
      <c r="M273" s="45" t="s">
        <v>44</v>
      </c>
      <c r="N273" s="45" t="s">
        <v>26</v>
      </c>
      <c r="O273" s="49" t="s">
        <v>1001</v>
      </c>
      <c r="P273" s="49" t="s">
        <v>580</v>
      </c>
      <c r="Q273" s="45" t="s">
        <v>559</v>
      </c>
      <c r="R273" s="45" t="s">
        <v>560</v>
      </c>
      <c r="S273" s="53" t="s">
        <v>561</v>
      </c>
    </row>
    <row r="274" spans="1:19" x14ac:dyDescent="0.25">
      <c r="A274" s="45">
        <v>273</v>
      </c>
      <c r="B274" s="52">
        <v>40831</v>
      </c>
      <c r="C274" s="53">
        <v>2011</v>
      </c>
      <c r="D274" s="53">
        <v>10</v>
      </c>
      <c r="E274" s="53">
        <v>15</v>
      </c>
      <c r="F274" s="59">
        <v>0.875</v>
      </c>
      <c r="G274" s="53">
        <f t="shared" si="11"/>
        <v>21</v>
      </c>
      <c r="H274" s="53">
        <f t="shared" si="12"/>
        <v>7</v>
      </c>
      <c r="I274" s="45" t="s">
        <v>57</v>
      </c>
      <c r="J274" s="45" t="s">
        <v>357</v>
      </c>
      <c r="K274" s="45" t="s">
        <v>12</v>
      </c>
      <c r="L274" s="45" t="s">
        <v>12</v>
      </c>
      <c r="M274" s="45" t="s">
        <v>25</v>
      </c>
      <c r="N274" s="45" t="s">
        <v>26</v>
      </c>
      <c r="O274" s="49" t="s">
        <v>584</v>
      </c>
      <c r="P274" s="49" t="s">
        <v>591</v>
      </c>
      <c r="Q274" s="45" t="s">
        <v>562</v>
      </c>
      <c r="R274" s="45" t="s">
        <v>563</v>
      </c>
      <c r="S274" s="53" t="s">
        <v>564</v>
      </c>
    </row>
    <row r="275" spans="1:19" x14ac:dyDescent="0.25">
      <c r="A275" s="45">
        <v>274</v>
      </c>
      <c r="B275" s="52">
        <v>40838</v>
      </c>
      <c r="C275" s="53">
        <v>2011</v>
      </c>
      <c r="D275" s="53">
        <v>10</v>
      </c>
      <c r="E275" s="53">
        <v>22</v>
      </c>
      <c r="F275" s="59">
        <v>0.80208333333333337</v>
      </c>
      <c r="G275" s="53">
        <f t="shared" si="11"/>
        <v>19</v>
      </c>
      <c r="H275" s="53">
        <f t="shared" si="12"/>
        <v>7</v>
      </c>
      <c r="I275" s="45" t="s">
        <v>57</v>
      </c>
      <c r="J275" s="45" t="s">
        <v>357</v>
      </c>
      <c r="K275" s="45" t="s">
        <v>8</v>
      </c>
      <c r="L275" s="45" t="s">
        <v>8</v>
      </c>
      <c r="M275" s="45" t="s">
        <v>9</v>
      </c>
      <c r="N275" s="45" t="s">
        <v>595</v>
      </c>
      <c r="O275" s="49" t="s">
        <v>584</v>
      </c>
      <c r="P275" s="49" t="s">
        <v>597</v>
      </c>
      <c r="Q275" s="45" t="s">
        <v>565</v>
      </c>
      <c r="R275" s="45" t="s">
        <v>566</v>
      </c>
      <c r="S275" s="53" t="s">
        <v>567</v>
      </c>
    </row>
    <row r="276" spans="1:19" x14ac:dyDescent="0.25">
      <c r="A276" s="45">
        <v>275</v>
      </c>
      <c r="B276" s="52">
        <v>40841</v>
      </c>
      <c r="C276" s="53">
        <v>2011</v>
      </c>
      <c r="D276" s="53">
        <v>10</v>
      </c>
      <c r="E276" s="53">
        <v>25</v>
      </c>
      <c r="F276" s="59">
        <v>0.29722222222222222</v>
      </c>
      <c r="G276" s="53">
        <f t="shared" si="11"/>
        <v>7</v>
      </c>
      <c r="H276" s="53">
        <f t="shared" si="12"/>
        <v>3</v>
      </c>
      <c r="I276" s="45" t="s">
        <v>21</v>
      </c>
      <c r="J276" s="45" t="s">
        <v>357</v>
      </c>
      <c r="K276" s="45" t="s">
        <v>568</v>
      </c>
      <c r="L276" s="45" t="s">
        <v>30</v>
      </c>
      <c r="M276" s="45" t="s">
        <v>25</v>
      </c>
      <c r="N276" s="45" t="s">
        <v>26</v>
      </c>
      <c r="O276" s="49" t="s">
        <v>1001</v>
      </c>
      <c r="P276" s="49" t="s">
        <v>580</v>
      </c>
      <c r="Q276" s="45" t="s">
        <v>569</v>
      </c>
      <c r="R276" s="45" t="s">
        <v>570</v>
      </c>
      <c r="S276" s="53" t="s">
        <v>571</v>
      </c>
    </row>
    <row r="277" spans="1:19" x14ac:dyDescent="0.25">
      <c r="A277" s="45">
        <v>276</v>
      </c>
      <c r="B277" s="52">
        <v>40855</v>
      </c>
      <c r="C277" s="53">
        <v>2011</v>
      </c>
      <c r="D277" s="53">
        <v>11</v>
      </c>
      <c r="E277" s="53">
        <v>8</v>
      </c>
      <c r="F277" s="59">
        <v>0.90972222222222221</v>
      </c>
      <c r="G277" s="53">
        <f t="shared" si="11"/>
        <v>21</v>
      </c>
      <c r="H277" s="53">
        <f t="shared" si="12"/>
        <v>3</v>
      </c>
      <c r="I277" s="45" t="s">
        <v>21</v>
      </c>
      <c r="J277" s="45" t="s">
        <v>357</v>
      </c>
      <c r="K277" s="45" t="s">
        <v>8</v>
      </c>
      <c r="L277" s="45" t="s">
        <v>8</v>
      </c>
      <c r="M277" s="45" t="s">
        <v>9</v>
      </c>
      <c r="N277" s="45" t="s">
        <v>598</v>
      </c>
      <c r="O277" s="49" t="s">
        <v>1000</v>
      </c>
      <c r="P277" s="49" t="s">
        <v>590</v>
      </c>
      <c r="Q277" s="45" t="s">
        <v>572</v>
      </c>
      <c r="R277" s="45" t="s">
        <v>573</v>
      </c>
      <c r="S277" s="53" t="s">
        <v>574</v>
      </c>
    </row>
    <row r="278" spans="1:19" x14ac:dyDescent="0.25">
      <c r="A278" s="45">
        <v>277</v>
      </c>
      <c r="B278" s="52">
        <v>41042</v>
      </c>
      <c r="C278" s="53">
        <v>2012</v>
      </c>
      <c r="D278" s="53">
        <v>5</v>
      </c>
      <c r="E278" s="53">
        <v>13</v>
      </c>
      <c r="F278" s="59">
        <v>0.57291666666666663</v>
      </c>
      <c r="G278" s="53">
        <f t="shared" si="11"/>
        <v>13</v>
      </c>
      <c r="H278" s="53">
        <f t="shared" si="12"/>
        <v>1</v>
      </c>
      <c r="I278" s="45" t="s">
        <v>29</v>
      </c>
      <c r="J278" s="45" t="s">
        <v>357</v>
      </c>
      <c r="K278" s="45" t="s">
        <v>8</v>
      </c>
      <c r="L278" s="45" t="s">
        <v>8</v>
      </c>
      <c r="M278" s="45" t="s">
        <v>9</v>
      </c>
      <c r="N278" s="45" t="s">
        <v>598</v>
      </c>
      <c r="O278" s="49" t="s">
        <v>1001</v>
      </c>
      <c r="P278" s="49" t="s">
        <v>580</v>
      </c>
      <c r="Q278" s="45" t="s">
        <v>599</v>
      </c>
      <c r="R278" s="45" t="s">
        <v>600</v>
      </c>
    </row>
    <row r="279" spans="1:19" x14ac:dyDescent="0.25">
      <c r="A279" s="45">
        <v>278</v>
      </c>
      <c r="B279" s="52">
        <v>41046</v>
      </c>
      <c r="C279" s="53">
        <v>2012</v>
      </c>
      <c r="D279" s="53">
        <v>5</v>
      </c>
      <c r="E279" s="53">
        <v>17</v>
      </c>
      <c r="F279" s="59">
        <v>0.69791666666666663</v>
      </c>
      <c r="G279" s="53">
        <f t="shared" si="11"/>
        <v>16</v>
      </c>
      <c r="H279" s="53">
        <f t="shared" si="12"/>
        <v>5</v>
      </c>
      <c r="I279" s="45" t="s">
        <v>17</v>
      </c>
      <c r="J279" s="45" t="s">
        <v>357</v>
      </c>
      <c r="K279" s="45" t="s">
        <v>8</v>
      </c>
      <c r="L279" s="45" t="s">
        <v>8</v>
      </c>
      <c r="M279" s="45" t="s">
        <v>9</v>
      </c>
      <c r="N279" s="45" t="s">
        <v>598</v>
      </c>
      <c r="O279" s="49" t="s">
        <v>588</v>
      </c>
      <c r="P279" s="49" t="s">
        <v>582</v>
      </c>
      <c r="Q279" s="45" t="s">
        <v>601</v>
      </c>
      <c r="R279" s="45" t="s">
        <v>602</v>
      </c>
    </row>
    <row r="280" spans="1:19" x14ac:dyDescent="0.25">
      <c r="A280" s="45">
        <v>279</v>
      </c>
      <c r="B280" s="52">
        <v>41049</v>
      </c>
      <c r="C280" s="53">
        <v>2012</v>
      </c>
      <c r="D280" s="53">
        <v>5</v>
      </c>
      <c r="E280" s="53">
        <v>20</v>
      </c>
      <c r="H280" s="53">
        <f t="shared" si="12"/>
        <v>1</v>
      </c>
      <c r="I280" s="45" t="s">
        <v>29</v>
      </c>
      <c r="J280" s="45" t="s">
        <v>357</v>
      </c>
      <c r="K280" s="45" t="s">
        <v>52</v>
      </c>
      <c r="L280" s="45" t="s">
        <v>52</v>
      </c>
      <c r="M280" s="45" t="s">
        <v>44</v>
      </c>
      <c r="N280" s="45" t="s">
        <v>26</v>
      </c>
      <c r="O280" s="49" t="s">
        <v>589</v>
      </c>
      <c r="P280" s="49" t="s">
        <v>590</v>
      </c>
      <c r="Q280" s="45" t="s">
        <v>603</v>
      </c>
      <c r="R280" s="45" t="s">
        <v>604</v>
      </c>
    </row>
    <row r="281" spans="1:19" x14ac:dyDescent="0.25">
      <c r="A281" s="45">
        <v>280</v>
      </c>
      <c r="B281" s="52">
        <v>41049</v>
      </c>
      <c r="C281" s="53">
        <v>2012</v>
      </c>
      <c r="D281" s="53">
        <v>5</v>
      </c>
      <c r="E281" s="53">
        <v>20</v>
      </c>
      <c r="F281" s="59">
        <v>0.83333333333333337</v>
      </c>
      <c r="G281" s="53">
        <f>HOUR(F281)</f>
        <v>20</v>
      </c>
      <c r="H281" s="53">
        <f t="shared" si="12"/>
        <v>1</v>
      </c>
      <c r="I281" s="45" t="s">
        <v>29</v>
      </c>
      <c r="J281" s="45" t="s">
        <v>357</v>
      </c>
      <c r="K281" s="45" t="s">
        <v>8</v>
      </c>
      <c r="L281" s="45" t="s">
        <v>8</v>
      </c>
      <c r="M281" s="45" t="s">
        <v>9</v>
      </c>
      <c r="N281" s="45" t="s">
        <v>598</v>
      </c>
      <c r="O281" s="49" t="s">
        <v>999</v>
      </c>
      <c r="P281" s="49" t="s">
        <v>581</v>
      </c>
      <c r="Q281" s="45" t="s">
        <v>605</v>
      </c>
      <c r="R281" s="45" t="s">
        <v>606</v>
      </c>
    </row>
    <row r="282" spans="1:19" x14ac:dyDescent="0.25">
      <c r="A282" s="45">
        <v>281</v>
      </c>
      <c r="B282" s="52">
        <v>41075</v>
      </c>
      <c r="C282" s="53">
        <v>2012</v>
      </c>
      <c r="D282" s="53">
        <v>6</v>
      </c>
      <c r="E282" s="53">
        <v>15</v>
      </c>
      <c r="F282" s="59">
        <v>0.41666666666666669</v>
      </c>
      <c r="G282" s="53">
        <f>HOUR(F282)</f>
        <v>10</v>
      </c>
      <c r="H282" s="53">
        <f t="shared" si="12"/>
        <v>6</v>
      </c>
      <c r="I282" s="45" t="s">
        <v>24</v>
      </c>
      <c r="J282" s="45" t="s">
        <v>357</v>
      </c>
      <c r="K282" s="45" t="s">
        <v>607</v>
      </c>
      <c r="L282" s="45" t="s">
        <v>18</v>
      </c>
      <c r="M282" s="45" t="s">
        <v>9</v>
      </c>
      <c r="N282" s="45" t="s">
        <v>598</v>
      </c>
      <c r="O282" s="49" t="s">
        <v>588</v>
      </c>
      <c r="P282" s="49" t="s">
        <v>582</v>
      </c>
      <c r="Q282" s="45" t="s">
        <v>608</v>
      </c>
      <c r="R282" s="45" t="s">
        <v>609</v>
      </c>
    </row>
    <row r="283" spans="1:19" x14ac:dyDescent="0.25">
      <c r="A283" s="45">
        <v>282</v>
      </c>
      <c r="B283" s="52">
        <v>41077</v>
      </c>
      <c r="C283" s="53">
        <v>2012</v>
      </c>
      <c r="D283" s="53">
        <v>6</v>
      </c>
      <c r="E283" s="53">
        <v>17</v>
      </c>
      <c r="F283" s="59">
        <v>0.74305555555555547</v>
      </c>
      <c r="G283" s="53">
        <f>HOUR(F283)</f>
        <v>17</v>
      </c>
      <c r="H283" s="53">
        <f t="shared" si="12"/>
        <v>1</v>
      </c>
      <c r="I283" s="45" t="s">
        <v>29</v>
      </c>
      <c r="J283" s="45" t="s">
        <v>357</v>
      </c>
      <c r="K283" s="45" t="s">
        <v>8</v>
      </c>
      <c r="L283" s="45" t="s">
        <v>8</v>
      </c>
      <c r="M283" s="45" t="s">
        <v>9</v>
      </c>
      <c r="N283" s="45" t="s">
        <v>595</v>
      </c>
      <c r="O283" s="49" t="s">
        <v>587</v>
      </c>
      <c r="P283" s="49" t="s">
        <v>581</v>
      </c>
      <c r="Q283" s="45" t="s">
        <v>610</v>
      </c>
      <c r="R283" s="45" t="s">
        <v>611</v>
      </c>
    </row>
    <row r="284" spans="1:19" x14ac:dyDescent="0.25">
      <c r="A284" s="45">
        <v>283</v>
      </c>
      <c r="B284" s="52">
        <v>41087</v>
      </c>
      <c r="C284" s="53">
        <v>2012</v>
      </c>
      <c r="D284" s="53">
        <v>6</v>
      </c>
      <c r="E284" s="53">
        <v>27</v>
      </c>
      <c r="H284" s="53">
        <f t="shared" si="12"/>
        <v>4</v>
      </c>
      <c r="I284" s="45" t="s">
        <v>145</v>
      </c>
      <c r="J284" s="45" t="s">
        <v>357</v>
      </c>
      <c r="K284" s="45" t="s">
        <v>8</v>
      </c>
      <c r="L284" s="45" t="s">
        <v>8</v>
      </c>
      <c r="M284" s="45" t="s">
        <v>9</v>
      </c>
      <c r="N284" s="45" t="s">
        <v>598</v>
      </c>
      <c r="O284" s="49" t="s">
        <v>584</v>
      </c>
      <c r="P284" s="49" t="s">
        <v>597</v>
      </c>
      <c r="Q284" s="45" t="s">
        <v>612</v>
      </c>
      <c r="R284" s="45" t="s">
        <v>613</v>
      </c>
    </row>
    <row r="285" spans="1:19" x14ac:dyDescent="0.25">
      <c r="A285" s="45">
        <v>284</v>
      </c>
      <c r="B285" s="52">
        <v>41090</v>
      </c>
      <c r="C285" s="53">
        <v>2012</v>
      </c>
      <c r="D285" s="53">
        <v>6</v>
      </c>
      <c r="E285" s="53">
        <v>30</v>
      </c>
      <c r="F285" s="59">
        <v>0.86458333333333337</v>
      </c>
      <c r="G285" s="53">
        <f>HOUR(F285)</f>
        <v>20</v>
      </c>
      <c r="H285" s="53">
        <f t="shared" si="12"/>
        <v>7</v>
      </c>
      <c r="I285" s="45" t="s">
        <v>57</v>
      </c>
      <c r="J285" s="45" t="s">
        <v>357</v>
      </c>
      <c r="K285" s="45" t="s">
        <v>60</v>
      </c>
      <c r="L285" s="45" t="s">
        <v>60</v>
      </c>
      <c r="M285" s="45" t="s">
        <v>25</v>
      </c>
      <c r="N285" s="45" t="s">
        <v>133</v>
      </c>
      <c r="O285" s="49" t="s">
        <v>1001</v>
      </c>
      <c r="P285" s="49" t="s">
        <v>580</v>
      </c>
      <c r="Q285" s="45" t="s">
        <v>614</v>
      </c>
      <c r="R285" s="45" t="s">
        <v>615</v>
      </c>
    </row>
    <row r="286" spans="1:19" x14ac:dyDescent="0.25">
      <c r="A286" s="45">
        <v>285</v>
      </c>
      <c r="B286" s="52">
        <v>41098</v>
      </c>
      <c r="C286" s="53">
        <v>2012</v>
      </c>
      <c r="D286" s="53">
        <v>7</v>
      </c>
      <c r="E286" s="53">
        <v>8</v>
      </c>
      <c r="F286" s="59">
        <v>0.52777777777777779</v>
      </c>
      <c r="G286" s="53">
        <f>HOUR(F286)</f>
        <v>12</v>
      </c>
      <c r="H286" s="53">
        <f t="shared" si="12"/>
        <v>1</v>
      </c>
      <c r="I286" s="45" t="s">
        <v>29</v>
      </c>
      <c r="J286" s="45" t="s">
        <v>357</v>
      </c>
      <c r="K286" s="45" t="s">
        <v>8</v>
      </c>
      <c r="L286" s="45" t="s">
        <v>8</v>
      </c>
      <c r="M286" s="45" t="s">
        <v>9</v>
      </c>
      <c r="N286" s="45" t="s">
        <v>595</v>
      </c>
      <c r="O286" s="49" t="s">
        <v>588</v>
      </c>
      <c r="P286" s="49" t="s">
        <v>582</v>
      </c>
      <c r="Q286" s="45" t="s">
        <v>616</v>
      </c>
      <c r="R286" s="45" t="s">
        <v>617</v>
      </c>
    </row>
    <row r="287" spans="1:19" x14ac:dyDescent="0.25">
      <c r="A287" s="45">
        <v>286</v>
      </c>
      <c r="B287" s="52">
        <v>41113</v>
      </c>
      <c r="C287" s="53">
        <v>2012</v>
      </c>
      <c r="D287" s="53">
        <v>7</v>
      </c>
      <c r="E287" s="53">
        <v>23</v>
      </c>
      <c r="H287" s="53">
        <f t="shared" si="12"/>
        <v>2</v>
      </c>
      <c r="I287" s="45" t="s">
        <v>38</v>
      </c>
      <c r="J287" s="45" t="s">
        <v>357</v>
      </c>
      <c r="K287" s="45" t="s">
        <v>8</v>
      </c>
      <c r="L287" s="45" t="s">
        <v>8</v>
      </c>
      <c r="M287" s="45" t="s">
        <v>9</v>
      </c>
      <c r="N287" s="45" t="s">
        <v>595</v>
      </c>
      <c r="O287" s="49" t="s">
        <v>587</v>
      </c>
      <c r="P287" s="49" t="s">
        <v>581</v>
      </c>
      <c r="Q287" s="45" t="s">
        <v>620</v>
      </c>
      <c r="R287" s="45" t="s">
        <v>621</v>
      </c>
    </row>
    <row r="288" spans="1:19" x14ac:dyDescent="0.25">
      <c r="A288" s="45">
        <v>287</v>
      </c>
      <c r="B288" s="52">
        <v>41113</v>
      </c>
      <c r="C288" s="53">
        <v>2012</v>
      </c>
      <c r="D288" s="53">
        <v>7</v>
      </c>
      <c r="E288" s="53">
        <v>23</v>
      </c>
      <c r="F288" s="59">
        <v>0.60416666666666663</v>
      </c>
      <c r="G288" s="53">
        <f>HOUR(F288)</f>
        <v>14</v>
      </c>
      <c r="H288" s="53">
        <f t="shared" si="12"/>
        <v>2</v>
      </c>
      <c r="I288" s="45" t="s">
        <v>38</v>
      </c>
      <c r="J288" s="45" t="s">
        <v>357</v>
      </c>
      <c r="K288" s="45" t="s">
        <v>60</v>
      </c>
      <c r="L288" s="45" t="s">
        <v>60</v>
      </c>
      <c r="M288" s="45" t="s">
        <v>25</v>
      </c>
      <c r="N288" s="45" t="s">
        <v>26</v>
      </c>
      <c r="O288" s="49" t="s">
        <v>584</v>
      </c>
      <c r="P288" s="49" t="s">
        <v>597</v>
      </c>
      <c r="Q288" s="45" t="s">
        <v>618</v>
      </c>
      <c r="R288" s="45" t="s">
        <v>619</v>
      </c>
    </row>
    <row r="289" spans="1:18" x14ac:dyDescent="0.25">
      <c r="A289" s="45">
        <v>288</v>
      </c>
      <c r="B289" s="52">
        <v>41115</v>
      </c>
      <c r="C289" s="53">
        <v>2012</v>
      </c>
      <c r="D289" s="53">
        <v>7</v>
      </c>
      <c r="E289" s="53">
        <v>25</v>
      </c>
      <c r="F289" s="59">
        <v>0.35416666666666669</v>
      </c>
      <c r="G289" s="53">
        <f>HOUR(F289)</f>
        <v>8</v>
      </c>
      <c r="H289" s="53">
        <f t="shared" si="12"/>
        <v>4</v>
      </c>
      <c r="I289" s="45" t="s">
        <v>145</v>
      </c>
      <c r="J289" s="45" t="s">
        <v>357</v>
      </c>
      <c r="K289" s="45" t="s">
        <v>8</v>
      </c>
      <c r="L289" s="45" t="s">
        <v>8</v>
      </c>
      <c r="M289" s="45" t="s">
        <v>9</v>
      </c>
      <c r="N289" s="45" t="s">
        <v>598</v>
      </c>
      <c r="O289" s="49" t="s">
        <v>999</v>
      </c>
      <c r="P289" s="49" t="s">
        <v>581</v>
      </c>
      <c r="Q289" s="45" t="s">
        <v>622</v>
      </c>
      <c r="R289" s="45" t="s">
        <v>623</v>
      </c>
    </row>
    <row r="290" spans="1:18" x14ac:dyDescent="0.25">
      <c r="A290" s="45">
        <v>289</v>
      </c>
      <c r="B290" s="52">
        <v>41117</v>
      </c>
      <c r="C290" s="53">
        <v>2012</v>
      </c>
      <c r="D290" s="53">
        <v>7</v>
      </c>
      <c r="E290" s="53">
        <v>27</v>
      </c>
      <c r="H290" s="53">
        <f t="shared" si="12"/>
        <v>6</v>
      </c>
      <c r="I290" s="45" t="s">
        <v>24</v>
      </c>
      <c r="J290" s="45" t="s">
        <v>357</v>
      </c>
      <c r="K290" s="45" t="s">
        <v>52</v>
      </c>
      <c r="L290" s="45" t="s">
        <v>52</v>
      </c>
      <c r="M290" s="45" t="s">
        <v>44</v>
      </c>
      <c r="N290" s="45" t="s">
        <v>26</v>
      </c>
      <c r="O290" s="49" t="s">
        <v>584</v>
      </c>
      <c r="P290" s="49" t="s">
        <v>597</v>
      </c>
      <c r="Q290" s="45" t="s">
        <v>624</v>
      </c>
      <c r="R290" s="45" t="s">
        <v>625</v>
      </c>
    </row>
    <row r="291" spans="1:18" x14ac:dyDescent="0.25">
      <c r="A291" s="45">
        <v>290</v>
      </c>
      <c r="B291" s="52">
        <v>41132</v>
      </c>
      <c r="C291" s="53">
        <v>2012</v>
      </c>
      <c r="D291" s="53">
        <v>8</v>
      </c>
      <c r="E291" s="53">
        <v>11</v>
      </c>
      <c r="F291" s="59">
        <v>0.84375</v>
      </c>
      <c r="G291" s="53">
        <f t="shared" ref="G291:G296" si="13">HOUR(F291)</f>
        <v>20</v>
      </c>
      <c r="H291" s="53">
        <f t="shared" si="12"/>
        <v>7</v>
      </c>
      <c r="I291" s="45" t="s">
        <v>57</v>
      </c>
      <c r="J291" s="45" t="s">
        <v>357</v>
      </c>
      <c r="K291" s="45" t="s">
        <v>8</v>
      </c>
      <c r="L291" s="45" t="s">
        <v>8</v>
      </c>
      <c r="M291" s="45" t="s">
        <v>9</v>
      </c>
      <c r="N291" s="45" t="s">
        <v>598</v>
      </c>
      <c r="O291" s="49" t="s">
        <v>999</v>
      </c>
      <c r="P291" s="49" t="s">
        <v>581</v>
      </c>
      <c r="Q291" s="45" t="s">
        <v>626</v>
      </c>
      <c r="R291" s="45" t="s">
        <v>627</v>
      </c>
    </row>
    <row r="292" spans="1:18" x14ac:dyDescent="0.25">
      <c r="A292" s="45">
        <v>291</v>
      </c>
      <c r="B292" s="52">
        <v>41136</v>
      </c>
      <c r="C292" s="53">
        <v>2012</v>
      </c>
      <c r="D292" s="53">
        <v>8</v>
      </c>
      <c r="E292" s="53">
        <v>15</v>
      </c>
      <c r="F292" s="59">
        <v>0.64930555555555558</v>
      </c>
      <c r="G292" s="53">
        <f t="shared" si="13"/>
        <v>15</v>
      </c>
      <c r="H292" s="53">
        <f t="shared" si="12"/>
        <v>4</v>
      </c>
      <c r="I292" s="45" t="s">
        <v>145</v>
      </c>
      <c r="J292" s="45" t="s">
        <v>357</v>
      </c>
      <c r="K292" s="45" t="s">
        <v>8</v>
      </c>
      <c r="L292" s="45" t="s">
        <v>8</v>
      </c>
      <c r="M292" s="45" t="s">
        <v>9</v>
      </c>
      <c r="N292" s="45" t="s">
        <v>598</v>
      </c>
      <c r="O292" s="49" t="s">
        <v>999</v>
      </c>
      <c r="P292" s="49" t="s">
        <v>581</v>
      </c>
      <c r="Q292" s="45" t="s">
        <v>628</v>
      </c>
      <c r="R292" s="45" t="s">
        <v>629</v>
      </c>
    </row>
    <row r="293" spans="1:18" x14ac:dyDescent="0.25">
      <c r="A293" s="45">
        <v>292</v>
      </c>
      <c r="B293" s="52">
        <v>41139</v>
      </c>
      <c r="C293" s="53">
        <v>2012</v>
      </c>
      <c r="D293" s="53">
        <v>8</v>
      </c>
      <c r="E293" s="53">
        <v>18</v>
      </c>
      <c r="F293" s="59">
        <v>0.77083333333333337</v>
      </c>
      <c r="G293" s="53">
        <f t="shared" si="13"/>
        <v>18</v>
      </c>
      <c r="H293" s="53">
        <f t="shared" si="12"/>
        <v>7</v>
      </c>
      <c r="I293" s="45" t="s">
        <v>57</v>
      </c>
      <c r="J293" s="45" t="s">
        <v>357</v>
      </c>
      <c r="K293" s="45" t="s">
        <v>8</v>
      </c>
      <c r="L293" s="45" t="s">
        <v>8</v>
      </c>
      <c r="M293" s="45" t="s">
        <v>9</v>
      </c>
      <c r="N293" s="45" t="s">
        <v>598</v>
      </c>
      <c r="O293" s="49" t="s">
        <v>1001</v>
      </c>
      <c r="P293" s="49" t="s">
        <v>580</v>
      </c>
      <c r="Q293" s="45" t="s">
        <v>630</v>
      </c>
      <c r="R293" s="45" t="s">
        <v>631</v>
      </c>
    </row>
    <row r="294" spans="1:18" x14ac:dyDescent="0.25">
      <c r="A294" s="45">
        <v>293</v>
      </c>
      <c r="B294" s="52">
        <v>41140</v>
      </c>
      <c r="C294" s="53">
        <v>2012</v>
      </c>
      <c r="D294" s="53">
        <v>8</v>
      </c>
      <c r="E294" s="53">
        <v>19</v>
      </c>
      <c r="F294" s="59">
        <v>0.41666666666666669</v>
      </c>
      <c r="G294" s="53">
        <f t="shared" si="13"/>
        <v>10</v>
      </c>
      <c r="H294" s="53">
        <f t="shared" si="12"/>
        <v>1</v>
      </c>
      <c r="I294" s="45" t="s">
        <v>29</v>
      </c>
      <c r="J294" s="45" t="s">
        <v>357</v>
      </c>
      <c r="K294" s="45" t="s">
        <v>30</v>
      </c>
      <c r="L294" s="45" t="s">
        <v>30</v>
      </c>
      <c r="M294" s="45" t="s">
        <v>25</v>
      </c>
      <c r="N294" s="45" t="s">
        <v>26</v>
      </c>
      <c r="O294" s="49" t="s">
        <v>584</v>
      </c>
      <c r="P294" s="49" t="s">
        <v>591</v>
      </c>
      <c r="Q294" s="45" t="s">
        <v>632</v>
      </c>
      <c r="R294" s="45" t="s">
        <v>633</v>
      </c>
    </row>
    <row r="295" spans="1:18" x14ac:dyDescent="0.25">
      <c r="A295" s="45">
        <v>294</v>
      </c>
      <c r="B295" s="52">
        <v>41172</v>
      </c>
      <c r="C295" s="53">
        <v>2012</v>
      </c>
      <c r="D295" s="53">
        <v>9</v>
      </c>
      <c r="E295" s="53">
        <v>20</v>
      </c>
      <c r="F295" s="59">
        <v>0.3125</v>
      </c>
      <c r="G295" s="53">
        <f t="shared" si="13"/>
        <v>7</v>
      </c>
      <c r="H295" s="53">
        <f t="shared" si="12"/>
        <v>5</v>
      </c>
      <c r="I295" s="45" t="s">
        <v>17</v>
      </c>
      <c r="J295" s="45" t="s">
        <v>357</v>
      </c>
      <c r="K295" s="45" t="s">
        <v>8</v>
      </c>
      <c r="L295" s="45" t="s">
        <v>8</v>
      </c>
      <c r="M295" s="45" t="s">
        <v>9</v>
      </c>
      <c r="N295" s="45" t="s">
        <v>598</v>
      </c>
      <c r="O295" s="49" t="s">
        <v>999</v>
      </c>
      <c r="P295" s="49" t="s">
        <v>581</v>
      </c>
      <c r="Q295" s="45" t="s">
        <v>634</v>
      </c>
      <c r="R295" s="45" t="s">
        <v>635</v>
      </c>
    </row>
    <row r="296" spans="1:18" x14ac:dyDescent="0.25">
      <c r="A296" s="45">
        <v>295</v>
      </c>
      <c r="B296" s="52">
        <v>41181</v>
      </c>
      <c r="C296" s="53">
        <v>2012</v>
      </c>
      <c r="D296" s="53">
        <v>9</v>
      </c>
      <c r="E296" s="53">
        <v>29</v>
      </c>
      <c r="F296" s="59">
        <v>0.66666666666666663</v>
      </c>
      <c r="G296" s="53">
        <f t="shared" si="13"/>
        <v>16</v>
      </c>
      <c r="H296" s="53">
        <f t="shared" si="12"/>
        <v>7</v>
      </c>
      <c r="I296" s="45" t="s">
        <v>57</v>
      </c>
      <c r="J296" s="45" t="s">
        <v>357</v>
      </c>
      <c r="K296" s="45" t="s">
        <v>8</v>
      </c>
      <c r="L296" s="45" t="s">
        <v>8</v>
      </c>
      <c r="M296" s="45" t="s">
        <v>9</v>
      </c>
      <c r="N296" s="45" t="s">
        <v>598</v>
      </c>
      <c r="O296" s="49" t="s">
        <v>584</v>
      </c>
      <c r="P296" s="49" t="s">
        <v>580</v>
      </c>
      <c r="Q296" s="45" t="s">
        <v>636</v>
      </c>
      <c r="R296" s="45" t="s">
        <v>637</v>
      </c>
    </row>
    <row r="297" spans="1:18" x14ac:dyDescent="0.25">
      <c r="A297" s="45">
        <v>296</v>
      </c>
      <c r="B297" s="52">
        <v>41236</v>
      </c>
      <c r="C297" s="53">
        <v>2012</v>
      </c>
      <c r="D297" s="53">
        <v>11</v>
      </c>
      <c r="E297" s="53">
        <v>23</v>
      </c>
      <c r="H297" s="53">
        <f t="shared" si="12"/>
        <v>6</v>
      </c>
      <c r="I297" s="45" t="s">
        <v>24</v>
      </c>
      <c r="K297" s="45" t="s">
        <v>60</v>
      </c>
      <c r="L297" s="45" t="s">
        <v>60</v>
      </c>
      <c r="M297" s="45" t="s">
        <v>44</v>
      </c>
      <c r="N297" s="45" t="s">
        <v>26</v>
      </c>
      <c r="O297" s="49" t="s">
        <v>999</v>
      </c>
      <c r="P297" s="49" t="s">
        <v>581</v>
      </c>
      <c r="Q297" s="45" t="s">
        <v>638</v>
      </c>
      <c r="R297" s="45" t="s">
        <v>639</v>
      </c>
    </row>
    <row r="298" spans="1:18" x14ac:dyDescent="0.25">
      <c r="A298" s="45">
        <v>297</v>
      </c>
      <c r="B298" s="52">
        <v>41418</v>
      </c>
      <c r="C298" s="53">
        <v>2013</v>
      </c>
      <c r="D298" s="53">
        <v>5</v>
      </c>
      <c r="E298" s="53">
        <v>24</v>
      </c>
      <c r="F298" s="59">
        <v>0.83333333333333337</v>
      </c>
      <c r="G298" s="53">
        <f>HOUR(F298)</f>
        <v>20</v>
      </c>
      <c r="H298" s="53">
        <f t="shared" si="12"/>
        <v>6</v>
      </c>
      <c r="I298" s="45" t="s">
        <v>24</v>
      </c>
      <c r="K298" s="45" t="s">
        <v>8</v>
      </c>
      <c r="L298" s="45" t="s">
        <v>8</v>
      </c>
      <c r="M298" s="45" t="s">
        <v>9</v>
      </c>
      <c r="N298" s="45" t="s">
        <v>598</v>
      </c>
      <c r="O298" s="49" t="s">
        <v>584</v>
      </c>
      <c r="P298" s="49" t="s">
        <v>597</v>
      </c>
      <c r="Q298" s="45" t="s">
        <v>640</v>
      </c>
      <c r="R298" s="45" t="s">
        <v>641</v>
      </c>
    </row>
    <row r="299" spans="1:18" x14ac:dyDescent="0.25">
      <c r="A299" s="45">
        <v>298</v>
      </c>
      <c r="B299" s="52">
        <v>41423</v>
      </c>
      <c r="C299" s="53">
        <v>2013</v>
      </c>
      <c r="D299" s="53">
        <v>5</v>
      </c>
      <c r="E299" s="53">
        <v>29</v>
      </c>
      <c r="H299" s="53">
        <f t="shared" si="12"/>
        <v>4</v>
      </c>
      <c r="I299" s="45" t="s">
        <v>145</v>
      </c>
      <c r="K299" s="45" t="s">
        <v>52</v>
      </c>
      <c r="L299" s="45" t="s">
        <v>52</v>
      </c>
      <c r="M299" s="45" t="s">
        <v>44</v>
      </c>
      <c r="N299" s="45" t="s">
        <v>26</v>
      </c>
      <c r="O299" s="49" t="s">
        <v>588</v>
      </c>
      <c r="P299" s="49" t="s">
        <v>582</v>
      </c>
      <c r="Q299" s="45" t="s">
        <v>642</v>
      </c>
      <c r="R299" s="45" t="s">
        <v>643</v>
      </c>
    </row>
    <row r="300" spans="1:18" x14ac:dyDescent="0.25">
      <c r="A300" s="45">
        <v>299</v>
      </c>
      <c r="B300" s="52">
        <v>41425</v>
      </c>
      <c r="C300" s="53">
        <v>2013</v>
      </c>
      <c r="D300" s="53">
        <v>5</v>
      </c>
      <c r="E300" s="53">
        <v>31</v>
      </c>
      <c r="H300" s="53">
        <f t="shared" si="12"/>
        <v>6</v>
      </c>
      <c r="I300" s="45" t="s">
        <v>24</v>
      </c>
      <c r="K300" s="45" t="s">
        <v>8</v>
      </c>
      <c r="L300" s="45" t="s">
        <v>8</v>
      </c>
      <c r="M300" s="45" t="s">
        <v>9</v>
      </c>
      <c r="N300" s="45" t="s">
        <v>10</v>
      </c>
      <c r="O300" s="49" t="s">
        <v>999</v>
      </c>
      <c r="P300" s="49" t="s">
        <v>581</v>
      </c>
      <c r="Q300" s="45" t="s">
        <v>644</v>
      </c>
      <c r="R300" s="45" t="s">
        <v>645</v>
      </c>
    </row>
    <row r="301" spans="1:18" x14ac:dyDescent="0.25">
      <c r="A301" s="45">
        <v>300</v>
      </c>
      <c r="B301" s="52">
        <v>41425</v>
      </c>
      <c r="C301" s="53">
        <v>2013</v>
      </c>
      <c r="D301" s="53">
        <v>5</v>
      </c>
      <c r="E301" s="53">
        <v>31</v>
      </c>
      <c r="H301" s="53">
        <f t="shared" si="12"/>
        <v>6</v>
      </c>
      <c r="I301" s="45" t="s">
        <v>24</v>
      </c>
      <c r="K301" s="45" t="s">
        <v>8</v>
      </c>
      <c r="L301" s="45" t="s">
        <v>8</v>
      </c>
      <c r="M301" s="45" t="s">
        <v>9</v>
      </c>
      <c r="N301" s="45" t="s">
        <v>598</v>
      </c>
      <c r="O301" s="49" t="s">
        <v>999</v>
      </c>
      <c r="P301" s="49" t="s">
        <v>581</v>
      </c>
      <c r="Q301" s="45" t="s">
        <v>647</v>
      </c>
      <c r="R301" s="45" t="s">
        <v>646</v>
      </c>
    </row>
    <row r="302" spans="1:18" x14ac:dyDescent="0.25">
      <c r="A302" s="45">
        <v>301</v>
      </c>
      <c r="B302" s="52">
        <v>41438</v>
      </c>
      <c r="C302" s="53">
        <v>2013</v>
      </c>
      <c r="D302" s="53">
        <v>6</v>
      </c>
      <c r="E302" s="53">
        <v>13</v>
      </c>
      <c r="H302" s="53">
        <f t="shared" si="12"/>
        <v>5</v>
      </c>
      <c r="I302" s="45" t="s">
        <v>17</v>
      </c>
      <c r="K302" s="45" t="s">
        <v>8</v>
      </c>
      <c r="L302" s="45" t="s">
        <v>8</v>
      </c>
      <c r="M302" s="45" t="s">
        <v>9</v>
      </c>
      <c r="N302" s="45" t="s">
        <v>10</v>
      </c>
      <c r="O302" s="49" t="s">
        <v>999</v>
      </c>
      <c r="P302" s="49" t="s">
        <v>581</v>
      </c>
      <c r="Q302" s="45" t="s">
        <v>648</v>
      </c>
      <c r="R302" s="45" t="s">
        <v>296</v>
      </c>
    </row>
    <row r="303" spans="1:18" x14ac:dyDescent="0.25">
      <c r="A303" s="45">
        <v>302</v>
      </c>
      <c r="B303" s="52">
        <v>41451</v>
      </c>
      <c r="C303" s="53">
        <v>2013</v>
      </c>
      <c r="D303" s="53">
        <v>6</v>
      </c>
      <c r="E303" s="53">
        <v>26</v>
      </c>
      <c r="F303" s="59">
        <v>0.67708333333333337</v>
      </c>
      <c r="G303" s="53">
        <f t="shared" ref="G303:G308" si="14">HOUR(F303)</f>
        <v>16</v>
      </c>
      <c r="H303" s="53">
        <f t="shared" si="12"/>
        <v>4</v>
      </c>
      <c r="I303" s="45" t="s">
        <v>145</v>
      </c>
      <c r="K303" s="45" t="s">
        <v>8</v>
      </c>
      <c r="L303" s="45" t="s">
        <v>8</v>
      </c>
      <c r="M303" s="45" t="s">
        <v>9</v>
      </c>
      <c r="N303" s="45" t="s">
        <v>598</v>
      </c>
      <c r="O303" s="49" t="s">
        <v>999</v>
      </c>
      <c r="P303" s="49" t="s">
        <v>581</v>
      </c>
      <c r="Q303" s="45" t="s">
        <v>649</v>
      </c>
      <c r="R303" s="45" t="s">
        <v>650</v>
      </c>
    </row>
    <row r="304" spans="1:18" x14ac:dyDescent="0.25">
      <c r="A304" s="45">
        <v>303</v>
      </c>
      <c r="B304" s="52">
        <v>41460</v>
      </c>
      <c r="C304" s="53">
        <v>2013</v>
      </c>
      <c r="D304" s="53">
        <v>7</v>
      </c>
      <c r="E304" s="53">
        <v>5</v>
      </c>
      <c r="F304" s="59">
        <v>0.77083333333333337</v>
      </c>
      <c r="G304" s="53">
        <f t="shared" si="14"/>
        <v>18</v>
      </c>
      <c r="H304" s="53">
        <f t="shared" si="12"/>
        <v>6</v>
      </c>
      <c r="I304" s="45" t="s">
        <v>24</v>
      </c>
      <c r="K304" s="45" t="s">
        <v>12</v>
      </c>
      <c r="L304" s="45" t="s">
        <v>12</v>
      </c>
      <c r="M304" s="45" t="s">
        <v>9</v>
      </c>
      <c r="N304" s="45" t="s">
        <v>598</v>
      </c>
      <c r="O304" s="49" t="s">
        <v>584</v>
      </c>
      <c r="P304" s="49" t="s">
        <v>597</v>
      </c>
      <c r="Q304" s="45" t="s">
        <v>651</v>
      </c>
      <c r="R304" s="45" t="s">
        <v>652</v>
      </c>
    </row>
    <row r="305" spans="1:19" x14ac:dyDescent="0.25">
      <c r="A305" s="45">
        <v>304</v>
      </c>
      <c r="B305" s="52">
        <v>41477</v>
      </c>
      <c r="C305" s="53">
        <v>2013</v>
      </c>
      <c r="D305" s="53">
        <v>7</v>
      </c>
      <c r="E305" s="53">
        <v>22</v>
      </c>
      <c r="F305" s="59">
        <v>0.75</v>
      </c>
      <c r="G305" s="53">
        <f t="shared" si="14"/>
        <v>18</v>
      </c>
      <c r="H305" s="53">
        <f t="shared" si="12"/>
        <v>2</v>
      </c>
      <c r="I305" s="45" t="s">
        <v>38</v>
      </c>
      <c r="K305" s="45" t="s">
        <v>30</v>
      </c>
      <c r="L305" s="45" t="s">
        <v>30</v>
      </c>
      <c r="M305" s="45" t="s">
        <v>9</v>
      </c>
      <c r="N305" s="45" t="s">
        <v>598</v>
      </c>
      <c r="O305" s="49" t="s">
        <v>1001</v>
      </c>
      <c r="P305" s="49" t="s">
        <v>580</v>
      </c>
      <c r="Q305" s="45" t="s">
        <v>653</v>
      </c>
      <c r="R305" s="45" t="s">
        <v>296</v>
      </c>
    </row>
    <row r="306" spans="1:19" x14ac:dyDescent="0.25">
      <c r="A306" s="45">
        <v>305</v>
      </c>
      <c r="B306" s="52">
        <v>41482</v>
      </c>
      <c r="C306" s="53">
        <v>2013</v>
      </c>
      <c r="D306" s="53">
        <v>7</v>
      </c>
      <c r="E306" s="53">
        <v>27</v>
      </c>
      <c r="F306" s="59">
        <v>0.72916666666666663</v>
      </c>
      <c r="G306" s="53">
        <f t="shared" si="14"/>
        <v>17</v>
      </c>
      <c r="H306" s="53">
        <f t="shared" ref="H306:H369" si="15">WEEKDAY(B306)</f>
        <v>7</v>
      </c>
      <c r="I306" s="45" t="s">
        <v>57</v>
      </c>
      <c r="K306" s="45" t="s">
        <v>8</v>
      </c>
      <c r="L306" s="45" t="s">
        <v>8</v>
      </c>
      <c r="M306" s="45" t="s">
        <v>9</v>
      </c>
      <c r="N306" s="45" t="s">
        <v>10</v>
      </c>
      <c r="O306" s="49" t="s">
        <v>999</v>
      </c>
      <c r="P306" s="49" t="s">
        <v>581</v>
      </c>
      <c r="Q306" s="45" t="s">
        <v>654</v>
      </c>
      <c r="R306" s="45" t="s">
        <v>655</v>
      </c>
    </row>
    <row r="307" spans="1:19" x14ac:dyDescent="0.25">
      <c r="A307" s="45">
        <v>306</v>
      </c>
      <c r="B307" s="52">
        <v>41487</v>
      </c>
      <c r="C307" s="53">
        <v>2013</v>
      </c>
      <c r="D307" s="53">
        <v>8</v>
      </c>
      <c r="E307" s="53">
        <v>1</v>
      </c>
      <c r="F307" s="59">
        <v>0.71875</v>
      </c>
      <c r="G307" s="53">
        <f t="shared" si="14"/>
        <v>17</v>
      </c>
      <c r="H307" s="53">
        <f t="shared" si="15"/>
        <v>5</v>
      </c>
      <c r="I307" s="45" t="s">
        <v>17</v>
      </c>
      <c r="K307" s="45" t="s">
        <v>63</v>
      </c>
      <c r="L307" s="45" t="s">
        <v>18</v>
      </c>
      <c r="M307" s="45" t="s">
        <v>25</v>
      </c>
      <c r="N307" s="45" t="s">
        <v>26</v>
      </c>
      <c r="O307" s="49" t="s">
        <v>1131</v>
      </c>
      <c r="P307" s="49" t="s">
        <v>592</v>
      </c>
      <c r="Q307" s="45" t="s">
        <v>656</v>
      </c>
      <c r="R307" s="45" t="s">
        <v>657</v>
      </c>
      <c r="S307" s="53" t="s">
        <v>658</v>
      </c>
    </row>
    <row r="308" spans="1:19" x14ac:dyDescent="0.25">
      <c r="A308" s="45">
        <v>307</v>
      </c>
      <c r="B308" s="52">
        <v>41492</v>
      </c>
      <c r="C308" s="53">
        <v>2013</v>
      </c>
      <c r="D308" s="53">
        <v>8</v>
      </c>
      <c r="E308" s="53">
        <v>6</v>
      </c>
      <c r="F308" s="59">
        <v>0.72916666666666663</v>
      </c>
      <c r="G308" s="53">
        <f t="shared" si="14"/>
        <v>17</v>
      </c>
      <c r="H308" s="53">
        <f t="shared" si="15"/>
        <v>3</v>
      </c>
      <c r="I308" s="45" t="s">
        <v>21</v>
      </c>
      <c r="K308" s="45" t="s">
        <v>60</v>
      </c>
      <c r="L308" s="45" t="s">
        <v>60</v>
      </c>
      <c r="M308" s="45" t="s">
        <v>9</v>
      </c>
      <c r="N308" s="45" t="s">
        <v>598</v>
      </c>
      <c r="O308" s="49" t="s">
        <v>1001</v>
      </c>
      <c r="P308" s="49" t="s">
        <v>580</v>
      </c>
      <c r="Q308" s="45" t="s">
        <v>390</v>
      </c>
      <c r="R308" s="45" t="s">
        <v>662</v>
      </c>
    </row>
    <row r="309" spans="1:19" x14ac:dyDescent="0.25">
      <c r="A309" s="45">
        <v>308</v>
      </c>
      <c r="B309" s="52">
        <v>41492</v>
      </c>
      <c r="C309" s="53">
        <v>2013</v>
      </c>
      <c r="D309" s="53">
        <v>8</v>
      </c>
      <c r="E309" s="53">
        <v>6</v>
      </c>
      <c r="H309" s="53">
        <f t="shared" si="15"/>
        <v>3</v>
      </c>
      <c r="I309" s="45" t="s">
        <v>21</v>
      </c>
      <c r="K309" s="45" t="s">
        <v>659</v>
      </c>
      <c r="L309" s="45" t="s">
        <v>18</v>
      </c>
      <c r="M309" s="45" t="s">
        <v>9</v>
      </c>
      <c r="N309" s="45" t="s">
        <v>10</v>
      </c>
      <c r="O309" s="49" t="s">
        <v>584</v>
      </c>
      <c r="P309" s="49" t="s">
        <v>591</v>
      </c>
      <c r="Q309" s="45" t="s">
        <v>660</v>
      </c>
      <c r="R309" s="45" t="s">
        <v>661</v>
      </c>
    </row>
    <row r="310" spans="1:19" x14ac:dyDescent="0.25">
      <c r="A310" s="45">
        <v>309</v>
      </c>
      <c r="B310" s="52">
        <v>41498</v>
      </c>
      <c r="C310" s="53">
        <v>2013</v>
      </c>
      <c r="D310" s="53">
        <v>8</v>
      </c>
      <c r="E310" s="53">
        <v>12</v>
      </c>
      <c r="H310" s="53">
        <f t="shared" si="15"/>
        <v>2</v>
      </c>
      <c r="I310" s="45" t="s">
        <v>38</v>
      </c>
      <c r="K310" s="45" t="s">
        <v>8</v>
      </c>
      <c r="L310" s="45" t="s">
        <v>8</v>
      </c>
      <c r="M310" s="45" t="s">
        <v>9</v>
      </c>
      <c r="N310" s="45" t="s">
        <v>598</v>
      </c>
      <c r="O310" s="49" t="s">
        <v>999</v>
      </c>
      <c r="P310" s="49" t="s">
        <v>581</v>
      </c>
      <c r="Q310" s="45" t="s">
        <v>663</v>
      </c>
      <c r="R310" s="45" t="s">
        <v>664</v>
      </c>
    </row>
    <row r="311" spans="1:19" x14ac:dyDescent="0.25">
      <c r="A311" s="45">
        <v>310</v>
      </c>
      <c r="B311" s="52">
        <v>41507</v>
      </c>
      <c r="C311" s="53">
        <v>2013</v>
      </c>
      <c r="D311" s="53">
        <v>8</v>
      </c>
      <c r="E311" s="53">
        <v>21</v>
      </c>
      <c r="F311" s="59">
        <v>0.60277777777777775</v>
      </c>
      <c r="G311" s="53">
        <f>HOUR(F311)</f>
        <v>14</v>
      </c>
      <c r="H311" s="53">
        <f t="shared" si="15"/>
        <v>4</v>
      </c>
      <c r="I311" s="45" t="s">
        <v>145</v>
      </c>
      <c r="K311" s="45" t="s">
        <v>30</v>
      </c>
      <c r="L311" s="45" t="s">
        <v>30</v>
      </c>
      <c r="M311" s="45" t="s">
        <v>44</v>
      </c>
      <c r="N311" s="45" t="s">
        <v>594</v>
      </c>
      <c r="O311" s="49" t="s">
        <v>584</v>
      </c>
      <c r="P311" s="49" t="s">
        <v>591</v>
      </c>
      <c r="Q311" s="45" t="s">
        <v>665</v>
      </c>
      <c r="R311" s="45" t="s">
        <v>666</v>
      </c>
    </row>
    <row r="312" spans="1:19" x14ac:dyDescent="0.25">
      <c r="A312" s="45">
        <v>311</v>
      </c>
      <c r="B312" s="52">
        <v>41530</v>
      </c>
      <c r="C312" s="53">
        <v>2013</v>
      </c>
      <c r="D312" s="53">
        <v>9</v>
      </c>
      <c r="E312" s="53">
        <v>13</v>
      </c>
      <c r="F312" s="59">
        <v>0.63402777777777775</v>
      </c>
      <c r="G312" s="53">
        <f>HOUR(F312)</f>
        <v>15</v>
      </c>
      <c r="H312" s="53">
        <f t="shared" si="15"/>
        <v>6</v>
      </c>
      <c r="I312" s="45" t="s">
        <v>24</v>
      </c>
      <c r="K312" s="45" t="s">
        <v>67</v>
      </c>
      <c r="L312" s="45" t="s">
        <v>18</v>
      </c>
      <c r="M312" s="45" t="s">
        <v>9</v>
      </c>
      <c r="N312" s="45" t="s">
        <v>598</v>
      </c>
      <c r="O312" s="49" t="s">
        <v>1000</v>
      </c>
      <c r="P312" s="49" t="s">
        <v>590</v>
      </c>
      <c r="Q312" s="45" t="s">
        <v>667</v>
      </c>
      <c r="R312" s="45" t="s">
        <v>668</v>
      </c>
    </row>
    <row r="313" spans="1:19" x14ac:dyDescent="0.25">
      <c r="A313" s="45">
        <v>312</v>
      </c>
      <c r="B313" s="52">
        <v>41530</v>
      </c>
      <c r="C313" s="53">
        <v>2013</v>
      </c>
      <c r="D313" s="53">
        <v>9</v>
      </c>
      <c r="E313" s="53">
        <v>13</v>
      </c>
      <c r="F313" s="59">
        <v>0.89583333333333337</v>
      </c>
      <c r="G313" s="53">
        <f>HOUR(F313)</f>
        <v>21</v>
      </c>
      <c r="H313" s="53">
        <f t="shared" si="15"/>
        <v>6</v>
      </c>
      <c r="I313" s="45" t="s">
        <v>24</v>
      </c>
      <c r="K313" s="45" t="s">
        <v>8</v>
      </c>
      <c r="L313" s="45" t="s">
        <v>8</v>
      </c>
      <c r="M313" s="45" t="s">
        <v>9</v>
      </c>
      <c r="N313" s="45" t="s">
        <v>598</v>
      </c>
      <c r="O313" s="49" t="s">
        <v>588</v>
      </c>
      <c r="P313" s="49" t="s">
        <v>582</v>
      </c>
      <c r="Q313" s="45" t="s">
        <v>669</v>
      </c>
      <c r="R313" s="45" t="s">
        <v>670</v>
      </c>
    </row>
    <row r="314" spans="1:19" x14ac:dyDescent="0.25">
      <c r="A314" s="45">
        <v>313</v>
      </c>
      <c r="B314" s="52">
        <v>41609</v>
      </c>
      <c r="C314" s="53">
        <v>2013</v>
      </c>
      <c r="D314" s="53">
        <v>12</v>
      </c>
      <c r="E314" s="53">
        <v>1</v>
      </c>
      <c r="H314" s="53">
        <f t="shared" si="15"/>
        <v>1</v>
      </c>
      <c r="I314" s="45" t="s">
        <v>29</v>
      </c>
      <c r="K314" s="45" t="s">
        <v>8</v>
      </c>
      <c r="L314" s="45" t="s">
        <v>8</v>
      </c>
      <c r="M314" s="45" t="s">
        <v>9</v>
      </c>
      <c r="N314" s="45" t="s">
        <v>10</v>
      </c>
      <c r="O314" s="49" t="s">
        <v>589</v>
      </c>
      <c r="P314" s="49" t="s">
        <v>590</v>
      </c>
      <c r="Q314" s="45" t="s">
        <v>671</v>
      </c>
      <c r="R314" s="45" t="s">
        <v>672</v>
      </c>
    </row>
    <row r="315" spans="1:19" x14ac:dyDescent="0.25">
      <c r="A315" s="45">
        <v>314</v>
      </c>
      <c r="B315" s="52">
        <v>41611</v>
      </c>
      <c r="C315" s="53">
        <v>2013</v>
      </c>
      <c r="D315" s="53">
        <v>12</v>
      </c>
      <c r="E315" s="53">
        <v>3</v>
      </c>
      <c r="F315" s="59">
        <v>0.8125</v>
      </c>
      <c r="G315" s="53">
        <f>HOUR(F315)</f>
        <v>19</v>
      </c>
      <c r="H315" s="53">
        <f t="shared" si="15"/>
        <v>3</v>
      </c>
      <c r="I315" s="45" t="s">
        <v>21</v>
      </c>
      <c r="K315" s="45" t="s">
        <v>8</v>
      </c>
      <c r="L315" s="45" t="s">
        <v>8</v>
      </c>
      <c r="M315" s="45" t="s">
        <v>9</v>
      </c>
      <c r="N315" s="45" t="s">
        <v>10</v>
      </c>
      <c r="O315" s="49" t="s">
        <v>589</v>
      </c>
      <c r="P315" s="49" t="s">
        <v>590</v>
      </c>
      <c r="Q315" s="45" t="s">
        <v>671</v>
      </c>
      <c r="R315" s="45" t="s">
        <v>673</v>
      </c>
    </row>
    <row r="316" spans="1:19" x14ac:dyDescent="0.25">
      <c r="A316" s="45">
        <v>315</v>
      </c>
      <c r="B316" s="52">
        <v>41724</v>
      </c>
      <c r="C316" s="53">
        <v>2014</v>
      </c>
      <c r="D316" s="53">
        <f t="shared" ref="D316:D347" si="16">MONTH(B316)</f>
        <v>3</v>
      </c>
      <c r="E316" s="53">
        <f t="shared" ref="E316:E347" si="17">DAY(B316)</f>
        <v>26</v>
      </c>
      <c r="H316" s="53">
        <f t="shared" si="15"/>
        <v>4</v>
      </c>
      <c r="I316" s="45" t="s">
        <v>145</v>
      </c>
      <c r="J316" s="45" t="s">
        <v>357</v>
      </c>
      <c r="K316" s="45" t="s">
        <v>8</v>
      </c>
      <c r="L316" s="45" t="s">
        <v>8</v>
      </c>
      <c r="M316" s="45" t="s">
        <v>9</v>
      </c>
      <c r="N316" s="45" t="s">
        <v>8</v>
      </c>
      <c r="O316" s="49" t="s">
        <v>1001</v>
      </c>
      <c r="P316" s="49" t="s">
        <v>581</v>
      </c>
      <c r="Q316" s="45" t="s">
        <v>722</v>
      </c>
      <c r="R316" s="45" t="s">
        <v>723</v>
      </c>
    </row>
    <row r="317" spans="1:19" x14ac:dyDescent="0.25">
      <c r="A317" s="45">
        <v>316</v>
      </c>
      <c r="B317" s="52">
        <v>41773</v>
      </c>
      <c r="C317" s="53">
        <v>2014</v>
      </c>
      <c r="D317" s="53">
        <f t="shared" si="16"/>
        <v>5</v>
      </c>
      <c r="E317" s="53">
        <f t="shared" si="17"/>
        <v>14</v>
      </c>
      <c r="F317" s="59">
        <v>0.625</v>
      </c>
      <c r="G317" s="53">
        <v>15</v>
      </c>
      <c r="H317" s="53">
        <f t="shared" si="15"/>
        <v>4</v>
      </c>
      <c r="I317" s="45" t="s">
        <v>145</v>
      </c>
      <c r="J317" s="45" t="s">
        <v>357</v>
      </c>
      <c r="K317" s="45" t="s">
        <v>30</v>
      </c>
      <c r="L317" s="45" t="s">
        <v>30</v>
      </c>
      <c r="M317" s="45" t="s">
        <v>44</v>
      </c>
      <c r="N317" s="45" t="s">
        <v>26</v>
      </c>
      <c r="O317" s="49" t="s">
        <v>584</v>
      </c>
      <c r="P317" s="49" t="s">
        <v>597</v>
      </c>
      <c r="Q317" s="45" t="s">
        <v>724</v>
      </c>
      <c r="R317" s="45" t="s">
        <v>725</v>
      </c>
    </row>
    <row r="318" spans="1:19" x14ac:dyDescent="0.25">
      <c r="A318" s="45">
        <v>317</v>
      </c>
      <c r="B318" s="52">
        <v>41780</v>
      </c>
      <c r="C318" s="53">
        <v>2014</v>
      </c>
      <c r="D318" s="53">
        <f t="shared" si="16"/>
        <v>5</v>
      </c>
      <c r="E318" s="53">
        <f t="shared" si="17"/>
        <v>21</v>
      </c>
      <c r="F318" s="59">
        <v>0.70833333333333337</v>
      </c>
      <c r="G318" s="53">
        <v>17</v>
      </c>
      <c r="H318" s="53">
        <f t="shared" si="15"/>
        <v>4</v>
      </c>
      <c r="I318" s="45" t="s">
        <v>145</v>
      </c>
      <c r="J318" s="45" t="s">
        <v>357</v>
      </c>
      <c r="K318" s="45" t="s">
        <v>30</v>
      </c>
      <c r="L318" s="45" t="s">
        <v>30</v>
      </c>
      <c r="M318" s="45" t="s">
        <v>9</v>
      </c>
      <c r="N318" s="45" t="s">
        <v>596</v>
      </c>
      <c r="O318" s="49" t="s">
        <v>999</v>
      </c>
      <c r="P318" s="49" t="s">
        <v>581</v>
      </c>
      <c r="Q318" s="45" t="s">
        <v>726</v>
      </c>
      <c r="R318" s="45" t="s">
        <v>727</v>
      </c>
    </row>
    <row r="319" spans="1:19" x14ac:dyDescent="0.25">
      <c r="A319" s="45">
        <v>318</v>
      </c>
      <c r="B319" s="52">
        <v>41781</v>
      </c>
      <c r="C319" s="53">
        <v>2014</v>
      </c>
      <c r="D319" s="53">
        <f t="shared" si="16"/>
        <v>5</v>
      </c>
      <c r="E319" s="53">
        <f t="shared" si="17"/>
        <v>22</v>
      </c>
      <c r="F319" s="59">
        <v>0.77083333333333337</v>
      </c>
      <c r="G319" s="53">
        <v>18</v>
      </c>
      <c r="H319" s="53">
        <f t="shared" si="15"/>
        <v>5</v>
      </c>
      <c r="I319" s="45" t="s">
        <v>17</v>
      </c>
      <c r="J319" s="45" t="s">
        <v>357</v>
      </c>
      <c r="K319" s="45" t="s">
        <v>8</v>
      </c>
      <c r="L319" s="45" t="s">
        <v>8</v>
      </c>
      <c r="M319" s="45" t="s">
        <v>9</v>
      </c>
      <c r="N319" s="45" t="s">
        <v>10</v>
      </c>
      <c r="O319" s="49" t="s">
        <v>588</v>
      </c>
      <c r="P319" s="49" t="s">
        <v>582</v>
      </c>
      <c r="Q319" s="45" t="s">
        <v>728</v>
      </c>
      <c r="R319" s="45" t="s">
        <v>729</v>
      </c>
    </row>
    <row r="320" spans="1:19" x14ac:dyDescent="0.25">
      <c r="A320" s="45">
        <v>319</v>
      </c>
      <c r="B320" s="52">
        <v>41791</v>
      </c>
      <c r="C320" s="53">
        <v>2014</v>
      </c>
      <c r="D320" s="53">
        <f t="shared" si="16"/>
        <v>6</v>
      </c>
      <c r="E320" s="53">
        <f t="shared" si="17"/>
        <v>1</v>
      </c>
      <c r="F320" s="59">
        <v>0.625</v>
      </c>
      <c r="G320" s="53">
        <v>15</v>
      </c>
      <c r="H320" s="53">
        <f t="shared" si="15"/>
        <v>1</v>
      </c>
      <c r="I320" s="45" t="s">
        <v>29</v>
      </c>
      <c r="J320" s="45" t="s">
        <v>357</v>
      </c>
      <c r="K320" s="45" t="s">
        <v>8</v>
      </c>
      <c r="L320" s="45" t="s">
        <v>8</v>
      </c>
      <c r="M320" s="45" t="s">
        <v>9</v>
      </c>
      <c r="N320" s="45" t="s">
        <v>598</v>
      </c>
      <c r="O320" s="49" t="s">
        <v>1001</v>
      </c>
      <c r="P320" s="49" t="s">
        <v>580</v>
      </c>
      <c r="Q320" s="43" t="s">
        <v>730</v>
      </c>
      <c r="R320" s="43" t="s">
        <v>731</v>
      </c>
    </row>
    <row r="321" spans="1:19" x14ac:dyDescent="0.25">
      <c r="A321" s="45">
        <v>320</v>
      </c>
      <c r="B321" s="52">
        <v>41798</v>
      </c>
      <c r="C321" s="53">
        <v>2014</v>
      </c>
      <c r="D321" s="53">
        <f t="shared" si="16"/>
        <v>6</v>
      </c>
      <c r="E321" s="53">
        <f t="shared" si="17"/>
        <v>8</v>
      </c>
      <c r="F321" s="59">
        <v>0.77083333333333337</v>
      </c>
      <c r="G321" s="53">
        <v>18</v>
      </c>
      <c r="H321" s="53">
        <f t="shared" si="15"/>
        <v>1</v>
      </c>
      <c r="I321" s="45" t="s">
        <v>29</v>
      </c>
      <c r="J321" s="45" t="s">
        <v>357</v>
      </c>
      <c r="K321" s="45" t="s">
        <v>8</v>
      </c>
      <c r="L321" s="45" t="s">
        <v>8</v>
      </c>
      <c r="M321" s="45" t="s">
        <v>9</v>
      </c>
      <c r="N321" s="45" t="s">
        <v>598</v>
      </c>
      <c r="O321" s="49" t="s">
        <v>1001</v>
      </c>
      <c r="P321" s="49" t="s">
        <v>580</v>
      </c>
      <c r="Q321" s="43" t="s">
        <v>732</v>
      </c>
      <c r="R321" s="43" t="s">
        <v>733</v>
      </c>
    </row>
    <row r="322" spans="1:19" x14ac:dyDescent="0.25">
      <c r="A322" s="45">
        <v>321</v>
      </c>
      <c r="B322" s="52">
        <v>41817</v>
      </c>
      <c r="C322" s="53">
        <v>2014</v>
      </c>
      <c r="D322" s="53">
        <f t="shared" si="16"/>
        <v>6</v>
      </c>
      <c r="E322" s="53">
        <f t="shared" si="17"/>
        <v>27</v>
      </c>
      <c r="F322" s="59">
        <v>0.73958333333333337</v>
      </c>
      <c r="G322" s="53">
        <v>17</v>
      </c>
      <c r="H322" s="53">
        <f t="shared" si="15"/>
        <v>6</v>
      </c>
      <c r="I322" s="45" t="s">
        <v>24</v>
      </c>
      <c r="J322" s="45" t="s">
        <v>357</v>
      </c>
      <c r="K322" s="45" t="s">
        <v>8</v>
      </c>
      <c r="L322" s="45" t="s">
        <v>8</v>
      </c>
      <c r="M322" s="45" t="s">
        <v>9</v>
      </c>
      <c r="N322" s="45" t="s">
        <v>595</v>
      </c>
      <c r="O322" s="49" t="s">
        <v>588</v>
      </c>
      <c r="P322" s="49" t="s">
        <v>582</v>
      </c>
      <c r="Q322" s="43" t="s">
        <v>734</v>
      </c>
      <c r="R322" s="43" t="s">
        <v>735</v>
      </c>
    </row>
    <row r="323" spans="1:19" x14ac:dyDescent="0.25">
      <c r="A323" s="45">
        <v>322</v>
      </c>
      <c r="B323" s="52">
        <v>41819</v>
      </c>
      <c r="C323" s="53">
        <v>2014</v>
      </c>
      <c r="D323" s="53">
        <f t="shared" si="16"/>
        <v>6</v>
      </c>
      <c r="E323" s="53">
        <f t="shared" si="17"/>
        <v>29</v>
      </c>
      <c r="F323" s="59">
        <v>0.44791666666666669</v>
      </c>
      <c r="G323" s="53">
        <v>10</v>
      </c>
      <c r="H323" s="53">
        <f t="shared" si="15"/>
        <v>1</v>
      </c>
      <c r="I323" s="45" t="s">
        <v>29</v>
      </c>
      <c r="J323" s="45" t="s">
        <v>357</v>
      </c>
      <c r="K323" s="45" t="s">
        <v>8</v>
      </c>
      <c r="L323" s="45" t="s">
        <v>8</v>
      </c>
      <c r="M323" s="45" t="s">
        <v>9</v>
      </c>
      <c r="N323" s="45" t="s">
        <v>598</v>
      </c>
      <c r="O323" s="49" t="s">
        <v>999</v>
      </c>
      <c r="P323" s="49" t="s">
        <v>581</v>
      </c>
      <c r="Q323" s="43" t="s">
        <v>736</v>
      </c>
      <c r="R323" s="43" t="s">
        <v>737</v>
      </c>
    </row>
    <row r="324" spans="1:19" x14ac:dyDescent="0.25">
      <c r="A324" s="45">
        <v>323</v>
      </c>
      <c r="B324" s="52">
        <v>41820</v>
      </c>
      <c r="C324" s="53">
        <v>2014</v>
      </c>
      <c r="D324" s="53">
        <f t="shared" si="16"/>
        <v>6</v>
      </c>
      <c r="E324" s="53">
        <f t="shared" si="17"/>
        <v>30</v>
      </c>
      <c r="F324" s="59">
        <v>0.625</v>
      </c>
      <c r="G324" s="53">
        <v>15</v>
      </c>
      <c r="H324" s="53">
        <f t="shared" si="15"/>
        <v>2</v>
      </c>
      <c r="I324" s="45" t="s">
        <v>38</v>
      </c>
      <c r="J324" s="45" t="s">
        <v>357</v>
      </c>
      <c r="K324" s="45" t="s">
        <v>8</v>
      </c>
      <c r="L324" s="45" t="s">
        <v>8</v>
      </c>
      <c r="M324" s="45" t="s">
        <v>9</v>
      </c>
      <c r="N324" s="45" t="s">
        <v>598</v>
      </c>
      <c r="O324" s="49" t="s">
        <v>999</v>
      </c>
      <c r="P324" s="49" t="s">
        <v>581</v>
      </c>
      <c r="Q324" s="43" t="s">
        <v>738</v>
      </c>
      <c r="R324" s="43" t="s">
        <v>739</v>
      </c>
    </row>
    <row r="325" spans="1:19" x14ac:dyDescent="0.25">
      <c r="A325" s="45">
        <v>324</v>
      </c>
      <c r="B325" s="52">
        <v>41829</v>
      </c>
      <c r="C325" s="53">
        <v>2014</v>
      </c>
      <c r="D325" s="53">
        <f t="shared" si="16"/>
        <v>7</v>
      </c>
      <c r="E325" s="53">
        <f t="shared" si="17"/>
        <v>9</v>
      </c>
      <c r="F325" s="59">
        <v>0.625</v>
      </c>
      <c r="G325" s="53">
        <v>15</v>
      </c>
      <c r="H325" s="53">
        <f t="shared" si="15"/>
        <v>4</v>
      </c>
      <c r="I325" s="45" t="s">
        <v>145</v>
      </c>
      <c r="J325" s="45" t="s">
        <v>357</v>
      </c>
      <c r="K325" s="45" t="s">
        <v>8</v>
      </c>
      <c r="L325" s="45" t="s">
        <v>8</v>
      </c>
      <c r="M325" s="45" t="s">
        <v>9</v>
      </c>
      <c r="N325" s="45" t="s">
        <v>598</v>
      </c>
      <c r="O325" s="49" t="s">
        <v>1001</v>
      </c>
      <c r="P325" s="49" t="s">
        <v>580</v>
      </c>
      <c r="Q325" s="43" t="s">
        <v>740</v>
      </c>
      <c r="R325" s="43" t="s">
        <v>741</v>
      </c>
    </row>
    <row r="326" spans="1:19" x14ac:dyDescent="0.25">
      <c r="A326" s="45">
        <v>325</v>
      </c>
      <c r="B326" s="52">
        <v>41839</v>
      </c>
      <c r="C326" s="53">
        <v>2014</v>
      </c>
      <c r="D326" s="53">
        <f t="shared" si="16"/>
        <v>7</v>
      </c>
      <c r="E326" s="53">
        <f t="shared" si="17"/>
        <v>19</v>
      </c>
      <c r="F326" s="59">
        <v>0.4375</v>
      </c>
      <c r="G326" s="53">
        <v>10</v>
      </c>
      <c r="H326" s="53">
        <f t="shared" si="15"/>
        <v>7</v>
      </c>
      <c r="I326" s="45" t="s">
        <v>57</v>
      </c>
      <c r="J326" s="45" t="s">
        <v>357</v>
      </c>
      <c r="K326" s="45" t="s">
        <v>30</v>
      </c>
      <c r="L326" s="45" t="s">
        <v>30</v>
      </c>
      <c r="M326" s="45" t="s">
        <v>44</v>
      </c>
      <c r="N326" s="45" t="s">
        <v>26</v>
      </c>
      <c r="O326" s="49" t="s">
        <v>999</v>
      </c>
      <c r="P326" s="49" t="s">
        <v>581</v>
      </c>
      <c r="Q326" s="43" t="s">
        <v>742</v>
      </c>
      <c r="R326" s="43" t="s">
        <v>743</v>
      </c>
      <c r="S326" s="53" t="s">
        <v>750</v>
      </c>
    </row>
    <row r="327" spans="1:19" x14ac:dyDescent="0.25">
      <c r="A327" s="45">
        <v>326</v>
      </c>
      <c r="B327" s="52">
        <v>41844</v>
      </c>
      <c r="C327" s="53">
        <v>2014</v>
      </c>
      <c r="D327" s="53">
        <f t="shared" si="16"/>
        <v>7</v>
      </c>
      <c r="E327" s="53">
        <f t="shared" si="17"/>
        <v>24</v>
      </c>
      <c r="F327" s="59">
        <v>0.64583333333333337</v>
      </c>
      <c r="G327" s="53">
        <v>15</v>
      </c>
      <c r="H327" s="53">
        <f t="shared" si="15"/>
        <v>5</v>
      </c>
      <c r="I327" s="45" t="s">
        <v>17</v>
      </c>
      <c r="J327" s="45" t="s">
        <v>357</v>
      </c>
      <c r="K327" s="45" t="s">
        <v>60</v>
      </c>
      <c r="L327" s="45" t="s">
        <v>60</v>
      </c>
      <c r="M327" s="45" t="s">
        <v>44</v>
      </c>
      <c r="N327" s="45" t="s">
        <v>26</v>
      </c>
      <c r="O327" s="49" t="s">
        <v>584</v>
      </c>
      <c r="P327" s="49" t="s">
        <v>580</v>
      </c>
      <c r="Q327" s="43" t="s">
        <v>744</v>
      </c>
      <c r="R327" s="43" t="s">
        <v>745</v>
      </c>
      <c r="S327" s="54" t="s">
        <v>751</v>
      </c>
    </row>
    <row r="328" spans="1:19" x14ac:dyDescent="0.25">
      <c r="A328" s="45">
        <v>327</v>
      </c>
      <c r="B328" s="52">
        <v>41845</v>
      </c>
      <c r="C328" s="53">
        <v>2014</v>
      </c>
      <c r="D328" s="53">
        <f t="shared" si="16"/>
        <v>7</v>
      </c>
      <c r="E328" s="53">
        <f t="shared" si="17"/>
        <v>25</v>
      </c>
      <c r="F328" s="59">
        <v>0.41666666666666669</v>
      </c>
      <c r="G328" s="53">
        <v>10</v>
      </c>
      <c r="H328" s="53">
        <f t="shared" si="15"/>
        <v>6</v>
      </c>
      <c r="I328" s="45" t="s">
        <v>24</v>
      </c>
      <c r="J328" s="45" t="s">
        <v>357</v>
      </c>
      <c r="K328" s="45" t="s">
        <v>60</v>
      </c>
      <c r="L328" s="45" t="s">
        <v>60</v>
      </c>
      <c r="M328" s="45" t="s">
        <v>25</v>
      </c>
      <c r="N328" s="45" t="s">
        <v>26</v>
      </c>
      <c r="O328" s="49" t="s">
        <v>584</v>
      </c>
      <c r="P328" s="49" t="s">
        <v>597</v>
      </c>
      <c r="Q328" s="43" t="s">
        <v>748</v>
      </c>
      <c r="R328" s="43" t="s">
        <v>749</v>
      </c>
    </row>
    <row r="329" spans="1:19" x14ac:dyDescent="0.25">
      <c r="A329" s="45">
        <v>328</v>
      </c>
      <c r="B329" s="52">
        <v>41850</v>
      </c>
      <c r="C329" s="53">
        <v>2014</v>
      </c>
      <c r="D329" s="53">
        <f t="shared" si="16"/>
        <v>7</v>
      </c>
      <c r="E329" s="53">
        <f t="shared" si="17"/>
        <v>30</v>
      </c>
      <c r="F329" s="59">
        <v>0.54166666666666663</v>
      </c>
      <c r="G329" s="53">
        <v>13</v>
      </c>
      <c r="H329" s="53">
        <f t="shared" si="15"/>
        <v>4</v>
      </c>
      <c r="I329" s="45" t="s">
        <v>145</v>
      </c>
      <c r="J329" s="45" t="s">
        <v>357</v>
      </c>
      <c r="K329" s="45" t="s">
        <v>60</v>
      </c>
      <c r="L329" s="45" t="s">
        <v>60</v>
      </c>
      <c r="M329" s="45" t="s">
        <v>9</v>
      </c>
      <c r="N329" s="45" t="s">
        <v>598</v>
      </c>
      <c r="O329" s="49" t="s">
        <v>589</v>
      </c>
      <c r="P329" s="49" t="s">
        <v>590</v>
      </c>
      <c r="Q329" s="43" t="s">
        <v>746</v>
      </c>
      <c r="R329" s="43" t="s">
        <v>747</v>
      </c>
    </row>
    <row r="330" spans="1:19" x14ac:dyDescent="0.25">
      <c r="A330" s="45">
        <v>329</v>
      </c>
      <c r="B330" s="52">
        <v>41851</v>
      </c>
      <c r="C330" s="53">
        <v>2014</v>
      </c>
      <c r="D330" s="53">
        <f t="shared" si="16"/>
        <v>7</v>
      </c>
      <c r="E330" s="53">
        <f t="shared" si="17"/>
        <v>31</v>
      </c>
      <c r="F330" s="59">
        <v>0.86458333333333337</v>
      </c>
      <c r="G330" s="53">
        <v>20</v>
      </c>
      <c r="H330" s="53">
        <f t="shared" si="15"/>
        <v>5</v>
      </c>
      <c r="I330" s="45" t="s">
        <v>17</v>
      </c>
      <c r="J330" s="45" t="s">
        <v>357</v>
      </c>
      <c r="K330" s="45" t="s">
        <v>52</v>
      </c>
      <c r="L330" s="45" t="s">
        <v>52</v>
      </c>
      <c r="M330" s="45" t="s">
        <v>25</v>
      </c>
      <c r="N330" s="45" t="s">
        <v>598</v>
      </c>
      <c r="O330" s="49" t="s">
        <v>588</v>
      </c>
      <c r="P330" s="49" t="s">
        <v>582</v>
      </c>
      <c r="Q330" s="43" t="s">
        <v>752</v>
      </c>
      <c r="R330" s="43" t="s">
        <v>753</v>
      </c>
    </row>
    <row r="331" spans="1:19" x14ac:dyDescent="0.25">
      <c r="A331" s="45">
        <v>330</v>
      </c>
      <c r="B331" s="52">
        <v>41853</v>
      </c>
      <c r="C331" s="53">
        <v>2014</v>
      </c>
      <c r="D331" s="53">
        <f t="shared" si="16"/>
        <v>8</v>
      </c>
      <c r="E331" s="53">
        <f t="shared" si="17"/>
        <v>2</v>
      </c>
      <c r="F331" s="59">
        <v>0.70833333333333337</v>
      </c>
      <c r="G331" s="53">
        <v>17</v>
      </c>
      <c r="H331" s="53">
        <f t="shared" si="15"/>
        <v>7</v>
      </c>
      <c r="I331" s="45" t="s">
        <v>57</v>
      </c>
      <c r="J331" s="45" t="s">
        <v>357</v>
      </c>
      <c r="K331" s="45" t="s">
        <v>30</v>
      </c>
      <c r="L331" s="45" t="s">
        <v>30</v>
      </c>
      <c r="M331" s="45" t="s">
        <v>9</v>
      </c>
      <c r="N331" s="45" t="s">
        <v>598</v>
      </c>
      <c r="O331" s="49" t="s">
        <v>999</v>
      </c>
      <c r="P331" s="49" t="s">
        <v>581</v>
      </c>
      <c r="Q331" s="43" t="s">
        <v>754</v>
      </c>
      <c r="R331" s="43" t="s">
        <v>755</v>
      </c>
      <c r="S331" s="54" t="s">
        <v>756</v>
      </c>
    </row>
    <row r="332" spans="1:19" x14ac:dyDescent="0.25">
      <c r="A332" s="45">
        <v>331</v>
      </c>
      <c r="B332" s="52">
        <v>41854</v>
      </c>
      <c r="C332" s="53">
        <v>2014</v>
      </c>
      <c r="D332" s="53">
        <f t="shared" si="16"/>
        <v>8</v>
      </c>
      <c r="E332" s="53">
        <f t="shared" si="17"/>
        <v>3</v>
      </c>
      <c r="F332" s="59">
        <v>0.83333333333333337</v>
      </c>
      <c r="G332" s="53">
        <v>20</v>
      </c>
      <c r="H332" s="53">
        <f t="shared" si="15"/>
        <v>1</v>
      </c>
      <c r="I332" s="45" t="s">
        <v>29</v>
      </c>
      <c r="J332" s="45" t="s">
        <v>357</v>
      </c>
      <c r="K332" s="45" t="s">
        <v>52</v>
      </c>
      <c r="L332" s="45" t="s">
        <v>52</v>
      </c>
      <c r="M332" s="45" t="s">
        <v>25</v>
      </c>
      <c r="N332" s="45" t="s">
        <v>26</v>
      </c>
      <c r="O332" s="49" t="s">
        <v>589</v>
      </c>
      <c r="P332" s="49" t="s">
        <v>590</v>
      </c>
      <c r="Q332" s="43" t="s">
        <v>757</v>
      </c>
      <c r="R332" s="43" t="s">
        <v>758</v>
      </c>
    </row>
    <row r="333" spans="1:19" x14ac:dyDescent="0.25">
      <c r="A333" s="45">
        <v>332</v>
      </c>
      <c r="B333" s="52">
        <v>41859</v>
      </c>
      <c r="C333" s="53">
        <v>2014</v>
      </c>
      <c r="D333" s="53">
        <f t="shared" si="16"/>
        <v>8</v>
      </c>
      <c r="E333" s="53">
        <f t="shared" si="17"/>
        <v>8</v>
      </c>
      <c r="F333" s="59">
        <v>0.86458333333333337</v>
      </c>
      <c r="G333" s="53">
        <v>20</v>
      </c>
      <c r="H333" s="53">
        <f t="shared" si="15"/>
        <v>6</v>
      </c>
      <c r="I333" s="45" t="s">
        <v>24</v>
      </c>
      <c r="J333" s="45" t="s">
        <v>357</v>
      </c>
      <c r="K333" s="45" t="s">
        <v>8</v>
      </c>
      <c r="L333" s="45" t="s">
        <v>8</v>
      </c>
      <c r="M333" s="45" t="s">
        <v>9</v>
      </c>
      <c r="N333" s="45" t="s">
        <v>596</v>
      </c>
      <c r="O333" s="49" t="s">
        <v>584</v>
      </c>
      <c r="P333" s="49" t="s">
        <v>580</v>
      </c>
      <c r="Q333" s="43" t="s">
        <v>759</v>
      </c>
      <c r="R333" s="43" t="s">
        <v>760</v>
      </c>
    </row>
    <row r="334" spans="1:19" x14ac:dyDescent="0.25">
      <c r="A334" s="45">
        <v>333</v>
      </c>
      <c r="B334" s="52">
        <v>41865</v>
      </c>
      <c r="C334" s="53">
        <v>2014</v>
      </c>
      <c r="D334" s="53">
        <f t="shared" si="16"/>
        <v>8</v>
      </c>
      <c r="E334" s="53">
        <f t="shared" si="17"/>
        <v>14</v>
      </c>
      <c r="F334" s="59">
        <v>0.66666666666666663</v>
      </c>
      <c r="G334" s="53">
        <v>16</v>
      </c>
      <c r="H334" s="53">
        <f t="shared" si="15"/>
        <v>5</v>
      </c>
      <c r="I334" s="45" t="s">
        <v>17</v>
      </c>
      <c r="J334" s="45" t="s">
        <v>357</v>
      </c>
      <c r="K334" s="45" t="s">
        <v>8</v>
      </c>
      <c r="L334" s="45" t="s">
        <v>8</v>
      </c>
      <c r="M334" s="45" t="s">
        <v>9</v>
      </c>
      <c r="N334" s="45" t="s">
        <v>598</v>
      </c>
      <c r="O334" s="49" t="s">
        <v>584</v>
      </c>
      <c r="P334" s="49" t="s">
        <v>597</v>
      </c>
      <c r="Q334" s="43" t="s">
        <v>761</v>
      </c>
      <c r="R334" s="43" t="s">
        <v>762</v>
      </c>
    </row>
    <row r="335" spans="1:19" x14ac:dyDescent="0.25">
      <c r="A335" s="45">
        <v>334</v>
      </c>
      <c r="B335" s="52">
        <v>41866</v>
      </c>
      <c r="C335" s="53">
        <v>2014</v>
      </c>
      <c r="D335" s="53">
        <f t="shared" si="16"/>
        <v>8</v>
      </c>
      <c r="E335" s="53">
        <f t="shared" si="17"/>
        <v>15</v>
      </c>
      <c r="F335" s="59">
        <v>0.625</v>
      </c>
      <c r="G335" s="53">
        <v>15</v>
      </c>
      <c r="H335" s="53">
        <f t="shared" si="15"/>
        <v>6</v>
      </c>
      <c r="I335" s="45" t="s">
        <v>24</v>
      </c>
      <c r="J335" s="45" t="s">
        <v>357</v>
      </c>
      <c r="K335" s="45" t="s">
        <v>8</v>
      </c>
      <c r="L335" s="45" t="s">
        <v>8</v>
      </c>
      <c r="M335" s="45" t="s">
        <v>9</v>
      </c>
      <c r="N335" s="45" t="s">
        <v>598</v>
      </c>
      <c r="O335" s="49" t="s">
        <v>587</v>
      </c>
      <c r="P335" s="49" t="s">
        <v>581</v>
      </c>
      <c r="Q335" s="43" t="s">
        <v>763</v>
      </c>
      <c r="R335" s="43" t="s">
        <v>764</v>
      </c>
    </row>
    <row r="336" spans="1:19" x14ac:dyDescent="0.25">
      <c r="A336" s="45">
        <v>335</v>
      </c>
      <c r="B336" s="52">
        <v>41884</v>
      </c>
      <c r="C336" s="53">
        <v>2014</v>
      </c>
      <c r="D336" s="53">
        <f t="shared" si="16"/>
        <v>9</v>
      </c>
      <c r="E336" s="53">
        <f t="shared" si="17"/>
        <v>2</v>
      </c>
      <c r="F336" s="59">
        <v>0.77083333333333337</v>
      </c>
      <c r="G336" s="53">
        <v>18</v>
      </c>
      <c r="H336" s="53">
        <f t="shared" si="15"/>
        <v>3</v>
      </c>
      <c r="I336" s="45" t="s">
        <v>21</v>
      </c>
      <c r="J336" s="45" t="s">
        <v>357</v>
      </c>
      <c r="K336" s="45" t="s">
        <v>30</v>
      </c>
      <c r="L336" s="45" t="s">
        <v>30</v>
      </c>
      <c r="M336" s="45" t="s">
        <v>44</v>
      </c>
      <c r="N336" s="45" t="s">
        <v>594</v>
      </c>
      <c r="O336" s="49" t="s">
        <v>588</v>
      </c>
      <c r="P336" s="49" t="s">
        <v>582</v>
      </c>
      <c r="Q336" s="43" t="s">
        <v>765</v>
      </c>
      <c r="R336" s="43" t="s">
        <v>766</v>
      </c>
    </row>
    <row r="337" spans="1:19" x14ac:dyDescent="0.25">
      <c r="A337" s="45">
        <v>336</v>
      </c>
      <c r="B337" s="52">
        <v>41885</v>
      </c>
      <c r="C337" s="53">
        <v>2014</v>
      </c>
      <c r="D337" s="53">
        <f t="shared" si="16"/>
        <v>9</v>
      </c>
      <c r="E337" s="53">
        <f t="shared" si="17"/>
        <v>3</v>
      </c>
      <c r="F337" s="59">
        <v>0.72916666666666663</v>
      </c>
      <c r="G337" s="53">
        <v>17</v>
      </c>
      <c r="H337" s="53">
        <f t="shared" si="15"/>
        <v>4</v>
      </c>
      <c r="I337" s="45" t="s">
        <v>145</v>
      </c>
      <c r="J337" s="45" t="s">
        <v>357</v>
      </c>
      <c r="K337" s="45" t="s">
        <v>8</v>
      </c>
      <c r="L337" s="45" t="s">
        <v>8</v>
      </c>
      <c r="M337" s="45" t="s">
        <v>9</v>
      </c>
      <c r="N337" s="45" t="s">
        <v>10</v>
      </c>
      <c r="O337" s="49" t="s">
        <v>1001</v>
      </c>
      <c r="P337" s="49" t="s">
        <v>580</v>
      </c>
      <c r="Q337" s="43" t="s">
        <v>767</v>
      </c>
      <c r="R337" s="43" t="s">
        <v>768</v>
      </c>
    </row>
    <row r="338" spans="1:19" x14ac:dyDescent="0.25">
      <c r="A338" s="45">
        <v>337</v>
      </c>
      <c r="B338" s="52">
        <v>41900</v>
      </c>
      <c r="C338" s="53">
        <v>2014</v>
      </c>
      <c r="D338" s="53">
        <f t="shared" si="16"/>
        <v>9</v>
      </c>
      <c r="E338" s="53">
        <f t="shared" si="17"/>
        <v>18</v>
      </c>
      <c r="F338" s="59">
        <v>0.875</v>
      </c>
      <c r="G338" s="53">
        <v>21</v>
      </c>
      <c r="H338" s="53">
        <f t="shared" si="15"/>
        <v>5</v>
      </c>
      <c r="I338" s="45" t="s">
        <v>17</v>
      </c>
      <c r="J338" s="45" t="s">
        <v>357</v>
      </c>
      <c r="K338" s="45" t="s">
        <v>12</v>
      </c>
      <c r="L338" s="45" t="s">
        <v>12</v>
      </c>
      <c r="M338" s="45" t="s">
        <v>25</v>
      </c>
      <c r="N338" s="45" t="s">
        <v>26</v>
      </c>
      <c r="O338" s="49" t="s">
        <v>584</v>
      </c>
      <c r="P338" s="49" t="s">
        <v>583</v>
      </c>
      <c r="Q338" s="43" t="s">
        <v>769</v>
      </c>
      <c r="R338" s="43" t="s">
        <v>770</v>
      </c>
      <c r="S338" s="54" t="s">
        <v>772</v>
      </c>
    </row>
    <row r="339" spans="1:19" x14ac:dyDescent="0.25">
      <c r="A339" s="45">
        <v>338</v>
      </c>
      <c r="B339" s="52">
        <v>41900</v>
      </c>
      <c r="C339" s="53">
        <v>2014</v>
      </c>
      <c r="D339" s="53">
        <f t="shared" si="16"/>
        <v>9</v>
      </c>
      <c r="E339" s="53">
        <f t="shared" si="17"/>
        <v>18</v>
      </c>
      <c r="F339" s="59">
        <v>0.875</v>
      </c>
      <c r="G339" s="53">
        <v>21</v>
      </c>
      <c r="H339" s="53">
        <f t="shared" si="15"/>
        <v>5</v>
      </c>
      <c r="I339" s="45" t="s">
        <v>17</v>
      </c>
      <c r="J339" s="45" t="s">
        <v>357</v>
      </c>
      <c r="K339" s="45" t="s">
        <v>12</v>
      </c>
      <c r="L339" s="45" t="s">
        <v>12</v>
      </c>
      <c r="M339" s="45" t="s">
        <v>25</v>
      </c>
      <c r="N339" s="45" t="s">
        <v>26</v>
      </c>
      <c r="O339" s="49" t="s">
        <v>584</v>
      </c>
      <c r="P339" s="49" t="s">
        <v>583</v>
      </c>
      <c r="Q339" s="43" t="s">
        <v>769</v>
      </c>
      <c r="R339" s="43" t="s">
        <v>771</v>
      </c>
      <c r="S339" s="53" t="s">
        <v>773</v>
      </c>
    </row>
    <row r="340" spans="1:19" x14ac:dyDescent="0.25">
      <c r="A340" s="45">
        <v>339</v>
      </c>
      <c r="B340" s="52">
        <v>41916</v>
      </c>
      <c r="C340" s="53">
        <v>2014</v>
      </c>
      <c r="D340" s="53">
        <f t="shared" si="16"/>
        <v>10</v>
      </c>
      <c r="E340" s="53">
        <f t="shared" si="17"/>
        <v>4</v>
      </c>
      <c r="F340" s="59">
        <v>0.34375</v>
      </c>
      <c r="G340" s="53">
        <v>8</v>
      </c>
      <c r="H340" s="53">
        <f t="shared" si="15"/>
        <v>7</v>
      </c>
      <c r="I340" s="45" t="s">
        <v>57</v>
      </c>
      <c r="J340" s="45" t="s">
        <v>357</v>
      </c>
      <c r="K340" s="45" t="s">
        <v>8</v>
      </c>
      <c r="L340" s="45" t="s">
        <v>8</v>
      </c>
      <c r="M340" s="45" t="s">
        <v>9</v>
      </c>
      <c r="N340" s="45" t="s">
        <v>598</v>
      </c>
      <c r="O340" s="49" t="s">
        <v>1001</v>
      </c>
      <c r="P340" s="49" t="s">
        <v>580</v>
      </c>
      <c r="Q340" s="43" t="s">
        <v>774</v>
      </c>
      <c r="R340" s="43" t="s">
        <v>775</v>
      </c>
    </row>
    <row r="341" spans="1:19" x14ac:dyDescent="0.25">
      <c r="A341" s="45">
        <v>340</v>
      </c>
      <c r="B341" s="52">
        <v>42137</v>
      </c>
      <c r="C341" s="53">
        <v>2015</v>
      </c>
      <c r="D341" s="53">
        <f t="shared" si="16"/>
        <v>5</v>
      </c>
      <c r="E341" s="53">
        <f t="shared" si="17"/>
        <v>13</v>
      </c>
      <c r="F341" s="59">
        <v>0.54166666666666663</v>
      </c>
      <c r="G341" s="53">
        <f t="shared" ref="G341:G347" si="18">HOUR(F341)</f>
        <v>13</v>
      </c>
      <c r="H341" s="53">
        <f t="shared" si="15"/>
        <v>4</v>
      </c>
      <c r="I341" s="45" t="s">
        <v>145</v>
      </c>
      <c r="J341" s="45" t="s">
        <v>357</v>
      </c>
      <c r="K341" s="45" t="s">
        <v>8</v>
      </c>
      <c r="L341" s="45" t="s">
        <v>8</v>
      </c>
      <c r="M341" s="45" t="s">
        <v>9</v>
      </c>
      <c r="N341" s="45" t="s">
        <v>10</v>
      </c>
      <c r="O341" s="49" t="s">
        <v>999</v>
      </c>
      <c r="P341" s="49" t="s">
        <v>581</v>
      </c>
      <c r="Q341" s="43" t="s">
        <v>777</v>
      </c>
      <c r="R341" s="43" t="s">
        <v>778</v>
      </c>
    </row>
    <row r="342" spans="1:19" x14ac:dyDescent="0.25">
      <c r="A342" s="45">
        <v>341</v>
      </c>
      <c r="B342" s="52">
        <v>42155</v>
      </c>
      <c r="C342" s="53">
        <v>2015</v>
      </c>
      <c r="D342" s="53">
        <f t="shared" si="16"/>
        <v>5</v>
      </c>
      <c r="E342" s="53">
        <f t="shared" si="17"/>
        <v>31</v>
      </c>
      <c r="F342" s="59">
        <v>0.60416666666666663</v>
      </c>
      <c r="G342" s="53">
        <f t="shared" si="18"/>
        <v>14</v>
      </c>
      <c r="H342" s="53">
        <f t="shared" si="15"/>
        <v>1</v>
      </c>
      <c r="I342" s="45" t="s">
        <v>29</v>
      </c>
      <c r="J342" s="45" t="s">
        <v>357</v>
      </c>
      <c r="K342" s="45" t="s">
        <v>12</v>
      </c>
      <c r="L342" s="45" t="s">
        <v>12</v>
      </c>
      <c r="M342" s="45" t="s">
        <v>25</v>
      </c>
      <c r="N342" s="45" t="s">
        <v>26</v>
      </c>
      <c r="O342" s="49" t="s">
        <v>587</v>
      </c>
      <c r="P342" s="49" t="s">
        <v>581</v>
      </c>
      <c r="Q342" s="43" t="s">
        <v>779</v>
      </c>
      <c r="R342" s="43" t="s">
        <v>780</v>
      </c>
    </row>
    <row r="343" spans="1:19" x14ac:dyDescent="0.25">
      <c r="A343" s="45">
        <v>342</v>
      </c>
      <c r="B343" s="52">
        <v>42155</v>
      </c>
      <c r="C343" s="53">
        <v>2015</v>
      </c>
      <c r="D343" s="53">
        <f t="shared" si="16"/>
        <v>5</v>
      </c>
      <c r="E343" s="53">
        <f t="shared" si="17"/>
        <v>31</v>
      </c>
      <c r="F343" s="59">
        <v>0.78125</v>
      </c>
      <c r="G343" s="53">
        <f t="shared" si="18"/>
        <v>18</v>
      </c>
      <c r="H343" s="53">
        <f t="shared" si="15"/>
        <v>1</v>
      </c>
      <c r="I343" s="45" t="s">
        <v>29</v>
      </c>
      <c r="J343" s="45" t="s">
        <v>357</v>
      </c>
      <c r="K343" s="45" t="s">
        <v>8</v>
      </c>
      <c r="L343" s="45" t="s">
        <v>8</v>
      </c>
      <c r="M343" s="45" t="s">
        <v>9</v>
      </c>
      <c r="N343" s="45" t="s">
        <v>10</v>
      </c>
      <c r="O343" s="49" t="s">
        <v>999</v>
      </c>
      <c r="P343" s="49" t="s">
        <v>581</v>
      </c>
      <c r="Q343" s="43" t="s">
        <v>781</v>
      </c>
      <c r="R343" s="43" t="s">
        <v>782</v>
      </c>
    </row>
    <row r="344" spans="1:19" x14ac:dyDescent="0.25">
      <c r="A344" s="45">
        <v>343</v>
      </c>
      <c r="B344" s="52">
        <v>42167</v>
      </c>
      <c r="C344" s="53">
        <v>2015</v>
      </c>
      <c r="D344" s="53">
        <f t="shared" si="16"/>
        <v>6</v>
      </c>
      <c r="E344" s="53">
        <f t="shared" si="17"/>
        <v>12</v>
      </c>
      <c r="F344" s="59">
        <v>0.73958333333333337</v>
      </c>
      <c r="G344" s="53">
        <f t="shared" si="18"/>
        <v>17</v>
      </c>
      <c r="H344" s="53">
        <f t="shared" si="15"/>
        <v>6</v>
      </c>
      <c r="I344" s="45" t="s">
        <v>24</v>
      </c>
      <c r="J344" s="45" t="s">
        <v>357</v>
      </c>
      <c r="K344" s="45" t="s">
        <v>52</v>
      </c>
      <c r="L344" s="45" t="s">
        <v>52</v>
      </c>
      <c r="M344" s="45" t="s">
        <v>25</v>
      </c>
      <c r="N344" s="45" t="s">
        <v>26</v>
      </c>
      <c r="O344" s="49" t="s">
        <v>999</v>
      </c>
      <c r="P344" s="49" t="s">
        <v>581</v>
      </c>
      <c r="Q344" s="43" t="s">
        <v>783</v>
      </c>
      <c r="R344" s="43" t="s">
        <v>784</v>
      </c>
    </row>
    <row r="345" spans="1:19" x14ac:dyDescent="0.25">
      <c r="A345" s="45">
        <v>344</v>
      </c>
      <c r="B345" s="52">
        <v>42183</v>
      </c>
      <c r="C345" s="53">
        <v>2015</v>
      </c>
      <c r="D345" s="53">
        <f t="shared" si="16"/>
        <v>6</v>
      </c>
      <c r="E345" s="53">
        <f t="shared" si="17"/>
        <v>28</v>
      </c>
      <c r="F345" s="59">
        <v>0.72916666666666663</v>
      </c>
      <c r="G345" s="53">
        <f t="shared" si="18"/>
        <v>17</v>
      </c>
      <c r="H345" s="53">
        <f t="shared" si="15"/>
        <v>1</v>
      </c>
      <c r="I345" s="45" t="s">
        <v>29</v>
      </c>
      <c r="J345" s="45" t="s">
        <v>357</v>
      </c>
      <c r="K345" s="45" t="s">
        <v>8</v>
      </c>
      <c r="L345" s="45" t="s">
        <v>8</v>
      </c>
      <c r="M345" s="45" t="s">
        <v>9</v>
      </c>
      <c r="N345" s="45" t="s">
        <v>598</v>
      </c>
      <c r="O345" s="49" t="s">
        <v>584</v>
      </c>
      <c r="P345" s="49" t="s">
        <v>591</v>
      </c>
      <c r="Q345" s="43" t="s">
        <v>785</v>
      </c>
      <c r="R345" s="43" t="s">
        <v>786</v>
      </c>
    </row>
    <row r="346" spans="1:19" x14ac:dyDescent="0.25">
      <c r="A346" s="45">
        <v>345</v>
      </c>
      <c r="B346" s="52">
        <v>42199</v>
      </c>
      <c r="C346" s="53">
        <v>2015</v>
      </c>
      <c r="D346" s="53">
        <f t="shared" si="16"/>
        <v>7</v>
      </c>
      <c r="E346" s="53">
        <f t="shared" si="17"/>
        <v>14</v>
      </c>
      <c r="F346" s="59">
        <v>0.29166666666666669</v>
      </c>
      <c r="G346" s="53">
        <f t="shared" si="18"/>
        <v>7</v>
      </c>
      <c r="H346" s="53">
        <f t="shared" si="15"/>
        <v>3</v>
      </c>
      <c r="I346" s="45" t="s">
        <v>21</v>
      </c>
      <c r="J346" s="45" t="s">
        <v>357</v>
      </c>
      <c r="K346" s="45" t="s">
        <v>52</v>
      </c>
      <c r="L346" s="45" t="s">
        <v>52</v>
      </c>
      <c r="M346" s="45" t="s">
        <v>9</v>
      </c>
      <c r="N346" s="45" t="s">
        <v>26</v>
      </c>
      <c r="O346" s="49" t="s">
        <v>999</v>
      </c>
      <c r="P346" s="49" t="s">
        <v>581</v>
      </c>
      <c r="Q346" s="43" t="s">
        <v>787</v>
      </c>
      <c r="R346" s="43" t="s">
        <v>788</v>
      </c>
    </row>
    <row r="347" spans="1:19" x14ac:dyDescent="0.25">
      <c r="A347" s="45">
        <v>346</v>
      </c>
      <c r="B347" s="52">
        <v>42199</v>
      </c>
      <c r="C347" s="53">
        <v>2015</v>
      </c>
      <c r="D347" s="53">
        <f t="shared" si="16"/>
        <v>7</v>
      </c>
      <c r="E347" s="53">
        <f t="shared" si="17"/>
        <v>14</v>
      </c>
      <c r="F347" s="59">
        <v>0.68055555555555547</v>
      </c>
      <c r="G347" s="53">
        <f t="shared" si="18"/>
        <v>16</v>
      </c>
      <c r="H347" s="53">
        <f t="shared" si="15"/>
        <v>3</v>
      </c>
      <c r="I347" s="45" t="s">
        <v>21</v>
      </c>
      <c r="J347" s="45" t="s">
        <v>357</v>
      </c>
      <c r="K347" s="45" t="s">
        <v>30</v>
      </c>
      <c r="L347" s="45" t="s">
        <v>30</v>
      </c>
      <c r="M347" s="45" t="s">
        <v>9</v>
      </c>
      <c r="N347" s="45" t="s">
        <v>598</v>
      </c>
      <c r="O347" s="49" t="s">
        <v>999</v>
      </c>
      <c r="P347" s="49" t="s">
        <v>581</v>
      </c>
      <c r="Q347" s="43" t="s">
        <v>208</v>
      </c>
      <c r="R347" s="43" t="s">
        <v>791</v>
      </c>
    </row>
    <row r="348" spans="1:19" x14ac:dyDescent="0.25">
      <c r="A348" s="45">
        <v>347</v>
      </c>
      <c r="B348" s="52">
        <v>42199</v>
      </c>
      <c r="C348" s="53">
        <v>2015</v>
      </c>
      <c r="D348" s="53">
        <f t="shared" ref="D348:D379" si="19">MONTH(B348)</f>
        <v>7</v>
      </c>
      <c r="E348" s="53">
        <f t="shared" ref="E348:E379" si="20">DAY(B348)</f>
        <v>14</v>
      </c>
      <c r="H348" s="53">
        <f t="shared" si="15"/>
        <v>3</v>
      </c>
      <c r="I348" s="45" t="s">
        <v>21</v>
      </c>
      <c r="J348" s="45" t="s">
        <v>357</v>
      </c>
      <c r="K348" s="45" t="s">
        <v>30</v>
      </c>
      <c r="L348" s="45" t="s">
        <v>30</v>
      </c>
      <c r="M348" s="45" t="s">
        <v>25</v>
      </c>
      <c r="N348" s="45" t="s">
        <v>26</v>
      </c>
      <c r="O348" s="49" t="s">
        <v>584</v>
      </c>
      <c r="P348" s="49" t="s">
        <v>597</v>
      </c>
      <c r="Q348" s="43" t="s">
        <v>789</v>
      </c>
      <c r="R348" s="43" t="s">
        <v>790</v>
      </c>
    </row>
    <row r="349" spans="1:19" x14ac:dyDescent="0.25">
      <c r="A349" s="45">
        <v>348</v>
      </c>
      <c r="B349" s="52">
        <v>42201</v>
      </c>
      <c r="C349" s="53">
        <v>2015</v>
      </c>
      <c r="D349" s="53">
        <f t="shared" si="19"/>
        <v>7</v>
      </c>
      <c r="E349" s="53">
        <f t="shared" si="20"/>
        <v>16</v>
      </c>
      <c r="F349" s="59">
        <v>0.39583333333333331</v>
      </c>
      <c r="G349" s="53">
        <f t="shared" ref="G349:G379" si="21">HOUR(F349)</f>
        <v>9</v>
      </c>
      <c r="H349" s="53">
        <f t="shared" si="15"/>
        <v>5</v>
      </c>
      <c r="I349" s="45" t="s">
        <v>17</v>
      </c>
      <c r="J349" s="45" t="s">
        <v>357</v>
      </c>
      <c r="K349" s="45" t="s">
        <v>8</v>
      </c>
      <c r="L349" s="45" t="s">
        <v>8</v>
      </c>
      <c r="M349" s="45" t="s">
        <v>9</v>
      </c>
      <c r="N349" s="45" t="s">
        <v>598</v>
      </c>
      <c r="O349" s="49" t="s">
        <v>1001</v>
      </c>
      <c r="P349" s="49" t="s">
        <v>580</v>
      </c>
      <c r="Q349" s="43" t="s">
        <v>792</v>
      </c>
      <c r="R349" s="43" t="s">
        <v>793</v>
      </c>
    </row>
    <row r="350" spans="1:19" x14ac:dyDescent="0.25">
      <c r="A350" s="45">
        <v>349</v>
      </c>
      <c r="B350" s="52">
        <v>42204</v>
      </c>
      <c r="C350" s="53">
        <v>2015</v>
      </c>
      <c r="D350" s="53">
        <f t="shared" si="19"/>
        <v>7</v>
      </c>
      <c r="E350" s="53">
        <f t="shared" si="20"/>
        <v>19</v>
      </c>
      <c r="F350" s="59">
        <v>0.58333333333333337</v>
      </c>
      <c r="G350" s="53">
        <f t="shared" si="21"/>
        <v>14</v>
      </c>
      <c r="H350" s="53">
        <f t="shared" si="15"/>
        <v>1</v>
      </c>
      <c r="I350" s="45" t="s">
        <v>29</v>
      </c>
      <c r="J350" s="45" t="s">
        <v>357</v>
      </c>
      <c r="K350" s="45" t="s">
        <v>8</v>
      </c>
      <c r="L350" s="45" t="s">
        <v>8</v>
      </c>
      <c r="M350" s="45" t="s">
        <v>9</v>
      </c>
      <c r="N350" s="45" t="s">
        <v>598</v>
      </c>
      <c r="O350" s="49" t="s">
        <v>999</v>
      </c>
      <c r="P350" s="49" t="s">
        <v>581</v>
      </c>
      <c r="Q350" s="43" t="s">
        <v>794</v>
      </c>
      <c r="R350" s="43" t="s">
        <v>795</v>
      </c>
    </row>
    <row r="351" spans="1:19" x14ac:dyDescent="0.25">
      <c r="A351" s="45">
        <v>350</v>
      </c>
      <c r="B351" s="52">
        <v>42205</v>
      </c>
      <c r="C351" s="53">
        <v>2015</v>
      </c>
      <c r="D351" s="53">
        <f t="shared" si="19"/>
        <v>7</v>
      </c>
      <c r="E351" s="53">
        <f t="shared" si="20"/>
        <v>20</v>
      </c>
      <c r="F351" s="59">
        <v>0.64583333333333337</v>
      </c>
      <c r="G351" s="53">
        <f t="shared" si="21"/>
        <v>15</v>
      </c>
      <c r="H351" s="53">
        <f t="shared" si="15"/>
        <v>2</v>
      </c>
      <c r="I351" s="45" t="s">
        <v>38</v>
      </c>
      <c r="J351" s="45" t="s">
        <v>357</v>
      </c>
      <c r="K351" s="45" t="s">
        <v>8</v>
      </c>
      <c r="L351" s="45" t="s">
        <v>8</v>
      </c>
      <c r="M351" s="45" t="s">
        <v>9</v>
      </c>
      <c r="N351" s="45" t="s">
        <v>598</v>
      </c>
      <c r="O351" s="49" t="s">
        <v>589</v>
      </c>
      <c r="P351" s="49" t="s">
        <v>590</v>
      </c>
      <c r="Q351" s="43" t="s">
        <v>796</v>
      </c>
      <c r="R351" s="43" t="s">
        <v>797</v>
      </c>
    </row>
    <row r="352" spans="1:19" x14ac:dyDescent="0.25">
      <c r="A352" s="45">
        <v>351</v>
      </c>
      <c r="B352" s="52">
        <v>42207</v>
      </c>
      <c r="C352" s="53">
        <v>2015</v>
      </c>
      <c r="D352" s="53">
        <f t="shared" si="19"/>
        <v>7</v>
      </c>
      <c r="E352" s="53">
        <f t="shared" si="20"/>
        <v>22</v>
      </c>
      <c r="F352" s="59">
        <v>0.45833333333333331</v>
      </c>
      <c r="G352" s="53">
        <f t="shared" si="21"/>
        <v>11</v>
      </c>
      <c r="H352" s="53">
        <f t="shared" si="15"/>
        <v>4</v>
      </c>
      <c r="I352" s="45" t="s">
        <v>145</v>
      </c>
      <c r="J352" s="45" t="s">
        <v>357</v>
      </c>
      <c r="K352" s="45" t="s">
        <v>30</v>
      </c>
      <c r="L352" s="45" t="s">
        <v>30</v>
      </c>
      <c r="M352" s="45" t="s">
        <v>9</v>
      </c>
      <c r="N352" s="45" t="s">
        <v>598</v>
      </c>
      <c r="O352" s="49" t="s">
        <v>587</v>
      </c>
      <c r="P352" s="49" t="s">
        <v>581</v>
      </c>
      <c r="Q352" s="43" t="s">
        <v>800</v>
      </c>
      <c r="R352" s="43" t="s">
        <v>801</v>
      </c>
    </row>
    <row r="353" spans="1:18" x14ac:dyDescent="0.25">
      <c r="A353" s="45">
        <v>352</v>
      </c>
      <c r="B353" s="52">
        <v>42207</v>
      </c>
      <c r="C353" s="53">
        <v>2015</v>
      </c>
      <c r="D353" s="53">
        <f t="shared" si="19"/>
        <v>7</v>
      </c>
      <c r="E353" s="53">
        <f t="shared" si="20"/>
        <v>22</v>
      </c>
      <c r="F353" s="59">
        <v>0.375</v>
      </c>
      <c r="G353" s="53">
        <f t="shared" si="21"/>
        <v>9</v>
      </c>
      <c r="H353" s="53">
        <f t="shared" si="15"/>
        <v>4</v>
      </c>
      <c r="I353" s="45" t="s">
        <v>145</v>
      </c>
      <c r="J353" s="45" t="s">
        <v>357</v>
      </c>
      <c r="K353" s="45" t="s">
        <v>60</v>
      </c>
      <c r="L353" s="45" t="s">
        <v>60</v>
      </c>
      <c r="M353" s="45" t="s">
        <v>44</v>
      </c>
      <c r="N353" s="45" t="s">
        <v>133</v>
      </c>
      <c r="O353" s="49" t="s">
        <v>584</v>
      </c>
      <c r="P353" s="49" t="s">
        <v>583</v>
      </c>
      <c r="Q353" s="43" t="s">
        <v>798</v>
      </c>
      <c r="R353" s="43" t="s">
        <v>799</v>
      </c>
    </row>
    <row r="354" spans="1:18" x14ac:dyDescent="0.25">
      <c r="A354" s="45">
        <v>353</v>
      </c>
      <c r="B354" s="52">
        <v>42211</v>
      </c>
      <c r="C354" s="53">
        <v>2015</v>
      </c>
      <c r="D354" s="53">
        <f t="shared" si="19"/>
        <v>7</v>
      </c>
      <c r="E354" s="53">
        <f t="shared" si="20"/>
        <v>26</v>
      </c>
      <c r="F354" s="59">
        <v>0.47916666666666669</v>
      </c>
      <c r="G354" s="53">
        <f t="shared" si="21"/>
        <v>11</v>
      </c>
      <c r="H354" s="53">
        <f t="shared" si="15"/>
        <v>1</v>
      </c>
      <c r="I354" s="45" t="s">
        <v>29</v>
      </c>
      <c r="J354" s="45" t="s">
        <v>357</v>
      </c>
      <c r="K354" s="45" t="s">
        <v>30</v>
      </c>
      <c r="L354" s="45" t="s">
        <v>30</v>
      </c>
      <c r="M354" s="45" t="s">
        <v>9</v>
      </c>
      <c r="N354" s="45" t="s">
        <v>598</v>
      </c>
      <c r="O354" s="49" t="s">
        <v>1001</v>
      </c>
      <c r="P354" s="49" t="s">
        <v>580</v>
      </c>
      <c r="Q354" s="43" t="s">
        <v>802</v>
      </c>
      <c r="R354" s="43" t="s">
        <v>803</v>
      </c>
    </row>
    <row r="355" spans="1:18" x14ac:dyDescent="0.25">
      <c r="A355" s="45">
        <v>354</v>
      </c>
      <c r="B355" s="52">
        <v>42211</v>
      </c>
      <c r="C355" s="53">
        <v>2015</v>
      </c>
      <c r="D355" s="53">
        <f t="shared" si="19"/>
        <v>7</v>
      </c>
      <c r="E355" s="53">
        <f t="shared" si="20"/>
        <v>26</v>
      </c>
      <c r="F355" s="59">
        <v>0.625</v>
      </c>
      <c r="G355" s="53">
        <f t="shared" si="21"/>
        <v>15</v>
      </c>
      <c r="H355" s="53">
        <f t="shared" si="15"/>
        <v>1</v>
      </c>
      <c r="I355" s="45" t="s">
        <v>29</v>
      </c>
      <c r="J355" s="45" t="s">
        <v>357</v>
      </c>
      <c r="K355" s="45" t="s">
        <v>52</v>
      </c>
      <c r="L355" s="45" t="s">
        <v>52</v>
      </c>
      <c r="M355" s="45" t="s">
        <v>9</v>
      </c>
      <c r="N355" s="45" t="s">
        <v>598</v>
      </c>
      <c r="O355" s="49" t="s">
        <v>999</v>
      </c>
      <c r="P355" s="49" t="s">
        <v>581</v>
      </c>
      <c r="Q355" s="43" t="s">
        <v>169</v>
      </c>
      <c r="R355" s="43" t="s">
        <v>804</v>
      </c>
    </row>
    <row r="356" spans="1:18" x14ac:dyDescent="0.25">
      <c r="A356" s="45">
        <v>355</v>
      </c>
      <c r="B356" s="52">
        <v>42212</v>
      </c>
      <c r="C356" s="53">
        <v>2015</v>
      </c>
      <c r="D356" s="53">
        <f t="shared" si="19"/>
        <v>7</v>
      </c>
      <c r="E356" s="53">
        <f t="shared" si="20"/>
        <v>27</v>
      </c>
      <c r="F356" s="59">
        <v>0.41666666666666669</v>
      </c>
      <c r="G356" s="53">
        <f t="shared" si="21"/>
        <v>10</v>
      </c>
      <c r="H356" s="53">
        <f t="shared" si="15"/>
        <v>2</v>
      </c>
      <c r="I356" s="45" t="s">
        <v>38</v>
      </c>
      <c r="J356" s="45" t="s">
        <v>357</v>
      </c>
      <c r="K356" s="45" t="s">
        <v>12</v>
      </c>
      <c r="L356" s="45" t="s">
        <v>12</v>
      </c>
      <c r="M356" s="45" t="s">
        <v>9</v>
      </c>
      <c r="N356" s="45" t="s">
        <v>26</v>
      </c>
      <c r="O356" s="49" t="s">
        <v>584</v>
      </c>
      <c r="P356" s="49" t="s">
        <v>591</v>
      </c>
      <c r="Q356" s="43" t="s">
        <v>805</v>
      </c>
      <c r="R356" s="43" t="s">
        <v>810</v>
      </c>
    </row>
    <row r="357" spans="1:18" x14ac:dyDescent="0.25">
      <c r="A357" s="45">
        <v>356</v>
      </c>
      <c r="B357" s="52">
        <v>42212</v>
      </c>
      <c r="C357" s="53">
        <v>2015</v>
      </c>
      <c r="D357" s="53">
        <f t="shared" si="19"/>
        <v>7</v>
      </c>
      <c r="E357" s="53">
        <f t="shared" si="20"/>
        <v>27</v>
      </c>
      <c r="F357" s="59">
        <v>0.69791666666666663</v>
      </c>
      <c r="G357" s="53">
        <f t="shared" si="21"/>
        <v>16</v>
      </c>
      <c r="H357" s="53">
        <f t="shared" si="15"/>
        <v>2</v>
      </c>
      <c r="I357" s="45" t="s">
        <v>38</v>
      </c>
      <c r="J357" s="45" t="s">
        <v>357</v>
      </c>
      <c r="K357" s="45" t="s">
        <v>30</v>
      </c>
      <c r="L357" s="45" t="s">
        <v>30</v>
      </c>
      <c r="M357" s="45" t="s">
        <v>9</v>
      </c>
      <c r="N357" s="45" t="s">
        <v>595</v>
      </c>
      <c r="O357" s="49" t="s">
        <v>588</v>
      </c>
      <c r="P357" s="49" t="s">
        <v>582</v>
      </c>
      <c r="Q357" s="43" t="s">
        <v>806</v>
      </c>
      <c r="R357" s="43" t="s">
        <v>811</v>
      </c>
    </row>
    <row r="358" spans="1:18" x14ac:dyDescent="0.25">
      <c r="A358" s="45">
        <v>357</v>
      </c>
      <c r="B358" s="52">
        <v>42213</v>
      </c>
      <c r="C358" s="53">
        <v>2015</v>
      </c>
      <c r="D358" s="53">
        <f t="shared" si="19"/>
        <v>7</v>
      </c>
      <c r="E358" s="53">
        <f t="shared" si="20"/>
        <v>28</v>
      </c>
      <c r="F358" s="59">
        <v>0.6875</v>
      </c>
      <c r="G358" s="53">
        <f t="shared" si="21"/>
        <v>16</v>
      </c>
      <c r="H358" s="53">
        <f t="shared" si="15"/>
        <v>3</v>
      </c>
      <c r="I358" s="45" t="s">
        <v>21</v>
      </c>
      <c r="J358" s="45" t="s">
        <v>357</v>
      </c>
      <c r="K358" s="45" t="s">
        <v>8</v>
      </c>
      <c r="L358" s="45" t="s">
        <v>8</v>
      </c>
      <c r="M358" s="45" t="s">
        <v>9</v>
      </c>
      <c r="N358" s="45" t="s">
        <v>598</v>
      </c>
      <c r="O358" s="49" t="s">
        <v>584</v>
      </c>
      <c r="P358" s="49" t="s">
        <v>597</v>
      </c>
      <c r="Q358" s="43" t="s">
        <v>832</v>
      </c>
      <c r="R358" s="43" t="s">
        <v>827</v>
      </c>
    </row>
    <row r="359" spans="1:18" x14ac:dyDescent="0.25">
      <c r="A359" s="45">
        <v>358</v>
      </c>
      <c r="B359" s="52">
        <v>42215</v>
      </c>
      <c r="C359" s="53">
        <v>2015</v>
      </c>
      <c r="D359" s="53">
        <f t="shared" si="19"/>
        <v>7</v>
      </c>
      <c r="E359" s="53">
        <f t="shared" si="20"/>
        <v>30</v>
      </c>
      <c r="F359" s="59">
        <v>0.25625000000000003</v>
      </c>
      <c r="G359" s="53">
        <f t="shared" si="21"/>
        <v>6</v>
      </c>
      <c r="H359" s="53">
        <f t="shared" si="15"/>
        <v>5</v>
      </c>
      <c r="I359" s="45" t="s">
        <v>17</v>
      </c>
      <c r="J359" s="45" t="s">
        <v>357</v>
      </c>
      <c r="K359" s="45" t="s">
        <v>8</v>
      </c>
      <c r="L359" s="45" t="s">
        <v>8</v>
      </c>
      <c r="M359" s="45" t="s">
        <v>9</v>
      </c>
      <c r="N359" s="45" t="s">
        <v>594</v>
      </c>
      <c r="O359" s="49" t="s">
        <v>999</v>
      </c>
      <c r="P359" s="49" t="s">
        <v>581</v>
      </c>
      <c r="Q359" s="43" t="s">
        <v>807</v>
      </c>
      <c r="R359" s="43" t="s">
        <v>812</v>
      </c>
    </row>
    <row r="360" spans="1:18" x14ac:dyDescent="0.25">
      <c r="A360" s="45">
        <v>359</v>
      </c>
      <c r="B360" s="52">
        <v>42216</v>
      </c>
      <c r="C360" s="53">
        <v>2015</v>
      </c>
      <c r="D360" s="53">
        <f t="shared" si="19"/>
        <v>7</v>
      </c>
      <c r="E360" s="53">
        <f t="shared" si="20"/>
        <v>31</v>
      </c>
      <c r="F360" s="59">
        <v>0.875</v>
      </c>
      <c r="G360" s="53">
        <f t="shared" si="21"/>
        <v>21</v>
      </c>
      <c r="H360" s="53">
        <f t="shared" si="15"/>
        <v>6</v>
      </c>
      <c r="I360" s="45" t="s">
        <v>24</v>
      </c>
      <c r="J360" s="45" t="s">
        <v>357</v>
      </c>
      <c r="K360" s="45" t="s">
        <v>12</v>
      </c>
      <c r="L360" s="45" t="s">
        <v>12</v>
      </c>
      <c r="M360" s="45" t="s">
        <v>25</v>
      </c>
      <c r="N360" s="45" t="s">
        <v>26</v>
      </c>
      <c r="O360" s="49" t="s">
        <v>1001</v>
      </c>
      <c r="P360" s="49" t="s">
        <v>580</v>
      </c>
      <c r="Q360" s="43" t="s">
        <v>808</v>
      </c>
      <c r="R360" s="43" t="s">
        <v>813</v>
      </c>
    </row>
    <row r="361" spans="1:18" x14ac:dyDescent="0.25">
      <c r="A361" s="45">
        <v>360</v>
      </c>
      <c r="B361" s="52">
        <v>42216</v>
      </c>
      <c r="C361" s="53">
        <v>2015</v>
      </c>
      <c r="D361" s="53">
        <f t="shared" si="19"/>
        <v>7</v>
      </c>
      <c r="E361" s="53">
        <f t="shared" si="20"/>
        <v>31</v>
      </c>
      <c r="F361" s="59">
        <v>0.47916666666666669</v>
      </c>
      <c r="G361" s="53">
        <f t="shared" si="21"/>
        <v>11</v>
      </c>
      <c r="H361" s="53">
        <f t="shared" si="15"/>
        <v>6</v>
      </c>
      <c r="I361" s="45" t="s">
        <v>24</v>
      </c>
      <c r="J361" s="45" t="s">
        <v>357</v>
      </c>
      <c r="K361" s="45" t="s">
        <v>60</v>
      </c>
      <c r="L361" s="45" t="s">
        <v>60</v>
      </c>
      <c r="M361" s="45" t="s">
        <v>9</v>
      </c>
      <c r="N361" s="45" t="s">
        <v>598</v>
      </c>
      <c r="O361" s="49" t="s">
        <v>999</v>
      </c>
      <c r="P361" s="49" t="s">
        <v>581</v>
      </c>
      <c r="Q361" s="43" t="s">
        <v>809</v>
      </c>
      <c r="R361" s="43" t="s">
        <v>814</v>
      </c>
    </row>
    <row r="362" spans="1:18" x14ac:dyDescent="0.25">
      <c r="A362" s="45">
        <v>361</v>
      </c>
      <c r="B362" s="52">
        <v>42221</v>
      </c>
      <c r="C362" s="53">
        <v>2015</v>
      </c>
      <c r="D362" s="53">
        <f t="shared" si="19"/>
        <v>8</v>
      </c>
      <c r="E362" s="53">
        <f t="shared" si="20"/>
        <v>5</v>
      </c>
      <c r="F362" s="59">
        <v>0.70833333333333337</v>
      </c>
      <c r="G362" s="53">
        <f t="shared" si="21"/>
        <v>17</v>
      </c>
      <c r="H362" s="53">
        <f t="shared" si="15"/>
        <v>4</v>
      </c>
      <c r="I362" s="45" t="s">
        <v>145</v>
      </c>
      <c r="J362" s="45" t="s">
        <v>357</v>
      </c>
      <c r="K362" s="45" t="s">
        <v>63</v>
      </c>
      <c r="L362" s="45" t="s">
        <v>18</v>
      </c>
      <c r="M362" s="45" t="s">
        <v>9</v>
      </c>
      <c r="N362" s="45" t="s">
        <v>598</v>
      </c>
      <c r="O362" s="49" t="s">
        <v>584</v>
      </c>
      <c r="P362" s="49" t="s">
        <v>591</v>
      </c>
      <c r="Q362" s="43" t="s">
        <v>815</v>
      </c>
      <c r="R362" s="43" t="s">
        <v>816</v>
      </c>
    </row>
    <row r="363" spans="1:18" x14ac:dyDescent="0.25">
      <c r="A363" s="45">
        <v>362</v>
      </c>
      <c r="B363" s="52">
        <v>42231</v>
      </c>
      <c r="C363" s="53">
        <v>2015</v>
      </c>
      <c r="D363" s="53">
        <f t="shared" si="19"/>
        <v>8</v>
      </c>
      <c r="E363" s="53">
        <f t="shared" si="20"/>
        <v>15</v>
      </c>
      <c r="F363" s="59">
        <v>0.58333333333333337</v>
      </c>
      <c r="G363" s="53">
        <f t="shared" si="21"/>
        <v>14</v>
      </c>
      <c r="H363" s="53">
        <f t="shared" si="15"/>
        <v>7</v>
      </c>
      <c r="I363" s="45" t="s">
        <v>57</v>
      </c>
      <c r="J363" s="45" t="s">
        <v>357</v>
      </c>
      <c r="K363" s="45" t="s">
        <v>8</v>
      </c>
      <c r="L363" s="45" t="s">
        <v>8</v>
      </c>
      <c r="M363" s="45" t="s">
        <v>9</v>
      </c>
      <c r="N363" s="45" t="s">
        <v>598</v>
      </c>
      <c r="O363" s="49" t="s">
        <v>584</v>
      </c>
      <c r="P363" s="49" t="s">
        <v>591</v>
      </c>
      <c r="Q363" s="43" t="s">
        <v>817</v>
      </c>
      <c r="R363" s="43" t="s">
        <v>818</v>
      </c>
    </row>
    <row r="364" spans="1:18" x14ac:dyDescent="0.25">
      <c r="A364" s="45">
        <v>363</v>
      </c>
      <c r="B364" s="52">
        <v>42233</v>
      </c>
      <c r="C364" s="53">
        <v>2015</v>
      </c>
      <c r="D364" s="53">
        <f t="shared" si="19"/>
        <v>8</v>
      </c>
      <c r="E364" s="53">
        <f t="shared" si="20"/>
        <v>17</v>
      </c>
      <c r="F364" s="59">
        <v>0.88541666666666663</v>
      </c>
      <c r="G364" s="53">
        <f t="shared" si="21"/>
        <v>21</v>
      </c>
      <c r="H364" s="53">
        <f t="shared" si="15"/>
        <v>2</v>
      </c>
      <c r="I364" s="45" t="s">
        <v>38</v>
      </c>
      <c r="J364" s="45" t="s">
        <v>357</v>
      </c>
      <c r="K364" s="45" t="s">
        <v>30</v>
      </c>
      <c r="L364" s="45" t="s">
        <v>30</v>
      </c>
      <c r="M364" s="45" t="s">
        <v>9</v>
      </c>
      <c r="N364" s="45" t="s">
        <v>595</v>
      </c>
      <c r="O364" s="49" t="s">
        <v>1001</v>
      </c>
      <c r="P364" s="49" t="s">
        <v>580</v>
      </c>
      <c r="Q364" s="43" t="s">
        <v>819</v>
      </c>
      <c r="R364" s="43" t="s">
        <v>820</v>
      </c>
    </row>
    <row r="365" spans="1:18" x14ac:dyDescent="0.25">
      <c r="A365" s="45">
        <v>364</v>
      </c>
      <c r="B365" s="52">
        <v>42237</v>
      </c>
      <c r="C365" s="53">
        <v>2015</v>
      </c>
      <c r="D365" s="53">
        <f t="shared" si="19"/>
        <v>8</v>
      </c>
      <c r="E365" s="53">
        <f t="shared" si="20"/>
        <v>21</v>
      </c>
      <c r="F365" s="59">
        <v>0.4375</v>
      </c>
      <c r="G365" s="53">
        <f t="shared" si="21"/>
        <v>10</v>
      </c>
      <c r="H365" s="53">
        <f t="shared" si="15"/>
        <v>6</v>
      </c>
      <c r="I365" s="45" t="s">
        <v>24</v>
      </c>
      <c r="J365" s="45" t="s">
        <v>357</v>
      </c>
      <c r="K365" s="45" t="s">
        <v>63</v>
      </c>
      <c r="L365" s="45" t="s">
        <v>18</v>
      </c>
      <c r="M365" s="45" t="s">
        <v>9</v>
      </c>
      <c r="N365" s="45" t="s">
        <v>598</v>
      </c>
      <c r="O365" s="49" t="s">
        <v>1001</v>
      </c>
      <c r="P365" s="49" t="s">
        <v>580</v>
      </c>
      <c r="Q365" s="43" t="s">
        <v>821</v>
      </c>
      <c r="R365" s="43" t="s">
        <v>822</v>
      </c>
    </row>
    <row r="366" spans="1:18" x14ac:dyDescent="0.25">
      <c r="A366" s="45">
        <v>365</v>
      </c>
      <c r="B366" s="52">
        <v>42242</v>
      </c>
      <c r="C366" s="53">
        <v>2015</v>
      </c>
      <c r="D366" s="53">
        <f t="shared" si="19"/>
        <v>8</v>
      </c>
      <c r="E366" s="53">
        <f t="shared" si="20"/>
        <v>26</v>
      </c>
      <c r="F366" s="59">
        <v>0.22916666666666666</v>
      </c>
      <c r="G366" s="53">
        <f t="shared" si="21"/>
        <v>5</v>
      </c>
      <c r="H366" s="53">
        <f t="shared" si="15"/>
        <v>4</v>
      </c>
      <c r="I366" s="45" t="s">
        <v>145</v>
      </c>
      <c r="J366" s="45" t="s">
        <v>357</v>
      </c>
      <c r="K366" s="45" t="s">
        <v>8</v>
      </c>
      <c r="L366" s="45" t="s">
        <v>8</v>
      </c>
      <c r="M366" s="45" t="s">
        <v>9</v>
      </c>
      <c r="N366" s="45" t="s">
        <v>598</v>
      </c>
      <c r="O366" s="49" t="s">
        <v>588</v>
      </c>
      <c r="P366" s="49" t="s">
        <v>582</v>
      </c>
      <c r="Q366" s="43" t="s">
        <v>823</v>
      </c>
      <c r="R366" s="43" t="s">
        <v>824</v>
      </c>
    </row>
    <row r="367" spans="1:18" x14ac:dyDescent="0.25">
      <c r="A367" s="45">
        <v>366</v>
      </c>
      <c r="B367" s="52">
        <v>42243</v>
      </c>
      <c r="C367" s="53">
        <v>2015</v>
      </c>
      <c r="D367" s="53">
        <f t="shared" si="19"/>
        <v>8</v>
      </c>
      <c r="E367" s="53">
        <f t="shared" si="20"/>
        <v>27</v>
      </c>
      <c r="F367" s="59">
        <v>0.77083333333333337</v>
      </c>
      <c r="G367" s="53">
        <f t="shared" si="21"/>
        <v>18</v>
      </c>
      <c r="H367" s="53">
        <f t="shared" si="15"/>
        <v>5</v>
      </c>
      <c r="I367" s="45" t="s">
        <v>17</v>
      </c>
      <c r="J367" s="45" t="s">
        <v>357</v>
      </c>
      <c r="K367" s="45" t="s">
        <v>12</v>
      </c>
      <c r="L367" s="45" t="s">
        <v>12</v>
      </c>
      <c r="M367" s="45" t="s">
        <v>9</v>
      </c>
      <c r="N367" s="45" t="s">
        <v>596</v>
      </c>
      <c r="O367" s="49" t="s">
        <v>584</v>
      </c>
      <c r="P367" s="49" t="s">
        <v>591</v>
      </c>
      <c r="Q367" s="43" t="s">
        <v>825</v>
      </c>
      <c r="R367" s="43" t="s">
        <v>826</v>
      </c>
    </row>
    <row r="368" spans="1:18" x14ac:dyDescent="0.25">
      <c r="A368" s="45">
        <v>367</v>
      </c>
      <c r="B368" s="52">
        <v>42246</v>
      </c>
      <c r="C368" s="53">
        <v>2015</v>
      </c>
      <c r="D368" s="53">
        <f t="shared" si="19"/>
        <v>8</v>
      </c>
      <c r="E368" s="53">
        <f t="shared" si="20"/>
        <v>30</v>
      </c>
      <c r="F368" s="59">
        <v>0.5</v>
      </c>
      <c r="G368" s="53">
        <f t="shared" si="21"/>
        <v>12</v>
      </c>
      <c r="H368" s="53">
        <f t="shared" si="15"/>
        <v>1</v>
      </c>
      <c r="I368" s="45" t="s">
        <v>29</v>
      </c>
      <c r="J368" s="45" t="s">
        <v>357</v>
      </c>
      <c r="K368" s="45" t="s">
        <v>8</v>
      </c>
      <c r="L368" s="45" t="s">
        <v>8</v>
      </c>
      <c r="M368" s="45" t="s">
        <v>9</v>
      </c>
      <c r="N368" s="45" t="s">
        <v>598</v>
      </c>
      <c r="O368" s="49" t="s">
        <v>584</v>
      </c>
      <c r="P368" s="49" t="s">
        <v>597</v>
      </c>
      <c r="Q368" s="43" t="s">
        <v>831</v>
      </c>
      <c r="R368" s="43" t="s">
        <v>833</v>
      </c>
    </row>
    <row r="369" spans="1:19" x14ac:dyDescent="0.25">
      <c r="A369" s="45">
        <v>368</v>
      </c>
      <c r="B369" s="52">
        <v>42251</v>
      </c>
      <c r="C369" s="53">
        <v>2015</v>
      </c>
      <c r="D369" s="53">
        <f t="shared" si="19"/>
        <v>9</v>
      </c>
      <c r="E369" s="53">
        <f t="shared" si="20"/>
        <v>4</v>
      </c>
      <c r="F369" s="59">
        <v>0.89583333333333337</v>
      </c>
      <c r="G369" s="53">
        <f t="shared" si="21"/>
        <v>21</v>
      </c>
      <c r="H369" s="53">
        <f t="shared" si="15"/>
        <v>6</v>
      </c>
      <c r="I369" s="45" t="s">
        <v>24</v>
      </c>
      <c r="J369" s="45" t="s">
        <v>39</v>
      </c>
      <c r="K369" s="45" t="s">
        <v>8</v>
      </c>
      <c r="L369" s="45" t="s">
        <v>8</v>
      </c>
      <c r="M369" s="45" t="s">
        <v>9</v>
      </c>
      <c r="N369" s="45" t="s">
        <v>598</v>
      </c>
      <c r="O369" s="49" t="s">
        <v>584</v>
      </c>
      <c r="P369" s="49" t="s">
        <v>828</v>
      </c>
      <c r="Q369" s="43" t="s">
        <v>829</v>
      </c>
      <c r="R369" s="43" t="s">
        <v>830</v>
      </c>
    </row>
    <row r="370" spans="1:19" x14ac:dyDescent="0.25">
      <c r="A370" s="45">
        <v>369</v>
      </c>
      <c r="B370" s="52">
        <v>42252</v>
      </c>
      <c r="C370" s="53">
        <v>2015</v>
      </c>
      <c r="D370" s="53">
        <f t="shared" si="19"/>
        <v>9</v>
      </c>
      <c r="E370" s="53">
        <f t="shared" si="20"/>
        <v>5</v>
      </c>
      <c r="F370" s="59">
        <v>0.91666666666666663</v>
      </c>
      <c r="G370" s="53">
        <f t="shared" si="21"/>
        <v>22</v>
      </c>
      <c r="H370" s="53">
        <f t="shared" ref="H370:H433" si="22">WEEKDAY(B370)</f>
        <v>7</v>
      </c>
      <c r="I370" s="45" t="s">
        <v>57</v>
      </c>
      <c r="J370" s="45" t="s">
        <v>39</v>
      </c>
      <c r="K370" s="45" t="s">
        <v>8</v>
      </c>
      <c r="L370" s="45" t="s">
        <v>8</v>
      </c>
      <c r="M370" s="45" t="s">
        <v>9</v>
      </c>
      <c r="N370" s="45" t="s">
        <v>598</v>
      </c>
      <c r="O370" s="49" t="s">
        <v>584</v>
      </c>
      <c r="P370" s="49" t="s">
        <v>828</v>
      </c>
      <c r="Q370" s="43" t="s">
        <v>834</v>
      </c>
      <c r="R370" s="43" t="s">
        <v>835</v>
      </c>
    </row>
    <row r="371" spans="1:19" x14ac:dyDescent="0.25">
      <c r="A371" s="45">
        <v>370</v>
      </c>
      <c r="B371" s="52">
        <v>42265</v>
      </c>
      <c r="C371" s="53">
        <v>2015</v>
      </c>
      <c r="D371" s="53">
        <f t="shared" si="19"/>
        <v>9</v>
      </c>
      <c r="E371" s="53">
        <f t="shared" si="20"/>
        <v>18</v>
      </c>
      <c r="F371" s="59">
        <v>0.41666666666666669</v>
      </c>
      <c r="G371" s="53">
        <f t="shared" si="21"/>
        <v>10</v>
      </c>
      <c r="H371" s="53">
        <f t="shared" si="22"/>
        <v>6</v>
      </c>
      <c r="I371" s="45" t="s">
        <v>24</v>
      </c>
      <c r="J371" s="45" t="s">
        <v>357</v>
      </c>
      <c r="K371" s="45" t="s">
        <v>12</v>
      </c>
      <c r="L371" s="45" t="s">
        <v>12</v>
      </c>
      <c r="M371" s="45" t="s">
        <v>25</v>
      </c>
      <c r="N371" s="45" t="s">
        <v>26</v>
      </c>
      <c r="O371" s="49" t="s">
        <v>587</v>
      </c>
      <c r="P371" s="49" t="s">
        <v>581</v>
      </c>
      <c r="Q371" s="43" t="s">
        <v>836</v>
      </c>
      <c r="R371" s="43" t="s">
        <v>837</v>
      </c>
    </row>
    <row r="372" spans="1:19" x14ac:dyDescent="0.25">
      <c r="A372" s="45">
        <v>371</v>
      </c>
      <c r="B372" s="52">
        <v>42266</v>
      </c>
      <c r="C372" s="53">
        <v>2015</v>
      </c>
      <c r="D372" s="53">
        <f t="shared" si="19"/>
        <v>9</v>
      </c>
      <c r="E372" s="53">
        <f t="shared" si="20"/>
        <v>19</v>
      </c>
      <c r="F372" s="59">
        <v>0.46875</v>
      </c>
      <c r="G372" s="53">
        <f t="shared" si="21"/>
        <v>11</v>
      </c>
      <c r="H372" s="53">
        <f t="shared" si="22"/>
        <v>7</v>
      </c>
      <c r="I372" s="45" t="s">
        <v>57</v>
      </c>
      <c r="J372" s="45" t="s">
        <v>357</v>
      </c>
      <c r="K372" s="45" t="s">
        <v>30</v>
      </c>
      <c r="L372" s="45" t="s">
        <v>30</v>
      </c>
      <c r="M372" s="45" t="s">
        <v>9</v>
      </c>
      <c r="N372" s="45" t="s">
        <v>595</v>
      </c>
      <c r="O372" s="49" t="s">
        <v>584</v>
      </c>
      <c r="P372" s="49" t="s">
        <v>591</v>
      </c>
      <c r="Q372" s="43" t="s">
        <v>838</v>
      </c>
      <c r="R372" s="43" t="s">
        <v>839</v>
      </c>
      <c r="S372" s="53" t="s">
        <v>840</v>
      </c>
    </row>
    <row r="373" spans="1:19" x14ac:dyDescent="0.25">
      <c r="A373" s="45">
        <v>372</v>
      </c>
      <c r="B373" s="52">
        <v>42267</v>
      </c>
      <c r="C373" s="53">
        <v>2015</v>
      </c>
      <c r="D373" s="53">
        <f t="shared" si="19"/>
        <v>9</v>
      </c>
      <c r="E373" s="53">
        <f t="shared" si="20"/>
        <v>20</v>
      </c>
      <c r="F373" s="59">
        <v>0.61458333333333337</v>
      </c>
      <c r="G373" s="53">
        <f t="shared" si="21"/>
        <v>14</v>
      </c>
      <c r="H373" s="53">
        <f t="shared" si="22"/>
        <v>1</v>
      </c>
      <c r="I373" s="45" t="s">
        <v>29</v>
      </c>
      <c r="J373" s="45" t="s">
        <v>357</v>
      </c>
      <c r="K373" s="45" t="s">
        <v>8</v>
      </c>
      <c r="L373" s="45" t="s">
        <v>8</v>
      </c>
      <c r="M373" s="45" t="s">
        <v>9</v>
      </c>
      <c r="N373" s="45" t="s">
        <v>598</v>
      </c>
      <c r="O373" s="49" t="s">
        <v>584</v>
      </c>
      <c r="P373" s="49" t="s">
        <v>591</v>
      </c>
      <c r="Q373" s="43" t="s">
        <v>841</v>
      </c>
      <c r="R373" s="43" t="s">
        <v>842</v>
      </c>
    </row>
    <row r="374" spans="1:19" x14ac:dyDescent="0.25">
      <c r="A374" s="45">
        <v>373</v>
      </c>
      <c r="B374" s="52">
        <v>42279</v>
      </c>
      <c r="C374" s="53">
        <v>2015</v>
      </c>
      <c r="D374" s="53">
        <f t="shared" si="19"/>
        <v>10</v>
      </c>
      <c r="E374" s="53">
        <f t="shared" si="20"/>
        <v>2</v>
      </c>
      <c r="F374" s="59">
        <v>0.5</v>
      </c>
      <c r="G374" s="53">
        <f t="shared" si="21"/>
        <v>12</v>
      </c>
      <c r="H374" s="53">
        <f t="shared" si="22"/>
        <v>6</v>
      </c>
      <c r="I374" s="45" t="s">
        <v>24</v>
      </c>
      <c r="J374" s="45" t="s">
        <v>357</v>
      </c>
      <c r="K374" s="45" t="s">
        <v>8</v>
      </c>
      <c r="L374" s="45" t="s">
        <v>8</v>
      </c>
      <c r="M374" s="45" t="s">
        <v>9</v>
      </c>
      <c r="N374" s="45" t="s">
        <v>598</v>
      </c>
      <c r="O374" s="49" t="s">
        <v>588</v>
      </c>
      <c r="P374" s="49" t="s">
        <v>582</v>
      </c>
      <c r="Q374" s="43" t="s">
        <v>843</v>
      </c>
      <c r="R374" s="43" t="s">
        <v>844</v>
      </c>
    </row>
    <row r="375" spans="1:19" x14ac:dyDescent="0.25">
      <c r="A375" s="45">
        <v>374</v>
      </c>
      <c r="B375" s="52">
        <v>42281</v>
      </c>
      <c r="C375" s="53">
        <v>2015</v>
      </c>
      <c r="D375" s="53">
        <f t="shared" si="19"/>
        <v>10</v>
      </c>
      <c r="E375" s="53">
        <f t="shared" si="20"/>
        <v>4</v>
      </c>
      <c r="F375" s="59">
        <v>0.52083333333333337</v>
      </c>
      <c r="G375" s="53">
        <f t="shared" si="21"/>
        <v>12</v>
      </c>
      <c r="H375" s="53">
        <f t="shared" si="22"/>
        <v>1</v>
      </c>
      <c r="I375" s="45" t="s">
        <v>29</v>
      </c>
      <c r="J375" s="45" t="s">
        <v>357</v>
      </c>
      <c r="K375" s="45" t="s">
        <v>8</v>
      </c>
      <c r="L375" s="45" t="s">
        <v>8</v>
      </c>
      <c r="M375" s="45" t="s">
        <v>9</v>
      </c>
      <c r="N375" s="45" t="s">
        <v>598</v>
      </c>
      <c r="O375" s="49" t="s">
        <v>587</v>
      </c>
      <c r="P375" s="49" t="s">
        <v>581</v>
      </c>
      <c r="Q375" s="43" t="s">
        <v>845</v>
      </c>
      <c r="R375" s="43" t="s">
        <v>846</v>
      </c>
    </row>
    <row r="376" spans="1:19" x14ac:dyDescent="0.25">
      <c r="A376" s="45">
        <v>375</v>
      </c>
      <c r="B376" s="52">
        <v>42282</v>
      </c>
      <c r="C376" s="53">
        <v>2015</v>
      </c>
      <c r="D376" s="53">
        <f t="shared" si="19"/>
        <v>10</v>
      </c>
      <c r="E376" s="53">
        <f t="shared" si="20"/>
        <v>5</v>
      </c>
      <c r="F376" s="59">
        <v>0.6875</v>
      </c>
      <c r="G376" s="53">
        <f t="shared" si="21"/>
        <v>16</v>
      </c>
      <c r="H376" s="53">
        <f t="shared" si="22"/>
        <v>2</v>
      </c>
      <c r="I376" s="45" t="s">
        <v>38</v>
      </c>
      <c r="J376" s="45" t="s">
        <v>357</v>
      </c>
      <c r="K376" s="45" t="s">
        <v>52</v>
      </c>
      <c r="L376" s="45" t="s">
        <v>52</v>
      </c>
      <c r="M376" s="45" t="s">
        <v>44</v>
      </c>
      <c r="N376" s="45" t="s">
        <v>26</v>
      </c>
      <c r="O376" s="49" t="s">
        <v>584</v>
      </c>
      <c r="P376" s="49" t="s">
        <v>591</v>
      </c>
      <c r="Q376" s="43" t="s">
        <v>847</v>
      </c>
      <c r="R376" s="43" t="s">
        <v>848</v>
      </c>
    </row>
    <row r="377" spans="1:19" x14ac:dyDescent="0.25">
      <c r="A377" s="45">
        <v>376</v>
      </c>
      <c r="B377" s="52">
        <v>42287</v>
      </c>
      <c r="C377" s="53">
        <v>2015</v>
      </c>
      <c r="D377" s="53">
        <f t="shared" si="19"/>
        <v>10</v>
      </c>
      <c r="E377" s="53">
        <f t="shared" si="20"/>
        <v>10</v>
      </c>
      <c r="F377" s="59">
        <v>0.3125</v>
      </c>
      <c r="G377" s="53">
        <f t="shared" si="21"/>
        <v>7</v>
      </c>
      <c r="H377" s="53">
        <f t="shared" si="22"/>
        <v>7</v>
      </c>
      <c r="I377" s="45" t="s">
        <v>57</v>
      </c>
      <c r="J377" s="45" t="s">
        <v>39</v>
      </c>
      <c r="K377" s="45" t="s">
        <v>30</v>
      </c>
      <c r="L377" s="45" t="s">
        <v>30</v>
      </c>
      <c r="M377" s="45" t="s">
        <v>25</v>
      </c>
      <c r="N377" s="45" t="s">
        <v>26</v>
      </c>
      <c r="O377" s="49" t="s">
        <v>589</v>
      </c>
      <c r="P377" s="49" t="s">
        <v>590</v>
      </c>
      <c r="Q377" s="43" t="s">
        <v>849</v>
      </c>
      <c r="R377" s="43" t="s">
        <v>850</v>
      </c>
    </row>
    <row r="378" spans="1:19" x14ac:dyDescent="0.25">
      <c r="A378" s="45">
        <v>377</v>
      </c>
      <c r="B378" s="52">
        <v>42308</v>
      </c>
      <c r="C378" s="53">
        <v>2015</v>
      </c>
      <c r="D378" s="53">
        <f t="shared" si="19"/>
        <v>10</v>
      </c>
      <c r="E378" s="53">
        <f t="shared" si="20"/>
        <v>31</v>
      </c>
      <c r="F378" s="59">
        <v>0.54861111111111105</v>
      </c>
      <c r="G378" s="53">
        <f t="shared" si="21"/>
        <v>13</v>
      </c>
      <c r="H378" s="53">
        <f t="shared" si="22"/>
        <v>7</v>
      </c>
      <c r="I378" s="45" t="s">
        <v>57</v>
      </c>
      <c r="J378" s="45" t="s">
        <v>357</v>
      </c>
      <c r="K378" s="45" t="s">
        <v>8</v>
      </c>
      <c r="L378" s="45" t="s">
        <v>8</v>
      </c>
      <c r="M378" s="45" t="s">
        <v>9</v>
      </c>
      <c r="N378" s="45" t="s">
        <v>598</v>
      </c>
      <c r="O378" s="49" t="s">
        <v>584</v>
      </c>
      <c r="P378" s="49" t="s">
        <v>591</v>
      </c>
      <c r="Q378" s="43" t="s">
        <v>851</v>
      </c>
      <c r="R378" s="43" t="s">
        <v>852</v>
      </c>
    </row>
    <row r="379" spans="1:19" x14ac:dyDescent="0.25">
      <c r="A379" s="45">
        <v>378</v>
      </c>
      <c r="B379" s="52">
        <v>42320</v>
      </c>
      <c r="C379" s="53">
        <v>2015</v>
      </c>
      <c r="D379" s="53">
        <f t="shared" si="19"/>
        <v>11</v>
      </c>
      <c r="E379" s="53">
        <f t="shared" si="20"/>
        <v>12</v>
      </c>
      <c r="F379" s="59">
        <v>0.65625</v>
      </c>
      <c r="G379" s="53">
        <f t="shared" si="21"/>
        <v>15</v>
      </c>
      <c r="H379" s="53">
        <f t="shared" si="22"/>
        <v>5</v>
      </c>
      <c r="I379" s="45" t="s">
        <v>17</v>
      </c>
      <c r="J379" s="45" t="s">
        <v>357</v>
      </c>
      <c r="K379" s="45" t="s">
        <v>8</v>
      </c>
      <c r="L379" s="45" t="s">
        <v>8</v>
      </c>
      <c r="M379" s="45" t="s">
        <v>9</v>
      </c>
      <c r="N379" s="45" t="s">
        <v>598</v>
      </c>
      <c r="O379" s="49" t="s">
        <v>589</v>
      </c>
      <c r="P379" s="49" t="s">
        <v>590</v>
      </c>
      <c r="Q379" s="43" t="s">
        <v>858</v>
      </c>
      <c r="R379" s="43" t="s">
        <v>859</v>
      </c>
    </row>
    <row r="380" spans="1:19" x14ac:dyDescent="0.25">
      <c r="A380" s="45">
        <v>379</v>
      </c>
      <c r="B380" s="52">
        <v>42463</v>
      </c>
      <c r="C380" s="53">
        <v>2016</v>
      </c>
      <c r="D380" s="53">
        <f t="shared" ref="D380:D411" si="23">MONTH(B380)</f>
        <v>4</v>
      </c>
      <c r="E380" s="53">
        <f t="shared" ref="E380:E411" si="24">DAY(B380)</f>
        <v>3</v>
      </c>
      <c r="H380" s="53">
        <f t="shared" si="22"/>
        <v>1</v>
      </c>
      <c r="I380" s="45" t="s">
        <v>29</v>
      </c>
      <c r="J380" s="45" t="s">
        <v>357</v>
      </c>
      <c r="K380" s="45" t="s">
        <v>8</v>
      </c>
      <c r="L380" s="45" t="s">
        <v>8</v>
      </c>
      <c r="M380" s="45" t="s">
        <v>9</v>
      </c>
      <c r="N380" s="45" t="s">
        <v>598</v>
      </c>
      <c r="O380" s="49" t="s">
        <v>999</v>
      </c>
      <c r="P380" s="49" t="s">
        <v>581</v>
      </c>
      <c r="Q380" s="43" t="s">
        <v>863</v>
      </c>
      <c r="R380" s="43" t="s">
        <v>864</v>
      </c>
    </row>
    <row r="381" spans="1:19" x14ac:dyDescent="0.25">
      <c r="A381" s="45">
        <v>380</v>
      </c>
      <c r="B381" s="52">
        <v>42510</v>
      </c>
      <c r="C381" s="53">
        <v>2016</v>
      </c>
      <c r="D381" s="53">
        <f t="shared" si="23"/>
        <v>5</v>
      </c>
      <c r="E381" s="53">
        <f t="shared" si="24"/>
        <v>20</v>
      </c>
      <c r="F381" s="59">
        <v>0.64583333333333337</v>
      </c>
      <c r="G381" s="53">
        <v>15</v>
      </c>
      <c r="H381" s="53">
        <f t="shared" si="22"/>
        <v>6</v>
      </c>
      <c r="I381" s="45" t="s">
        <v>24</v>
      </c>
      <c r="J381" s="45" t="s">
        <v>357</v>
      </c>
      <c r="K381" s="45" t="s">
        <v>52</v>
      </c>
      <c r="L381" s="45" t="s">
        <v>52</v>
      </c>
      <c r="M381" s="45" t="s">
        <v>9</v>
      </c>
      <c r="N381" s="45" t="s">
        <v>26</v>
      </c>
      <c r="O381" s="49" t="s">
        <v>1001</v>
      </c>
      <c r="P381" s="49" t="s">
        <v>580</v>
      </c>
      <c r="Q381" s="43" t="s">
        <v>865</v>
      </c>
      <c r="R381" s="43" t="s">
        <v>866</v>
      </c>
    </row>
    <row r="382" spans="1:19" x14ac:dyDescent="0.25">
      <c r="A382" s="45">
        <v>381</v>
      </c>
      <c r="B382" s="52">
        <v>42514</v>
      </c>
      <c r="C382" s="53">
        <v>2016</v>
      </c>
      <c r="D382" s="53">
        <f t="shared" si="23"/>
        <v>5</v>
      </c>
      <c r="E382" s="53">
        <f t="shared" si="24"/>
        <v>24</v>
      </c>
      <c r="F382" s="59">
        <v>0.78125</v>
      </c>
      <c r="G382" s="53">
        <v>18</v>
      </c>
      <c r="H382" s="53">
        <f t="shared" si="22"/>
        <v>3</v>
      </c>
      <c r="I382" s="45" t="s">
        <v>21</v>
      </c>
      <c r="J382" s="45" t="s">
        <v>357</v>
      </c>
      <c r="K382" s="45" t="s">
        <v>8</v>
      </c>
      <c r="L382" s="45" t="s">
        <v>8</v>
      </c>
      <c r="M382" s="45" t="s">
        <v>9</v>
      </c>
      <c r="N382" s="45" t="s">
        <v>598</v>
      </c>
      <c r="O382" s="49" t="s">
        <v>999</v>
      </c>
      <c r="P382" s="49" t="s">
        <v>581</v>
      </c>
      <c r="Q382" s="43" t="s">
        <v>867</v>
      </c>
      <c r="R382" s="43" t="s">
        <v>868</v>
      </c>
    </row>
    <row r="383" spans="1:19" x14ac:dyDescent="0.25">
      <c r="A383" s="45">
        <v>382</v>
      </c>
      <c r="B383" s="52">
        <v>42524</v>
      </c>
      <c r="C383" s="53">
        <v>2016</v>
      </c>
      <c r="D383" s="53">
        <f t="shared" si="23"/>
        <v>6</v>
      </c>
      <c r="E383" s="53">
        <f t="shared" si="24"/>
        <v>3</v>
      </c>
      <c r="F383" s="59">
        <v>0.73611111111111116</v>
      </c>
      <c r="G383" s="53">
        <v>17</v>
      </c>
      <c r="H383" s="53">
        <f t="shared" si="22"/>
        <v>6</v>
      </c>
      <c r="I383" s="45" t="s">
        <v>24</v>
      </c>
      <c r="J383" s="45" t="s">
        <v>357</v>
      </c>
      <c r="K383" s="45" t="s">
        <v>30</v>
      </c>
      <c r="L383" s="45" t="s">
        <v>30</v>
      </c>
      <c r="M383" s="45" t="s">
        <v>9</v>
      </c>
      <c r="N383" s="45" t="s">
        <v>594</v>
      </c>
      <c r="O383" s="49" t="s">
        <v>1001</v>
      </c>
      <c r="P383" s="49" t="s">
        <v>580</v>
      </c>
      <c r="Q383" s="43" t="s">
        <v>870</v>
      </c>
      <c r="R383" s="43" t="s">
        <v>871</v>
      </c>
    </row>
    <row r="384" spans="1:19" x14ac:dyDescent="0.25">
      <c r="A384" s="45">
        <v>383</v>
      </c>
      <c r="B384" s="52">
        <v>42524</v>
      </c>
      <c r="C384" s="53">
        <v>2016</v>
      </c>
      <c r="D384" s="53">
        <f t="shared" si="23"/>
        <v>6</v>
      </c>
      <c r="E384" s="53">
        <f t="shared" si="24"/>
        <v>3</v>
      </c>
      <c r="F384" s="59">
        <v>0.6875</v>
      </c>
      <c r="G384" s="53">
        <v>16</v>
      </c>
      <c r="H384" s="53">
        <f t="shared" si="22"/>
        <v>6</v>
      </c>
      <c r="I384" s="45" t="s">
        <v>24</v>
      </c>
      <c r="J384" s="45" t="s">
        <v>357</v>
      </c>
      <c r="K384" s="45" t="s">
        <v>8</v>
      </c>
      <c r="L384" s="45" t="s">
        <v>8</v>
      </c>
      <c r="M384" s="45" t="s">
        <v>9</v>
      </c>
      <c r="N384" s="45" t="s">
        <v>598</v>
      </c>
      <c r="O384" s="49" t="s">
        <v>999</v>
      </c>
      <c r="P384" s="49" t="s">
        <v>581</v>
      </c>
      <c r="Q384" s="43" t="s">
        <v>347</v>
      </c>
      <c r="R384" s="43" t="s">
        <v>869</v>
      </c>
    </row>
    <row r="385" spans="1:18" x14ac:dyDescent="0.25">
      <c r="A385" s="45">
        <v>384</v>
      </c>
      <c r="B385" s="52">
        <v>42531</v>
      </c>
      <c r="C385" s="53">
        <v>2016</v>
      </c>
      <c r="D385" s="53">
        <f t="shared" si="23"/>
        <v>6</v>
      </c>
      <c r="E385" s="53">
        <f t="shared" si="24"/>
        <v>10</v>
      </c>
      <c r="H385" s="53">
        <f t="shared" si="22"/>
        <v>6</v>
      </c>
      <c r="I385" s="45" t="s">
        <v>24</v>
      </c>
      <c r="J385" s="45" t="s">
        <v>357</v>
      </c>
      <c r="K385" s="45" t="s">
        <v>12</v>
      </c>
      <c r="L385" s="45" t="s">
        <v>12</v>
      </c>
      <c r="M385" s="45" t="s">
        <v>9</v>
      </c>
      <c r="N385" s="45" t="s">
        <v>26</v>
      </c>
      <c r="O385" s="49" t="s">
        <v>589</v>
      </c>
      <c r="P385" s="49" t="s">
        <v>590</v>
      </c>
      <c r="Q385" s="43" t="s">
        <v>872</v>
      </c>
      <c r="R385" s="43" t="s">
        <v>873</v>
      </c>
    </row>
    <row r="386" spans="1:18" x14ac:dyDescent="0.25">
      <c r="A386" s="45">
        <v>385</v>
      </c>
      <c r="B386" s="52">
        <v>42548</v>
      </c>
      <c r="C386" s="53">
        <v>2016</v>
      </c>
      <c r="D386" s="53">
        <f t="shared" si="23"/>
        <v>6</v>
      </c>
      <c r="E386" s="53">
        <f t="shared" si="24"/>
        <v>27</v>
      </c>
      <c r="H386" s="53">
        <f t="shared" si="22"/>
        <v>2</v>
      </c>
      <c r="I386" s="45" t="s">
        <v>38</v>
      </c>
      <c r="J386" s="45" t="s">
        <v>357</v>
      </c>
      <c r="K386" s="45" t="s">
        <v>12</v>
      </c>
      <c r="L386" s="45" t="s">
        <v>12</v>
      </c>
      <c r="M386" s="45" t="s">
        <v>25</v>
      </c>
      <c r="N386" s="45" t="s">
        <v>26</v>
      </c>
      <c r="O386" s="49" t="s">
        <v>1001</v>
      </c>
      <c r="P386" s="49" t="s">
        <v>580</v>
      </c>
      <c r="Q386" s="43" t="s">
        <v>874</v>
      </c>
      <c r="R386" s="43" t="s">
        <v>875</v>
      </c>
    </row>
    <row r="387" spans="1:18" x14ac:dyDescent="0.25">
      <c r="A387" s="45">
        <v>386</v>
      </c>
      <c r="B387" s="52">
        <v>42553</v>
      </c>
      <c r="C387" s="53">
        <v>2016</v>
      </c>
      <c r="D387" s="53">
        <f t="shared" si="23"/>
        <v>7</v>
      </c>
      <c r="E387" s="53">
        <f t="shared" si="24"/>
        <v>2</v>
      </c>
      <c r="F387" s="59">
        <v>0.625</v>
      </c>
      <c r="G387" s="53">
        <v>15</v>
      </c>
      <c r="H387" s="53">
        <f t="shared" si="22"/>
        <v>7</v>
      </c>
      <c r="I387" s="45" t="s">
        <v>57</v>
      </c>
      <c r="J387" s="45" t="s">
        <v>39</v>
      </c>
      <c r="K387" s="45" t="s">
        <v>60</v>
      </c>
      <c r="L387" s="45" t="s">
        <v>60</v>
      </c>
      <c r="M387" s="45" t="s">
        <v>25</v>
      </c>
      <c r="N387" s="45" t="s">
        <v>26</v>
      </c>
      <c r="O387" s="49" t="s">
        <v>999</v>
      </c>
      <c r="P387" s="49" t="s">
        <v>581</v>
      </c>
      <c r="Q387" s="43" t="s">
        <v>876</v>
      </c>
      <c r="R387" s="43" t="s">
        <v>877</v>
      </c>
    </row>
    <row r="388" spans="1:18" x14ac:dyDescent="0.25">
      <c r="A388" s="45">
        <v>387</v>
      </c>
      <c r="B388" s="52">
        <v>42555</v>
      </c>
      <c r="C388" s="53">
        <v>2016</v>
      </c>
      <c r="D388" s="53">
        <f t="shared" si="23"/>
        <v>7</v>
      </c>
      <c r="E388" s="53">
        <f t="shared" si="24"/>
        <v>4</v>
      </c>
      <c r="F388" s="59">
        <v>0.35416666666666669</v>
      </c>
      <c r="G388" s="53">
        <v>8</v>
      </c>
      <c r="H388" s="53">
        <f t="shared" si="22"/>
        <v>2</v>
      </c>
      <c r="I388" s="45" t="s">
        <v>38</v>
      </c>
      <c r="J388" s="45" t="s">
        <v>39</v>
      </c>
      <c r="K388" s="45" t="s">
        <v>30</v>
      </c>
      <c r="L388" s="45" t="s">
        <v>30</v>
      </c>
      <c r="M388" s="45" t="s">
        <v>25</v>
      </c>
      <c r="N388" s="45" t="s">
        <v>26</v>
      </c>
      <c r="O388" s="49" t="s">
        <v>584</v>
      </c>
      <c r="P388" s="49" t="s">
        <v>597</v>
      </c>
      <c r="Q388" s="43" t="s">
        <v>878</v>
      </c>
      <c r="R388" s="43" t="s">
        <v>879</v>
      </c>
    </row>
    <row r="389" spans="1:18" x14ac:dyDescent="0.25">
      <c r="A389" s="45">
        <v>388</v>
      </c>
      <c r="B389" s="52">
        <v>42566</v>
      </c>
      <c r="C389" s="53">
        <v>2016</v>
      </c>
      <c r="D389" s="53">
        <f t="shared" si="23"/>
        <v>7</v>
      </c>
      <c r="E389" s="53">
        <f t="shared" si="24"/>
        <v>15</v>
      </c>
      <c r="H389" s="53">
        <f t="shared" si="22"/>
        <v>6</v>
      </c>
      <c r="I389" s="45" t="s">
        <v>24</v>
      </c>
      <c r="J389" s="45" t="s">
        <v>357</v>
      </c>
      <c r="K389" s="45" t="s">
        <v>60</v>
      </c>
      <c r="L389" s="45" t="s">
        <v>60</v>
      </c>
      <c r="M389" s="45" t="s">
        <v>25</v>
      </c>
      <c r="N389" s="45" t="s">
        <v>26</v>
      </c>
      <c r="O389" s="49" t="s">
        <v>584</v>
      </c>
      <c r="P389" s="49" t="s">
        <v>597</v>
      </c>
      <c r="Q389" s="43" t="s">
        <v>880</v>
      </c>
      <c r="R389" s="43" t="s">
        <v>881</v>
      </c>
    </row>
    <row r="390" spans="1:18" x14ac:dyDescent="0.25">
      <c r="A390" s="45">
        <v>389</v>
      </c>
      <c r="B390" s="52">
        <v>42567</v>
      </c>
      <c r="C390" s="53">
        <v>2016</v>
      </c>
      <c r="D390" s="53">
        <f t="shared" si="23"/>
        <v>7</v>
      </c>
      <c r="E390" s="53">
        <f t="shared" si="24"/>
        <v>16</v>
      </c>
      <c r="F390" s="59">
        <v>0.5625</v>
      </c>
      <c r="G390" s="53">
        <v>13</v>
      </c>
      <c r="H390" s="53">
        <f t="shared" si="22"/>
        <v>7</v>
      </c>
      <c r="I390" s="45" t="s">
        <v>57</v>
      </c>
      <c r="J390" s="45" t="s">
        <v>357</v>
      </c>
      <c r="K390" s="45" t="s">
        <v>52</v>
      </c>
      <c r="L390" s="45" t="s">
        <v>52</v>
      </c>
      <c r="M390" s="45" t="s">
        <v>25</v>
      </c>
      <c r="N390" s="45" t="s">
        <v>595</v>
      </c>
      <c r="O390" s="49" t="s">
        <v>588</v>
      </c>
      <c r="P390" s="49" t="s">
        <v>582</v>
      </c>
      <c r="Q390" s="43" t="s">
        <v>728</v>
      </c>
      <c r="R390" s="43" t="s">
        <v>882</v>
      </c>
    </row>
    <row r="391" spans="1:18" x14ac:dyDescent="0.25">
      <c r="A391" s="45">
        <v>390</v>
      </c>
      <c r="B391" s="52">
        <v>42575</v>
      </c>
      <c r="C391" s="53">
        <v>2016</v>
      </c>
      <c r="D391" s="53">
        <f t="shared" si="23"/>
        <v>7</v>
      </c>
      <c r="E391" s="53">
        <f t="shared" si="24"/>
        <v>24</v>
      </c>
      <c r="H391" s="53">
        <f t="shared" si="22"/>
        <v>1</v>
      </c>
      <c r="I391" s="45" t="s">
        <v>29</v>
      </c>
      <c r="J391" s="45" t="s">
        <v>357</v>
      </c>
      <c r="K391" s="45" t="s">
        <v>8</v>
      </c>
      <c r="L391" s="45" t="s">
        <v>8</v>
      </c>
      <c r="M391" s="45" t="s">
        <v>9</v>
      </c>
      <c r="N391" s="45" t="s">
        <v>598</v>
      </c>
      <c r="O391" s="49" t="s">
        <v>999</v>
      </c>
      <c r="P391" s="49" t="s">
        <v>581</v>
      </c>
      <c r="Q391" s="43" t="s">
        <v>883</v>
      </c>
      <c r="R391" s="43" t="s">
        <v>884</v>
      </c>
    </row>
    <row r="392" spans="1:18" x14ac:dyDescent="0.25">
      <c r="A392" s="45">
        <v>391</v>
      </c>
      <c r="B392" s="52">
        <v>42579</v>
      </c>
      <c r="C392" s="53">
        <v>2016</v>
      </c>
      <c r="D392" s="53">
        <f t="shared" si="23"/>
        <v>7</v>
      </c>
      <c r="E392" s="53">
        <f t="shared" si="24"/>
        <v>28</v>
      </c>
      <c r="H392" s="53">
        <f t="shared" si="22"/>
        <v>5</v>
      </c>
      <c r="I392" s="45" t="s">
        <v>17</v>
      </c>
      <c r="J392" s="45" t="s">
        <v>357</v>
      </c>
      <c r="K392" s="45" t="s">
        <v>30</v>
      </c>
      <c r="L392" s="45" t="s">
        <v>30</v>
      </c>
      <c r="M392" s="45" t="s">
        <v>9</v>
      </c>
      <c r="N392" s="45" t="s">
        <v>596</v>
      </c>
      <c r="O392" s="49" t="s">
        <v>1001</v>
      </c>
      <c r="P392" s="49" t="s">
        <v>580</v>
      </c>
      <c r="Q392" s="43" t="s">
        <v>885</v>
      </c>
      <c r="R392" s="43" t="s">
        <v>886</v>
      </c>
    </row>
    <row r="393" spans="1:18" x14ac:dyDescent="0.25">
      <c r="A393" s="45">
        <v>392</v>
      </c>
      <c r="B393" s="52">
        <v>42584</v>
      </c>
      <c r="C393" s="53">
        <v>2016</v>
      </c>
      <c r="D393" s="53">
        <f t="shared" si="23"/>
        <v>8</v>
      </c>
      <c r="E393" s="53">
        <f t="shared" si="24"/>
        <v>2</v>
      </c>
      <c r="F393" s="59">
        <v>0.75</v>
      </c>
      <c r="G393" s="53">
        <v>18</v>
      </c>
      <c r="H393" s="53">
        <f t="shared" si="22"/>
        <v>3</v>
      </c>
      <c r="I393" s="45" t="s">
        <v>21</v>
      </c>
      <c r="J393" s="45" t="s">
        <v>357</v>
      </c>
      <c r="K393" s="45" t="s">
        <v>8</v>
      </c>
      <c r="L393" s="45" t="s">
        <v>8</v>
      </c>
      <c r="M393" s="45" t="s">
        <v>9</v>
      </c>
      <c r="N393" s="45" t="s">
        <v>598</v>
      </c>
      <c r="O393" s="49" t="s">
        <v>1001</v>
      </c>
      <c r="P393" s="49" t="s">
        <v>580</v>
      </c>
      <c r="Q393" s="43" t="s">
        <v>887</v>
      </c>
      <c r="R393" s="43" t="s">
        <v>888</v>
      </c>
    </row>
    <row r="394" spans="1:18" x14ac:dyDescent="0.25">
      <c r="A394" s="45">
        <v>393</v>
      </c>
      <c r="B394" s="52">
        <v>42589</v>
      </c>
      <c r="C394" s="53">
        <v>2016</v>
      </c>
      <c r="D394" s="53">
        <f t="shared" si="23"/>
        <v>8</v>
      </c>
      <c r="E394" s="53">
        <f t="shared" si="24"/>
        <v>7</v>
      </c>
      <c r="F394" s="59">
        <v>0.83333333333333337</v>
      </c>
      <c r="G394" s="53">
        <v>20</v>
      </c>
      <c r="H394" s="53">
        <f t="shared" si="22"/>
        <v>1</v>
      </c>
      <c r="I394" s="45" t="s">
        <v>29</v>
      </c>
      <c r="J394" s="45" t="s">
        <v>357</v>
      </c>
      <c r="K394" s="45" t="s">
        <v>60</v>
      </c>
      <c r="L394" s="45" t="s">
        <v>60</v>
      </c>
      <c r="M394" s="45" t="s">
        <v>9</v>
      </c>
      <c r="N394" s="45" t="s">
        <v>598</v>
      </c>
      <c r="O394" s="49" t="s">
        <v>589</v>
      </c>
      <c r="P394" s="49" t="s">
        <v>590</v>
      </c>
      <c r="Q394" s="43" t="s">
        <v>889</v>
      </c>
      <c r="R394" s="43" t="s">
        <v>890</v>
      </c>
    </row>
    <row r="395" spans="1:18" x14ac:dyDescent="0.25">
      <c r="A395" s="45">
        <v>394</v>
      </c>
      <c r="B395" s="52">
        <v>42593</v>
      </c>
      <c r="C395" s="53">
        <v>2016</v>
      </c>
      <c r="D395" s="53">
        <f t="shared" si="23"/>
        <v>8</v>
      </c>
      <c r="E395" s="53">
        <f t="shared" si="24"/>
        <v>11</v>
      </c>
      <c r="F395" s="59">
        <v>0.5625</v>
      </c>
      <c r="G395" s="53">
        <v>13</v>
      </c>
      <c r="H395" s="53">
        <f t="shared" si="22"/>
        <v>5</v>
      </c>
      <c r="I395" s="45" t="s">
        <v>17</v>
      </c>
      <c r="J395" s="45" t="s">
        <v>357</v>
      </c>
      <c r="K395" s="45" t="s">
        <v>8</v>
      </c>
      <c r="L395" s="45" t="s">
        <v>8</v>
      </c>
      <c r="M395" s="45" t="s">
        <v>9</v>
      </c>
      <c r="N395" s="45" t="s">
        <v>598</v>
      </c>
      <c r="O395" s="49" t="s">
        <v>584</v>
      </c>
      <c r="P395" s="49" t="s">
        <v>597</v>
      </c>
      <c r="Q395" s="43" t="s">
        <v>891</v>
      </c>
      <c r="R395" s="43" t="s">
        <v>892</v>
      </c>
    </row>
    <row r="396" spans="1:18" x14ac:dyDescent="0.25">
      <c r="A396" s="45">
        <v>395</v>
      </c>
      <c r="B396" s="52">
        <v>42597</v>
      </c>
      <c r="C396" s="53">
        <v>2016</v>
      </c>
      <c r="D396" s="53">
        <f t="shared" si="23"/>
        <v>8</v>
      </c>
      <c r="E396" s="53">
        <f t="shared" si="24"/>
        <v>15</v>
      </c>
      <c r="F396" s="59">
        <v>0.39583333333333331</v>
      </c>
      <c r="G396" s="53">
        <v>9</v>
      </c>
      <c r="H396" s="53">
        <f t="shared" si="22"/>
        <v>2</v>
      </c>
      <c r="I396" s="45" t="s">
        <v>38</v>
      </c>
      <c r="J396" s="45" t="s">
        <v>357</v>
      </c>
      <c r="K396" s="45" t="s">
        <v>8</v>
      </c>
      <c r="L396" s="45" t="s">
        <v>8</v>
      </c>
      <c r="M396" s="45" t="s">
        <v>9</v>
      </c>
      <c r="N396" s="45" t="s">
        <v>598</v>
      </c>
      <c r="O396" s="49" t="s">
        <v>584</v>
      </c>
      <c r="P396" s="49" t="s">
        <v>597</v>
      </c>
      <c r="Q396" s="43" t="s">
        <v>805</v>
      </c>
      <c r="R396" s="43" t="s">
        <v>893</v>
      </c>
    </row>
    <row r="397" spans="1:18" x14ac:dyDescent="0.25">
      <c r="A397" s="45">
        <v>396</v>
      </c>
      <c r="B397" s="52">
        <v>42602</v>
      </c>
      <c r="C397" s="53">
        <v>2016</v>
      </c>
      <c r="D397" s="53">
        <f t="shared" si="23"/>
        <v>8</v>
      </c>
      <c r="E397" s="53">
        <f t="shared" si="24"/>
        <v>20</v>
      </c>
      <c r="F397" s="59">
        <v>0.76041666666666663</v>
      </c>
      <c r="G397" s="53">
        <v>18</v>
      </c>
      <c r="H397" s="53">
        <f t="shared" si="22"/>
        <v>7</v>
      </c>
      <c r="I397" s="45" t="s">
        <v>57</v>
      </c>
      <c r="J397" s="45" t="s">
        <v>357</v>
      </c>
      <c r="K397" s="45" t="s">
        <v>8</v>
      </c>
      <c r="L397" s="45" t="s">
        <v>8</v>
      </c>
      <c r="M397" s="45" t="s">
        <v>9</v>
      </c>
      <c r="N397" s="45" t="s">
        <v>598</v>
      </c>
      <c r="O397" s="49" t="s">
        <v>999</v>
      </c>
      <c r="P397" s="49" t="s">
        <v>581</v>
      </c>
      <c r="Q397" s="43" t="s">
        <v>894</v>
      </c>
      <c r="R397" s="43" t="s">
        <v>895</v>
      </c>
    </row>
    <row r="398" spans="1:18" x14ac:dyDescent="0.25">
      <c r="A398" s="45">
        <v>397</v>
      </c>
      <c r="B398" s="52">
        <v>42614</v>
      </c>
      <c r="C398" s="53">
        <v>2016</v>
      </c>
      <c r="D398" s="53">
        <f t="shared" si="23"/>
        <v>9</v>
      </c>
      <c r="E398" s="53">
        <f t="shared" si="24"/>
        <v>1</v>
      </c>
      <c r="F398" s="59">
        <v>0.41666666666666669</v>
      </c>
      <c r="G398" s="53">
        <v>10</v>
      </c>
      <c r="H398" s="53">
        <f t="shared" si="22"/>
        <v>5</v>
      </c>
      <c r="I398" s="45" t="s">
        <v>17</v>
      </c>
      <c r="J398" s="45" t="s">
        <v>357</v>
      </c>
      <c r="K398" s="45" t="s">
        <v>8</v>
      </c>
      <c r="L398" s="45" t="s">
        <v>8</v>
      </c>
      <c r="M398" s="45" t="s">
        <v>9</v>
      </c>
      <c r="N398" s="45" t="s">
        <v>598</v>
      </c>
      <c r="O398" s="49" t="s">
        <v>999</v>
      </c>
      <c r="P398" s="49" t="s">
        <v>581</v>
      </c>
      <c r="Q398" s="43" t="s">
        <v>896</v>
      </c>
      <c r="R398" s="43" t="s">
        <v>895</v>
      </c>
    </row>
    <row r="399" spans="1:18" x14ac:dyDescent="0.25">
      <c r="A399" s="45">
        <v>398</v>
      </c>
      <c r="B399" s="52">
        <v>42621</v>
      </c>
      <c r="C399" s="53">
        <v>2016</v>
      </c>
      <c r="D399" s="53">
        <f t="shared" si="23"/>
        <v>9</v>
      </c>
      <c r="E399" s="53">
        <f t="shared" si="24"/>
        <v>8</v>
      </c>
      <c r="F399" s="59">
        <v>0.52083333333333337</v>
      </c>
      <c r="G399" s="53">
        <v>12</v>
      </c>
      <c r="H399" s="53">
        <f t="shared" si="22"/>
        <v>5</v>
      </c>
      <c r="I399" s="45" t="s">
        <v>17</v>
      </c>
      <c r="J399" s="45" t="s">
        <v>357</v>
      </c>
      <c r="K399" s="45" t="s">
        <v>8</v>
      </c>
      <c r="L399" s="45" t="s">
        <v>8</v>
      </c>
      <c r="M399" s="45" t="s">
        <v>9</v>
      </c>
      <c r="N399" s="45" t="s">
        <v>598</v>
      </c>
      <c r="O399" s="49" t="s">
        <v>1001</v>
      </c>
      <c r="P399" s="49" t="s">
        <v>580</v>
      </c>
      <c r="Q399" s="43" t="s">
        <v>897</v>
      </c>
      <c r="R399" s="43" t="s">
        <v>898</v>
      </c>
    </row>
    <row r="400" spans="1:18" x14ac:dyDescent="0.25">
      <c r="A400" s="45">
        <v>399</v>
      </c>
      <c r="B400" s="52">
        <v>42637</v>
      </c>
      <c r="C400" s="53">
        <v>2016</v>
      </c>
      <c r="D400" s="53">
        <f t="shared" si="23"/>
        <v>9</v>
      </c>
      <c r="E400" s="53">
        <f t="shared" si="24"/>
        <v>24</v>
      </c>
      <c r="F400" s="59">
        <v>0.66666666666666663</v>
      </c>
      <c r="G400" s="53">
        <v>16</v>
      </c>
      <c r="H400" s="53">
        <f t="shared" si="22"/>
        <v>7</v>
      </c>
      <c r="I400" s="45" t="s">
        <v>57</v>
      </c>
      <c r="J400" s="45" t="s">
        <v>357</v>
      </c>
      <c r="K400" s="45" t="s">
        <v>8</v>
      </c>
      <c r="L400" s="45" t="s">
        <v>8</v>
      </c>
      <c r="M400" s="45" t="s">
        <v>9</v>
      </c>
      <c r="N400" s="45" t="s">
        <v>598</v>
      </c>
      <c r="O400" s="49" t="s">
        <v>999</v>
      </c>
      <c r="P400" s="49" t="s">
        <v>581</v>
      </c>
      <c r="Q400" s="43" t="s">
        <v>42</v>
      </c>
      <c r="R400" s="43" t="s">
        <v>975</v>
      </c>
    </row>
    <row r="401" spans="1:19" x14ac:dyDescent="0.25">
      <c r="A401" s="45">
        <v>400</v>
      </c>
      <c r="B401" s="52">
        <v>42638</v>
      </c>
      <c r="C401" s="53">
        <v>2016</v>
      </c>
      <c r="D401" s="53">
        <f t="shared" si="23"/>
        <v>9</v>
      </c>
      <c r="E401" s="53">
        <f t="shared" si="24"/>
        <v>25</v>
      </c>
      <c r="F401" s="59">
        <v>0.5</v>
      </c>
      <c r="G401" s="53">
        <v>12</v>
      </c>
      <c r="H401" s="53">
        <f t="shared" si="22"/>
        <v>1</v>
      </c>
      <c r="I401" s="45" t="s">
        <v>29</v>
      </c>
      <c r="J401" s="45" t="s">
        <v>357</v>
      </c>
      <c r="K401" s="45" t="s">
        <v>30</v>
      </c>
      <c r="L401" s="45" t="s">
        <v>30</v>
      </c>
      <c r="M401" s="45" t="s">
        <v>9</v>
      </c>
      <c r="N401" s="45" t="s">
        <v>598</v>
      </c>
      <c r="O401" s="49" t="s">
        <v>584</v>
      </c>
      <c r="P401" s="49" t="s">
        <v>597</v>
      </c>
      <c r="Q401" s="43" t="s">
        <v>899</v>
      </c>
      <c r="R401" s="43" t="s">
        <v>900</v>
      </c>
    </row>
    <row r="402" spans="1:19" x14ac:dyDescent="0.25">
      <c r="A402" s="45">
        <v>401</v>
      </c>
      <c r="B402" s="52">
        <v>42639</v>
      </c>
      <c r="C402" s="53">
        <v>2016</v>
      </c>
      <c r="D402" s="53">
        <f t="shared" si="23"/>
        <v>9</v>
      </c>
      <c r="E402" s="53">
        <f t="shared" si="24"/>
        <v>26</v>
      </c>
      <c r="F402" s="59">
        <v>0.54166666666666663</v>
      </c>
      <c r="G402" s="53">
        <v>13</v>
      </c>
      <c r="H402" s="53">
        <f t="shared" si="22"/>
        <v>2</v>
      </c>
      <c r="I402" s="45" t="s">
        <v>38</v>
      </c>
      <c r="J402" s="45" t="s">
        <v>357</v>
      </c>
      <c r="K402" s="45" t="s">
        <v>30</v>
      </c>
      <c r="L402" s="45" t="s">
        <v>30</v>
      </c>
      <c r="M402" s="45" t="s">
        <v>44</v>
      </c>
      <c r="N402" s="45" t="s">
        <v>26</v>
      </c>
      <c r="O402" s="49" t="s">
        <v>584</v>
      </c>
      <c r="P402" s="49" t="s">
        <v>597</v>
      </c>
      <c r="Q402" s="43" t="s">
        <v>901</v>
      </c>
      <c r="R402" s="43" t="s">
        <v>902</v>
      </c>
    </row>
    <row r="403" spans="1:19" x14ac:dyDescent="0.25">
      <c r="A403" s="45">
        <v>402</v>
      </c>
      <c r="B403" s="52">
        <v>42641</v>
      </c>
      <c r="C403" s="53">
        <v>2016</v>
      </c>
      <c r="D403" s="53">
        <f t="shared" si="23"/>
        <v>9</v>
      </c>
      <c r="E403" s="53">
        <f t="shared" si="24"/>
        <v>28</v>
      </c>
      <c r="F403" s="59">
        <v>0.875</v>
      </c>
      <c r="G403" s="53">
        <v>21</v>
      </c>
      <c r="H403" s="53">
        <f t="shared" si="22"/>
        <v>4</v>
      </c>
      <c r="I403" s="45" t="s">
        <v>145</v>
      </c>
      <c r="J403" s="45" t="s">
        <v>357</v>
      </c>
      <c r="K403" s="45" t="s">
        <v>8</v>
      </c>
      <c r="L403" s="45" t="s">
        <v>8</v>
      </c>
      <c r="M403" s="45" t="s">
        <v>9</v>
      </c>
      <c r="N403" s="45" t="s">
        <v>595</v>
      </c>
      <c r="O403" s="49" t="s">
        <v>584</v>
      </c>
      <c r="P403" s="49" t="s">
        <v>597</v>
      </c>
      <c r="Q403" s="43" t="s">
        <v>903</v>
      </c>
      <c r="R403" s="43" t="s">
        <v>904</v>
      </c>
    </row>
    <row r="404" spans="1:19" x14ac:dyDescent="0.25">
      <c r="A404" s="45">
        <v>403</v>
      </c>
      <c r="B404" s="52">
        <v>42653</v>
      </c>
      <c r="C404" s="53">
        <v>2016</v>
      </c>
      <c r="D404" s="53">
        <f t="shared" si="23"/>
        <v>10</v>
      </c>
      <c r="E404" s="53">
        <f t="shared" si="24"/>
        <v>10</v>
      </c>
      <c r="F404" s="59">
        <v>0.5625</v>
      </c>
      <c r="G404" s="53">
        <v>13</v>
      </c>
      <c r="H404" s="53">
        <f t="shared" si="22"/>
        <v>2</v>
      </c>
      <c r="I404" s="45" t="s">
        <v>38</v>
      </c>
      <c r="J404" s="45" t="s">
        <v>39</v>
      </c>
      <c r="K404" s="45" t="s">
        <v>8</v>
      </c>
      <c r="L404" s="45" t="s">
        <v>8</v>
      </c>
      <c r="M404" s="45" t="s">
        <v>9</v>
      </c>
      <c r="N404" s="45" t="s">
        <v>598</v>
      </c>
      <c r="O404" s="49" t="s">
        <v>587</v>
      </c>
      <c r="P404" s="49" t="s">
        <v>581</v>
      </c>
      <c r="Q404" s="43" t="s">
        <v>905</v>
      </c>
      <c r="R404" s="43" t="s">
        <v>906</v>
      </c>
    </row>
    <row r="405" spans="1:19" x14ac:dyDescent="0.25">
      <c r="A405" s="45">
        <v>404</v>
      </c>
      <c r="B405" s="52">
        <v>42661</v>
      </c>
      <c r="C405" s="53">
        <v>2016</v>
      </c>
      <c r="D405" s="53">
        <f t="shared" si="23"/>
        <v>10</v>
      </c>
      <c r="E405" s="53">
        <f t="shared" si="24"/>
        <v>18</v>
      </c>
      <c r="H405" s="53">
        <f t="shared" si="22"/>
        <v>3</v>
      </c>
      <c r="I405" s="45" t="s">
        <v>21</v>
      </c>
      <c r="J405" s="45" t="s">
        <v>357</v>
      </c>
      <c r="K405" s="45" t="s">
        <v>30</v>
      </c>
      <c r="L405" s="45" t="s">
        <v>30</v>
      </c>
      <c r="M405" s="45" t="s">
        <v>25</v>
      </c>
      <c r="N405" s="45" t="s">
        <v>26</v>
      </c>
      <c r="O405" s="49" t="s">
        <v>587</v>
      </c>
      <c r="P405" s="49" t="s">
        <v>581</v>
      </c>
      <c r="Q405" s="43" t="s">
        <v>907</v>
      </c>
      <c r="R405" s="43" t="s">
        <v>908</v>
      </c>
    </row>
    <row r="406" spans="1:19" x14ac:dyDescent="0.25">
      <c r="A406" s="45">
        <v>405</v>
      </c>
      <c r="B406" s="52">
        <v>42667</v>
      </c>
      <c r="C406" s="53">
        <v>2016</v>
      </c>
      <c r="D406" s="53">
        <f t="shared" si="23"/>
        <v>10</v>
      </c>
      <c r="E406" s="53">
        <f t="shared" si="24"/>
        <v>24</v>
      </c>
      <c r="H406" s="53">
        <f t="shared" si="22"/>
        <v>2</v>
      </c>
      <c r="I406" s="45" t="s">
        <v>38</v>
      </c>
      <c r="J406" s="45" t="s">
        <v>357</v>
      </c>
      <c r="K406" s="45" t="s">
        <v>60</v>
      </c>
      <c r="L406" s="45" t="s">
        <v>60</v>
      </c>
      <c r="M406" s="45" t="s">
        <v>25</v>
      </c>
      <c r="N406" s="45" t="s">
        <v>26</v>
      </c>
      <c r="O406" s="49" t="s">
        <v>587</v>
      </c>
      <c r="P406" s="49" t="s">
        <v>581</v>
      </c>
      <c r="Q406" s="43" t="s">
        <v>909</v>
      </c>
      <c r="R406" s="43" t="s">
        <v>910</v>
      </c>
    </row>
    <row r="407" spans="1:19" ht="15.75" x14ac:dyDescent="0.25">
      <c r="A407" s="45">
        <v>406</v>
      </c>
      <c r="B407" s="52">
        <v>42890</v>
      </c>
      <c r="C407" s="53">
        <v>2017</v>
      </c>
      <c r="D407" s="53">
        <f t="shared" si="23"/>
        <v>6</v>
      </c>
      <c r="E407" s="53">
        <f t="shared" si="24"/>
        <v>4</v>
      </c>
      <c r="F407" s="59">
        <v>0.63541666666666663</v>
      </c>
      <c r="G407" s="53">
        <v>15</v>
      </c>
      <c r="H407" s="53">
        <f t="shared" si="22"/>
        <v>1</v>
      </c>
      <c r="I407" s="45" t="s">
        <v>29</v>
      </c>
      <c r="J407" s="45" t="s">
        <v>357</v>
      </c>
      <c r="K407" s="45" t="s">
        <v>8</v>
      </c>
      <c r="L407" s="45" t="s">
        <v>8</v>
      </c>
      <c r="M407" s="45" t="s">
        <v>9</v>
      </c>
      <c r="N407" s="45" t="s">
        <v>598</v>
      </c>
      <c r="O407" s="49" t="s">
        <v>584</v>
      </c>
      <c r="P407" s="49" t="s">
        <v>580</v>
      </c>
      <c r="Q407" s="43" t="s">
        <v>913</v>
      </c>
      <c r="R407" s="43" t="s">
        <v>914</v>
      </c>
      <c r="S407" s="37" t="s">
        <v>961</v>
      </c>
    </row>
    <row r="408" spans="1:19" ht="15.75" x14ac:dyDescent="0.25">
      <c r="A408" s="45">
        <v>407</v>
      </c>
      <c r="B408" s="52">
        <v>42896</v>
      </c>
      <c r="C408" s="53">
        <v>2017</v>
      </c>
      <c r="D408" s="53">
        <f t="shared" si="23"/>
        <v>6</v>
      </c>
      <c r="E408" s="53">
        <f t="shared" si="24"/>
        <v>10</v>
      </c>
      <c r="F408" s="59">
        <v>0.45833333333333331</v>
      </c>
      <c r="G408" s="53">
        <v>11</v>
      </c>
      <c r="H408" s="53">
        <f t="shared" si="22"/>
        <v>7</v>
      </c>
      <c r="I408" s="45" t="s">
        <v>57</v>
      </c>
      <c r="J408" s="45" t="s">
        <v>357</v>
      </c>
      <c r="K408" s="45" t="s">
        <v>8</v>
      </c>
      <c r="L408" s="45" t="s">
        <v>8</v>
      </c>
      <c r="M408" s="45" t="s">
        <v>9</v>
      </c>
      <c r="N408" s="45" t="s">
        <v>598</v>
      </c>
      <c r="O408" s="49" t="s">
        <v>588</v>
      </c>
      <c r="P408" s="49" t="s">
        <v>582</v>
      </c>
      <c r="Q408" s="43" t="s">
        <v>915</v>
      </c>
      <c r="R408" s="43" t="s">
        <v>916</v>
      </c>
      <c r="S408" s="38" t="s">
        <v>962</v>
      </c>
    </row>
    <row r="409" spans="1:19" ht="15.75" x14ac:dyDescent="0.25">
      <c r="A409" s="45">
        <v>408</v>
      </c>
      <c r="B409" s="52">
        <v>42908</v>
      </c>
      <c r="C409" s="53">
        <v>2017</v>
      </c>
      <c r="D409" s="53">
        <f t="shared" si="23"/>
        <v>6</v>
      </c>
      <c r="E409" s="53">
        <f t="shared" si="24"/>
        <v>22</v>
      </c>
      <c r="F409" s="59">
        <v>0.85416666666666663</v>
      </c>
      <c r="G409" s="53">
        <v>20</v>
      </c>
      <c r="H409" s="53">
        <f t="shared" si="22"/>
        <v>5</v>
      </c>
      <c r="I409" s="45" t="s">
        <v>17</v>
      </c>
      <c r="J409" s="45" t="s">
        <v>357</v>
      </c>
      <c r="K409" s="45" t="s">
        <v>8</v>
      </c>
      <c r="L409" s="45" t="s">
        <v>8</v>
      </c>
      <c r="M409" s="45" t="s">
        <v>9</v>
      </c>
      <c r="N409" s="45" t="s">
        <v>598</v>
      </c>
      <c r="O409" s="49" t="s">
        <v>1001</v>
      </c>
      <c r="P409" s="49" t="s">
        <v>828</v>
      </c>
      <c r="Q409" s="43" t="s">
        <v>917</v>
      </c>
      <c r="R409" s="43" t="s">
        <v>918</v>
      </c>
      <c r="S409" s="38" t="s">
        <v>963</v>
      </c>
    </row>
    <row r="410" spans="1:19" ht="15.75" x14ac:dyDescent="0.25">
      <c r="A410" s="45">
        <v>409</v>
      </c>
      <c r="B410" s="52">
        <v>42926</v>
      </c>
      <c r="C410" s="53">
        <v>2017</v>
      </c>
      <c r="D410" s="53">
        <f t="shared" si="23"/>
        <v>7</v>
      </c>
      <c r="E410" s="53">
        <f t="shared" si="24"/>
        <v>10</v>
      </c>
      <c r="F410" s="59">
        <v>0.75</v>
      </c>
      <c r="G410" s="53">
        <v>18</v>
      </c>
      <c r="H410" s="53">
        <f t="shared" si="22"/>
        <v>2</v>
      </c>
      <c r="I410" s="45" t="s">
        <v>38</v>
      </c>
      <c r="J410" s="45" t="s">
        <v>357</v>
      </c>
      <c r="K410" s="45" t="s">
        <v>8</v>
      </c>
      <c r="L410" s="45" t="s">
        <v>8</v>
      </c>
      <c r="M410" s="45" t="s">
        <v>9</v>
      </c>
      <c r="N410" s="45" t="s">
        <v>595</v>
      </c>
      <c r="O410" s="49" t="s">
        <v>1001</v>
      </c>
      <c r="P410" s="49" t="s">
        <v>828</v>
      </c>
      <c r="Q410" s="43" t="s">
        <v>919</v>
      </c>
      <c r="R410" s="43" t="s">
        <v>920</v>
      </c>
      <c r="S410" s="37" t="s">
        <v>964</v>
      </c>
    </row>
    <row r="411" spans="1:19" ht="15.75" x14ac:dyDescent="0.25">
      <c r="A411" s="45">
        <v>410</v>
      </c>
      <c r="B411" s="52">
        <v>42937</v>
      </c>
      <c r="C411" s="53">
        <v>2017</v>
      </c>
      <c r="D411" s="53">
        <f t="shared" si="23"/>
        <v>7</v>
      </c>
      <c r="E411" s="53">
        <f t="shared" si="24"/>
        <v>21</v>
      </c>
      <c r="F411" s="59">
        <v>0.5625</v>
      </c>
      <c r="G411" s="53">
        <v>13</v>
      </c>
      <c r="H411" s="53">
        <f t="shared" si="22"/>
        <v>6</v>
      </c>
      <c r="I411" s="45" t="s">
        <v>24</v>
      </c>
      <c r="J411" s="45" t="s">
        <v>357</v>
      </c>
      <c r="K411" s="45" t="s">
        <v>60</v>
      </c>
      <c r="L411" s="45" t="s">
        <v>60</v>
      </c>
      <c r="M411" s="45" t="s">
        <v>25</v>
      </c>
      <c r="N411" s="45" t="s">
        <v>26</v>
      </c>
      <c r="O411" s="49" t="s">
        <v>999</v>
      </c>
      <c r="P411" s="49" t="s">
        <v>581</v>
      </c>
      <c r="Q411" s="43" t="s">
        <v>921</v>
      </c>
      <c r="R411" s="43" t="s">
        <v>922</v>
      </c>
      <c r="S411" s="37" t="s">
        <v>965</v>
      </c>
    </row>
    <row r="412" spans="1:19" ht="15.75" x14ac:dyDescent="0.25">
      <c r="A412" s="45">
        <v>411</v>
      </c>
      <c r="B412" s="52">
        <v>42940</v>
      </c>
      <c r="C412" s="53">
        <v>2017</v>
      </c>
      <c r="D412" s="53">
        <f t="shared" ref="D412:D429" si="25">MONTH(B412)</f>
        <v>7</v>
      </c>
      <c r="E412" s="53">
        <f t="shared" ref="E412:E443" si="26">DAY(B412)</f>
        <v>24</v>
      </c>
      <c r="F412" s="59">
        <v>0.77430555555555547</v>
      </c>
      <c r="G412" s="53">
        <v>18</v>
      </c>
      <c r="H412" s="53">
        <f t="shared" si="22"/>
        <v>2</v>
      </c>
      <c r="I412" s="45" t="s">
        <v>38</v>
      </c>
      <c r="J412" s="45" t="s">
        <v>357</v>
      </c>
      <c r="K412" s="45" t="s">
        <v>8</v>
      </c>
      <c r="L412" s="45" t="s">
        <v>8</v>
      </c>
      <c r="M412" s="45" t="s">
        <v>9</v>
      </c>
      <c r="N412" s="45" t="s">
        <v>598</v>
      </c>
      <c r="O412" s="49" t="s">
        <v>1001</v>
      </c>
      <c r="P412" s="49" t="s">
        <v>580</v>
      </c>
      <c r="Q412" s="43" t="s">
        <v>923</v>
      </c>
      <c r="R412" s="43" t="s">
        <v>924</v>
      </c>
      <c r="S412" s="37" t="s">
        <v>966</v>
      </c>
    </row>
    <row r="413" spans="1:19" ht="15.75" x14ac:dyDescent="0.25">
      <c r="A413" s="45">
        <v>412</v>
      </c>
      <c r="B413" s="52">
        <v>42949</v>
      </c>
      <c r="C413" s="53">
        <v>2017</v>
      </c>
      <c r="D413" s="53">
        <f t="shared" si="25"/>
        <v>8</v>
      </c>
      <c r="E413" s="53">
        <f t="shared" si="26"/>
        <v>2</v>
      </c>
      <c r="F413" s="59">
        <v>0.33333333333333331</v>
      </c>
      <c r="G413" s="53">
        <v>8</v>
      </c>
      <c r="H413" s="53">
        <f t="shared" si="22"/>
        <v>4</v>
      </c>
      <c r="I413" s="45" t="s">
        <v>145</v>
      </c>
      <c r="J413" s="45" t="s">
        <v>357</v>
      </c>
      <c r="K413" s="45" t="s">
        <v>8</v>
      </c>
      <c r="L413" s="45" t="s">
        <v>8</v>
      </c>
      <c r="M413" s="45" t="s">
        <v>9</v>
      </c>
      <c r="N413" s="45" t="s">
        <v>598</v>
      </c>
      <c r="O413" s="49" t="s">
        <v>584</v>
      </c>
      <c r="P413" s="49" t="s">
        <v>597</v>
      </c>
      <c r="Q413" s="43" t="s">
        <v>171</v>
      </c>
      <c r="R413" s="43" t="s">
        <v>925</v>
      </c>
      <c r="S413" s="37" t="s">
        <v>967</v>
      </c>
    </row>
    <row r="414" spans="1:19" ht="15.75" x14ac:dyDescent="0.25">
      <c r="A414" s="45">
        <v>413</v>
      </c>
      <c r="B414" s="52">
        <v>42953</v>
      </c>
      <c r="C414" s="53">
        <v>2017</v>
      </c>
      <c r="D414" s="53">
        <f t="shared" si="25"/>
        <v>8</v>
      </c>
      <c r="E414" s="53">
        <f t="shared" si="26"/>
        <v>6</v>
      </c>
      <c r="F414" s="59">
        <v>0.6875</v>
      </c>
      <c r="G414" s="53">
        <v>16</v>
      </c>
      <c r="H414" s="53">
        <f t="shared" si="22"/>
        <v>1</v>
      </c>
      <c r="I414" s="45" t="s">
        <v>29</v>
      </c>
      <c r="J414" s="45" t="s">
        <v>357</v>
      </c>
      <c r="K414" s="45" t="s">
        <v>8</v>
      </c>
      <c r="L414" s="45" t="s">
        <v>8</v>
      </c>
      <c r="M414" s="45" t="s">
        <v>9</v>
      </c>
      <c r="N414" s="45" t="s">
        <v>10</v>
      </c>
      <c r="O414" s="49" t="s">
        <v>1001</v>
      </c>
      <c r="P414" s="49" t="s">
        <v>580</v>
      </c>
      <c r="Q414" s="43" t="s">
        <v>928</v>
      </c>
      <c r="R414" s="43" t="s">
        <v>929</v>
      </c>
      <c r="S414" s="37" t="s">
        <v>969</v>
      </c>
    </row>
    <row r="415" spans="1:19" ht="15.75" x14ac:dyDescent="0.25">
      <c r="A415" s="45">
        <v>414</v>
      </c>
      <c r="B415" s="52">
        <v>42953</v>
      </c>
      <c r="C415" s="53">
        <v>2017</v>
      </c>
      <c r="D415" s="53">
        <f t="shared" si="25"/>
        <v>8</v>
      </c>
      <c r="E415" s="53">
        <f t="shared" si="26"/>
        <v>6</v>
      </c>
      <c r="F415" s="59">
        <v>0.5</v>
      </c>
      <c r="G415" s="53">
        <v>12</v>
      </c>
      <c r="H415" s="53">
        <f t="shared" si="22"/>
        <v>1</v>
      </c>
      <c r="I415" s="45" t="s">
        <v>29</v>
      </c>
      <c r="J415" s="45" t="s">
        <v>357</v>
      </c>
      <c r="K415" s="45" t="s">
        <v>8</v>
      </c>
      <c r="L415" s="45" t="s">
        <v>8</v>
      </c>
      <c r="M415" s="45" t="s">
        <v>9</v>
      </c>
      <c r="N415" s="45" t="s">
        <v>10</v>
      </c>
      <c r="O415" s="49" t="s">
        <v>584</v>
      </c>
      <c r="P415" s="49" t="s">
        <v>597</v>
      </c>
      <c r="Q415" s="43" t="s">
        <v>926</v>
      </c>
      <c r="R415" s="43" t="s">
        <v>927</v>
      </c>
      <c r="S415" s="37" t="s">
        <v>968</v>
      </c>
    </row>
    <row r="416" spans="1:19" ht="15.75" x14ac:dyDescent="0.25">
      <c r="A416" s="45">
        <v>415</v>
      </c>
      <c r="B416" s="52">
        <v>42957</v>
      </c>
      <c r="C416" s="53">
        <v>2017</v>
      </c>
      <c r="D416" s="53">
        <f t="shared" si="25"/>
        <v>8</v>
      </c>
      <c r="E416" s="53">
        <f t="shared" si="26"/>
        <v>10</v>
      </c>
      <c r="F416" s="59">
        <v>0.39583333333333331</v>
      </c>
      <c r="G416" s="53">
        <v>9</v>
      </c>
      <c r="H416" s="53">
        <f t="shared" si="22"/>
        <v>5</v>
      </c>
      <c r="I416" s="45" t="s">
        <v>17</v>
      </c>
      <c r="J416" s="45" t="s">
        <v>357</v>
      </c>
      <c r="K416" s="45" t="s">
        <v>8</v>
      </c>
      <c r="L416" s="45" t="s">
        <v>8</v>
      </c>
      <c r="M416" s="45" t="s">
        <v>9</v>
      </c>
      <c r="N416" s="45" t="s">
        <v>598</v>
      </c>
      <c r="O416" s="49" t="s">
        <v>584</v>
      </c>
      <c r="P416" s="49" t="s">
        <v>597</v>
      </c>
      <c r="Q416" s="43" t="s">
        <v>930</v>
      </c>
      <c r="R416" s="43" t="s">
        <v>931</v>
      </c>
      <c r="S416" s="37" t="s">
        <v>970</v>
      </c>
    </row>
    <row r="417" spans="1:19" ht="15.75" x14ac:dyDescent="0.25">
      <c r="A417" s="45">
        <v>416</v>
      </c>
      <c r="B417" s="52">
        <v>42959</v>
      </c>
      <c r="C417" s="53">
        <v>2017</v>
      </c>
      <c r="D417" s="53">
        <f t="shared" si="25"/>
        <v>8</v>
      </c>
      <c r="E417" s="53">
        <f t="shared" si="26"/>
        <v>12</v>
      </c>
      <c r="F417" s="59">
        <v>0.70833333333333337</v>
      </c>
      <c r="G417" s="53">
        <v>17</v>
      </c>
      <c r="H417" s="53">
        <f t="shared" si="22"/>
        <v>7</v>
      </c>
      <c r="I417" s="45" t="s">
        <v>57</v>
      </c>
      <c r="J417" s="45" t="s">
        <v>357</v>
      </c>
      <c r="K417" s="45" t="s">
        <v>8</v>
      </c>
      <c r="L417" s="45" t="s">
        <v>8</v>
      </c>
      <c r="M417" s="45" t="s">
        <v>9</v>
      </c>
      <c r="N417" s="45" t="s">
        <v>595</v>
      </c>
      <c r="O417" s="49" t="s">
        <v>584</v>
      </c>
      <c r="P417" s="49" t="s">
        <v>597</v>
      </c>
      <c r="Q417" s="43" t="s">
        <v>932</v>
      </c>
      <c r="R417" s="43" t="s">
        <v>933</v>
      </c>
      <c r="S417" s="39" t="s">
        <v>971</v>
      </c>
    </row>
    <row r="418" spans="1:19" ht="15.75" x14ac:dyDescent="0.25">
      <c r="A418" s="45">
        <v>417</v>
      </c>
      <c r="B418" s="52">
        <v>42964</v>
      </c>
      <c r="C418" s="53">
        <v>2017</v>
      </c>
      <c r="D418" s="53">
        <f t="shared" si="25"/>
        <v>8</v>
      </c>
      <c r="E418" s="53">
        <f t="shared" si="26"/>
        <v>17</v>
      </c>
      <c r="F418" s="59">
        <v>0.85416666666666663</v>
      </c>
      <c r="G418" s="53">
        <v>20</v>
      </c>
      <c r="H418" s="53">
        <f t="shared" si="22"/>
        <v>5</v>
      </c>
      <c r="I418" s="45" t="s">
        <v>17</v>
      </c>
      <c r="J418" s="45" t="s">
        <v>357</v>
      </c>
      <c r="K418" s="45" t="s">
        <v>52</v>
      </c>
      <c r="L418" s="45" t="s">
        <v>52</v>
      </c>
      <c r="M418" s="45" t="s">
        <v>44</v>
      </c>
      <c r="N418" s="45" t="s">
        <v>26</v>
      </c>
      <c r="O418" s="49" t="s">
        <v>584</v>
      </c>
      <c r="P418" s="49" t="s">
        <v>597</v>
      </c>
      <c r="Q418" s="43" t="s">
        <v>934</v>
      </c>
      <c r="R418" s="43" t="s">
        <v>935</v>
      </c>
      <c r="S418" s="37" t="s">
        <v>972</v>
      </c>
    </row>
    <row r="419" spans="1:19" x14ac:dyDescent="0.25">
      <c r="A419" s="45">
        <v>418</v>
      </c>
      <c r="B419" s="52">
        <v>42966</v>
      </c>
      <c r="C419" s="53">
        <v>2017</v>
      </c>
      <c r="D419" s="53">
        <f t="shared" si="25"/>
        <v>8</v>
      </c>
      <c r="E419" s="53">
        <f t="shared" si="26"/>
        <v>19</v>
      </c>
      <c r="F419" s="59">
        <v>0.6875</v>
      </c>
      <c r="G419" s="53">
        <v>16</v>
      </c>
      <c r="H419" s="53">
        <f t="shared" si="22"/>
        <v>7</v>
      </c>
      <c r="I419" s="45" t="s">
        <v>57</v>
      </c>
      <c r="J419" s="45" t="s">
        <v>357</v>
      </c>
      <c r="K419" s="45" t="s">
        <v>30</v>
      </c>
      <c r="L419" s="45" t="s">
        <v>30</v>
      </c>
      <c r="M419" s="45" t="s">
        <v>9</v>
      </c>
      <c r="N419" s="45" t="s">
        <v>598</v>
      </c>
      <c r="O419" s="49" t="s">
        <v>999</v>
      </c>
      <c r="P419" s="49" t="s">
        <v>581</v>
      </c>
      <c r="Q419" s="43" t="s">
        <v>938</v>
      </c>
      <c r="R419" s="43" t="s">
        <v>939</v>
      </c>
      <c r="S419" s="55" t="s">
        <v>986</v>
      </c>
    </row>
    <row r="420" spans="1:19" x14ac:dyDescent="0.25">
      <c r="A420" s="45">
        <v>419</v>
      </c>
      <c r="B420" s="52">
        <v>42967</v>
      </c>
      <c r="C420" s="53">
        <v>2017</v>
      </c>
      <c r="D420" s="53">
        <f t="shared" si="25"/>
        <v>8</v>
      </c>
      <c r="E420" s="53">
        <f t="shared" si="26"/>
        <v>20</v>
      </c>
      <c r="F420" s="59">
        <v>0.70833333333333337</v>
      </c>
      <c r="G420" s="53">
        <v>17</v>
      </c>
      <c r="H420" s="53">
        <f t="shared" si="22"/>
        <v>1</v>
      </c>
      <c r="I420" s="45" t="s">
        <v>29</v>
      </c>
      <c r="J420" s="45" t="s">
        <v>357</v>
      </c>
      <c r="K420" s="45" t="s">
        <v>60</v>
      </c>
      <c r="L420" s="45" t="s">
        <v>60</v>
      </c>
      <c r="M420" s="45" t="s">
        <v>44</v>
      </c>
      <c r="N420" s="45" t="s">
        <v>26</v>
      </c>
      <c r="O420" s="49" t="s">
        <v>584</v>
      </c>
      <c r="P420" s="49" t="s">
        <v>597</v>
      </c>
      <c r="Q420" s="43" t="s">
        <v>936</v>
      </c>
      <c r="R420" s="43" t="s">
        <v>937</v>
      </c>
      <c r="S420" s="55" t="s">
        <v>987</v>
      </c>
    </row>
    <row r="421" spans="1:19" x14ac:dyDescent="0.25">
      <c r="A421" s="45">
        <v>420</v>
      </c>
      <c r="B421" s="52">
        <v>42971</v>
      </c>
      <c r="C421" s="53">
        <v>2017</v>
      </c>
      <c r="D421" s="53">
        <f t="shared" si="25"/>
        <v>8</v>
      </c>
      <c r="E421" s="53">
        <f t="shared" si="26"/>
        <v>24</v>
      </c>
      <c r="F421" s="59">
        <v>0.35416666666666669</v>
      </c>
      <c r="G421" s="53">
        <v>8</v>
      </c>
      <c r="H421" s="53">
        <f t="shared" si="22"/>
        <v>5</v>
      </c>
      <c r="I421" s="45" t="s">
        <v>17</v>
      </c>
      <c r="J421" s="45" t="s">
        <v>357</v>
      </c>
      <c r="K421" s="45" t="s">
        <v>8</v>
      </c>
      <c r="L421" s="45" t="s">
        <v>8</v>
      </c>
      <c r="M421" s="45" t="s">
        <v>9</v>
      </c>
      <c r="N421" s="45" t="s">
        <v>598</v>
      </c>
      <c r="O421" s="49" t="s">
        <v>1001</v>
      </c>
      <c r="P421" s="49" t="s">
        <v>580</v>
      </c>
      <c r="Q421" s="43" t="s">
        <v>941</v>
      </c>
      <c r="R421" s="43" t="s">
        <v>942</v>
      </c>
      <c r="S421" s="55" t="s">
        <v>984</v>
      </c>
    </row>
    <row r="422" spans="1:19" x14ac:dyDescent="0.25">
      <c r="A422" s="45">
        <v>421</v>
      </c>
      <c r="B422" s="52">
        <v>42971</v>
      </c>
      <c r="C422" s="53">
        <v>2017</v>
      </c>
      <c r="D422" s="53">
        <f t="shared" si="25"/>
        <v>8</v>
      </c>
      <c r="E422" s="53">
        <f t="shared" si="26"/>
        <v>24</v>
      </c>
      <c r="F422" s="59">
        <v>0.29166666666666669</v>
      </c>
      <c r="G422" s="53">
        <v>7</v>
      </c>
      <c r="H422" s="53">
        <f t="shared" si="22"/>
        <v>5</v>
      </c>
      <c r="I422" s="45" t="s">
        <v>17</v>
      </c>
      <c r="J422" s="45" t="s">
        <v>357</v>
      </c>
      <c r="K422" s="45" t="s">
        <v>8</v>
      </c>
      <c r="L422" s="45" t="s">
        <v>8</v>
      </c>
      <c r="M422" s="45" t="s">
        <v>9</v>
      </c>
      <c r="N422" s="45" t="s">
        <v>10</v>
      </c>
      <c r="O422" s="49" t="s">
        <v>584</v>
      </c>
      <c r="P422" s="49" t="s">
        <v>597</v>
      </c>
      <c r="Q422" s="43" t="s">
        <v>785</v>
      </c>
      <c r="R422" s="43" t="s">
        <v>940</v>
      </c>
      <c r="S422" s="55" t="s">
        <v>985</v>
      </c>
    </row>
    <row r="423" spans="1:19" x14ac:dyDescent="0.25">
      <c r="A423" s="45">
        <v>422</v>
      </c>
      <c r="B423" s="52">
        <v>42973</v>
      </c>
      <c r="C423" s="53">
        <v>2017</v>
      </c>
      <c r="D423" s="53">
        <f t="shared" si="25"/>
        <v>8</v>
      </c>
      <c r="E423" s="53">
        <f t="shared" si="26"/>
        <v>26</v>
      </c>
      <c r="F423" s="59">
        <v>0.21875</v>
      </c>
      <c r="G423" s="53">
        <v>5</v>
      </c>
      <c r="H423" s="53">
        <f t="shared" si="22"/>
        <v>7</v>
      </c>
      <c r="I423" s="45" t="s">
        <v>57</v>
      </c>
      <c r="J423" s="45" t="s">
        <v>357</v>
      </c>
      <c r="K423" s="45" t="s">
        <v>60</v>
      </c>
      <c r="L423" s="45" t="s">
        <v>60</v>
      </c>
      <c r="M423" s="45" t="s">
        <v>9</v>
      </c>
      <c r="N423" s="45" t="s">
        <v>598</v>
      </c>
      <c r="O423" s="49" t="s">
        <v>589</v>
      </c>
      <c r="P423" s="49" t="s">
        <v>590</v>
      </c>
      <c r="Q423" s="43" t="s">
        <v>943</v>
      </c>
      <c r="R423" s="43" t="s">
        <v>944</v>
      </c>
      <c r="S423" s="55" t="s">
        <v>983</v>
      </c>
    </row>
    <row r="424" spans="1:19" x14ac:dyDescent="0.25">
      <c r="A424" s="45">
        <v>423</v>
      </c>
      <c r="B424" s="52">
        <v>42987</v>
      </c>
      <c r="C424" s="53">
        <v>2017</v>
      </c>
      <c r="D424" s="53">
        <f t="shared" si="25"/>
        <v>9</v>
      </c>
      <c r="E424" s="53">
        <f t="shared" si="26"/>
        <v>9</v>
      </c>
      <c r="F424" s="59">
        <v>0.8125</v>
      </c>
      <c r="G424" s="53">
        <v>19</v>
      </c>
      <c r="H424" s="53">
        <f t="shared" si="22"/>
        <v>7</v>
      </c>
      <c r="I424" s="45" t="s">
        <v>57</v>
      </c>
      <c r="J424" s="45" t="s">
        <v>357</v>
      </c>
      <c r="K424" s="45" t="s">
        <v>8</v>
      </c>
      <c r="L424" s="45" t="s">
        <v>8</v>
      </c>
      <c r="M424" s="45" t="s">
        <v>9</v>
      </c>
      <c r="N424" s="45" t="s">
        <v>598</v>
      </c>
      <c r="O424" s="49" t="s">
        <v>1001</v>
      </c>
      <c r="P424" s="49" t="s">
        <v>580</v>
      </c>
      <c r="Q424" s="43" t="s">
        <v>945</v>
      </c>
      <c r="R424" s="43" t="s">
        <v>946</v>
      </c>
      <c r="S424" s="55" t="s">
        <v>982</v>
      </c>
    </row>
    <row r="425" spans="1:19" x14ac:dyDescent="0.25">
      <c r="A425" s="45">
        <v>424</v>
      </c>
      <c r="B425" s="52">
        <v>43007</v>
      </c>
      <c r="C425" s="53">
        <v>2017</v>
      </c>
      <c r="D425" s="53">
        <f t="shared" si="25"/>
        <v>9</v>
      </c>
      <c r="E425" s="53">
        <f t="shared" si="26"/>
        <v>29</v>
      </c>
      <c r="F425" s="59">
        <v>0.51041666666666663</v>
      </c>
      <c r="G425" s="53">
        <v>12</v>
      </c>
      <c r="H425" s="53">
        <f t="shared" si="22"/>
        <v>6</v>
      </c>
      <c r="I425" s="45" t="s">
        <v>24</v>
      </c>
      <c r="J425" s="45" t="s">
        <v>357</v>
      </c>
      <c r="K425" s="45" t="s">
        <v>8</v>
      </c>
      <c r="L425" s="45" t="s">
        <v>8</v>
      </c>
      <c r="M425" s="45" t="s">
        <v>9</v>
      </c>
      <c r="N425" s="45" t="s">
        <v>595</v>
      </c>
      <c r="O425" s="49" t="s">
        <v>584</v>
      </c>
      <c r="P425" s="49" t="s">
        <v>597</v>
      </c>
      <c r="Q425" s="43" t="s">
        <v>947</v>
      </c>
      <c r="R425" s="43" t="s">
        <v>948</v>
      </c>
      <c r="S425" s="55" t="s">
        <v>981</v>
      </c>
    </row>
    <row r="426" spans="1:19" ht="15.75" x14ac:dyDescent="0.25">
      <c r="A426" s="45">
        <v>425</v>
      </c>
      <c r="B426" s="52">
        <v>43007</v>
      </c>
      <c r="C426" s="53">
        <v>2017</v>
      </c>
      <c r="D426" s="53">
        <f t="shared" si="25"/>
        <v>9</v>
      </c>
      <c r="E426" s="53">
        <f t="shared" si="26"/>
        <v>29</v>
      </c>
      <c r="F426" s="59">
        <v>0.41666666666666669</v>
      </c>
      <c r="G426" s="53">
        <v>10</v>
      </c>
      <c r="H426" s="53">
        <f t="shared" si="22"/>
        <v>6</v>
      </c>
      <c r="I426" s="45" t="s">
        <v>24</v>
      </c>
      <c r="J426" s="45" t="s">
        <v>357</v>
      </c>
      <c r="K426" s="45" t="s">
        <v>52</v>
      </c>
      <c r="L426" s="45" t="s">
        <v>52</v>
      </c>
      <c r="M426" s="45" t="s">
        <v>9</v>
      </c>
      <c r="N426" s="45" t="s">
        <v>598</v>
      </c>
      <c r="O426" s="49" t="s">
        <v>584</v>
      </c>
      <c r="P426" s="49" t="s">
        <v>597</v>
      </c>
      <c r="Q426" s="43" t="s">
        <v>949</v>
      </c>
      <c r="R426" s="43" t="s">
        <v>950</v>
      </c>
      <c r="S426" s="56" t="s">
        <v>973</v>
      </c>
    </row>
    <row r="427" spans="1:19" x14ac:dyDescent="0.25">
      <c r="A427" s="45">
        <v>426</v>
      </c>
      <c r="B427" s="52">
        <v>43033</v>
      </c>
      <c r="C427" s="53">
        <v>2017</v>
      </c>
      <c r="D427" s="53">
        <f t="shared" si="25"/>
        <v>10</v>
      </c>
      <c r="E427" s="53">
        <f t="shared" si="26"/>
        <v>25</v>
      </c>
      <c r="F427" s="59">
        <v>0.6875</v>
      </c>
      <c r="G427" s="53">
        <v>16</v>
      </c>
      <c r="H427" s="53">
        <f t="shared" si="22"/>
        <v>4</v>
      </c>
      <c r="I427" s="45" t="s">
        <v>145</v>
      </c>
      <c r="J427" s="45" t="s">
        <v>357</v>
      </c>
      <c r="K427" s="45" t="s">
        <v>8</v>
      </c>
      <c r="L427" s="45" t="s">
        <v>8</v>
      </c>
      <c r="M427" s="45" t="s">
        <v>9</v>
      </c>
      <c r="N427" s="45" t="s">
        <v>598</v>
      </c>
      <c r="O427" s="49" t="s">
        <v>1001</v>
      </c>
      <c r="P427" s="49" t="s">
        <v>580</v>
      </c>
      <c r="Q427" s="43" t="s">
        <v>951</v>
      </c>
      <c r="R427" s="43" t="s">
        <v>952</v>
      </c>
      <c r="S427" s="55" t="s">
        <v>980</v>
      </c>
    </row>
    <row r="428" spans="1:19" x14ac:dyDescent="0.25">
      <c r="A428" s="45">
        <v>427</v>
      </c>
      <c r="B428" s="52">
        <v>43036</v>
      </c>
      <c r="C428" s="53">
        <v>2017</v>
      </c>
      <c r="D428" s="53">
        <f t="shared" si="25"/>
        <v>10</v>
      </c>
      <c r="E428" s="53">
        <f t="shared" si="26"/>
        <v>28</v>
      </c>
      <c r="F428" s="59">
        <v>0.71527777777777779</v>
      </c>
      <c r="G428" s="53">
        <v>17</v>
      </c>
      <c r="H428" s="53">
        <f t="shared" si="22"/>
        <v>7</v>
      </c>
      <c r="I428" s="45" t="s">
        <v>57</v>
      </c>
      <c r="J428" s="45" t="s">
        <v>357</v>
      </c>
      <c r="K428" s="45" t="s">
        <v>52</v>
      </c>
      <c r="L428" s="45" t="s">
        <v>52</v>
      </c>
      <c r="M428" s="45" t="s">
        <v>9</v>
      </c>
      <c r="N428" s="45" t="s">
        <v>598</v>
      </c>
      <c r="O428" s="49" t="s">
        <v>589</v>
      </c>
      <c r="P428" s="49" t="s">
        <v>590</v>
      </c>
      <c r="Q428" s="43" t="s">
        <v>953</v>
      </c>
      <c r="R428" s="43" t="s">
        <v>954</v>
      </c>
      <c r="S428" s="55" t="s">
        <v>979</v>
      </c>
    </row>
    <row r="429" spans="1:19" x14ac:dyDescent="0.25">
      <c r="A429" s="45">
        <v>428</v>
      </c>
      <c r="B429" s="52">
        <v>43038</v>
      </c>
      <c r="C429" s="53">
        <v>2017</v>
      </c>
      <c r="D429" s="53">
        <f t="shared" si="25"/>
        <v>10</v>
      </c>
      <c r="E429" s="53">
        <f t="shared" si="26"/>
        <v>30</v>
      </c>
      <c r="F429" s="59">
        <v>0.84375</v>
      </c>
      <c r="G429" s="53">
        <v>20</v>
      </c>
      <c r="H429" s="53">
        <f t="shared" si="22"/>
        <v>2</v>
      </c>
      <c r="I429" s="45" t="s">
        <v>38</v>
      </c>
      <c r="J429" s="45" t="s">
        <v>357</v>
      </c>
      <c r="K429" s="45" t="s">
        <v>60</v>
      </c>
      <c r="L429" s="45" t="s">
        <v>60</v>
      </c>
      <c r="M429" s="45" t="s">
        <v>44</v>
      </c>
      <c r="N429" s="45" t="s">
        <v>26</v>
      </c>
      <c r="O429" s="49" t="s">
        <v>589</v>
      </c>
      <c r="P429" s="49" t="s">
        <v>590</v>
      </c>
      <c r="Q429" s="43" t="s">
        <v>955</v>
      </c>
      <c r="R429" s="43" t="s">
        <v>956</v>
      </c>
      <c r="S429" s="55" t="s">
        <v>978</v>
      </c>
    </row>
    <row r="430" spans="1:19" x14ac:dyDescent="0.25">
      <c r="A430" s="45">
        <v>429</v>
      </c>
      <c r="B430" s="52">
        <v>43047</v>
      </c>
      <c r="C430" s="53">
        <v>2017</v>
      </c>
      <c r="D430" s="53">
        <v>11</v>
      </c>
      <c r="E430" s="53">
        <f t="shared" si="26"/>
        <v>8</v>
      </c>
      <c r="F430" s="59">
        <v>0.58333333333333337</v>
      </c>
      <c r="G430" s="53">
        <v>14</v>
      </c>
      <c r="H430" s="53">
        <f t="shared" si="22"/>
        <v>4</v>
      </c>
      <c r="I430" s="45" t="s">
        <v>145</v>
      </c>
      <c r="J430" s="45" t="s">
        <v>357</v>
      </c>
      <c r="K430" s="45" t="s">
        <v>30</v>
      </c>
      <c r="L430" s="45" t="s">
        <v>30</v>
      </c>
      <c r="M430" s="45" t="s">
        <v>25</v>
      </c>
      <c r="N430" s="45" t="s">
        <v>133</v>
      </c>
      <c r="O430" s="49" t="s">
        <v>1001</v>
      </c>
      <c r="P430" s="49" t="s">
        <v>580</v>
      </c>
      <c r="Q430" s="43" t="s">
        <v>976</v>
      </c>
      <c r="R430" s="43" t="s">
        <v>974</v>
      </c>
      <c r="S430" s="55" t="s">
        <v>977</v>
      </c>
    </row>
    <row r="431" spans="1:19" x14ac:dyDescent="0.25">
      <c r="A431" s="45">
        <v>430</v>
      </c>
      <c r="B431" s="52">
        <v>43050</v>
      </c>
      <c r="C431" s="53">
        <v>2017</v>
      </c>
      <c r="D431" s="53">
        <v>11</v>
      </c>
      <c r="E431" s="53">
        <f t="shared" si="26"/>
        <v>11</v>
      </c>
      <c r="F431" s="59">
        <v>0.73611111111111116</v>
      </c>
      <c r="G431" s="53">
        <v>17</v>
      </c>
      <c r="H431" s="53">
        <f t="shared" si="22"/>
        <v>7</v>
      </c>
      <c r="I431" s="45" t="s">
        <v>57</v>
      </c>
      <c r="J431" s="45" t="s">
        <v>39</v>
      </c>
      <c r="K431" s="45" t="s">
        <v>8</v>
      </c>
      <c r="L431" s="45" t="s">
        <v>8</v>
      </c>
      <c r="M431" s="45" t="s">
        <v>9</v>
      </c>
      <c r="N431" s="45" t="s">
        <v>595</v>
      </c>
      <c r="O431" s="49" t="s">
        <v>584</v>
      </c>
      <c r="P431" s="49" t="s">
        <v>597</v>
      </c>
      <c r="Q431" s="43" t="s">
        <v>988</v>
      </c>
      <c r="R431" s="43" t="s">
        <v>989</v>
      </c>
      <c r="S431" s="55" t="s">
        <v>990</v>
      </c>
    </row>
    <row r="432" spans="1:19" x14ac:dyDescent="0.25">
      <c r="A432" s="45">
        <v>431</v>
      </c>
      <c r="B432" s="52">
        <v>43051</v>
      </c>
      <c r="C432" s="53">
        <v>2017</v>
      </c>
      <c r="D432" s="53">
        <v>11</v>
      </c>
      <c r="E432" s="53">
        <f t="shared" si="26"/>
        <v>12</v>
      </c>
      <c r="F432" s="59">
        <v>0.58333333333333337</v>
      </c>
      <c r="G432" s="53">
        <v>14</v>
      </c>
      <c r="H432" s="53">
        <f t="shared" si="22"/>
        <v>1</v>
      </c>
      <c r="I432" s="45" t="s">
        <v>29</v>
      </c>
      <c r="J432" s="45" t="s">
        <v>39</v>
      </c>
      <c r="K432" s="45" t="s">
        <v>52</v>
      </c>
      <c r="L432" s="45" t="s">
        <v>52</v>
      </c>
      <c r="M432" s="45" t="s">
        <v>44</v>
      </c>
      <c r="N432" s="45" t="s">
        <v>26</v>
      </c>
      <c r="O432" s="49" t="s">
        <v>584</v>
      </c>
      <c r="P432" s="49" t="s">
        <v>597</v>
      </c>
      <c r="Q432" s="43" t="s">
        <v>991</v>
      </c>
      <c r="R432" s="43" t="s">
        <v>992</v>
      </c>
      <c r="S432" s="57" t="s">
        <v>993</v>
      </c>
    </row>
    <row r="433" spans="1:19" x14ac:dyDescent="0.25">
      <c r="A433" s="45">
        <v>432</v>
      </c>
      <c r="B433" s="52">
        <v>43098</v>
      </c>
      <c r="C433" s="53">
        <v>2017</v>
      </c>
      <c r="D433" s="53">
        <v>12</v>
      </c>
      <c r="E433" s="53">
        <f t="shared" si="26"/>
        <v>29</v>
      </c>
      <c r="F433" s="59">
        <v>0.6875</v>
      </c>
      <c r="G433" s="53">
        <v>16</v>
      </c>
      <c r="H433" s="53">
        <f t="shared" si="22"/>
        <v>6</v>
      </c>
      <c r="I433" s="45" t="s">
        <v>24</v>
      </c>
      <c r="J433" s="45" t="s">
        <v>357</v>
      </c>
      <c r="K433" s="45" t="s">
        <v>8</v>
      </c>
      <c r="L433" s="45" t="s">
        <v>8</v>
      </c>
      <c r="M433" s="45" t="s">
        <v>9</v>
      </c>
      <c r="N433" s="45" t="s">
        <v>598</v>
      </c>
      <c r="O433" s="49" t="s">
        <v>589</v>
      </c>
      <c r="P433" s="49" t="s">
        <v>590</v>
      </c>
      <c r="Q433" s="43" t="s">
        <v>994</v>
      </c>
      <c r="R433" s="43" t="s">
        <v>995</v>
      </c>
      <c r="S433" s="57" t="s">
        <v>996</v>
      </c>
    </row>
    <row r="434" spans="1:19" x14ac:dyDescent="0.25">
      <c r="A434" s="45">
        <v>433</v>
      </c>
      <c r="B434" s="52">
        <v>43262</v>
      </c>
      <c r="C434" s="53">
        <v>2018</v>
      </c>
      <c r="D434" s="53">
        <v>6</v>
      </c>
      <c r="E434" s="53">
        <f t="shared" si="26"/>
        <v>11</v>
      </c>
      <c r="F434" s="59">
        <v>0.4513888888888889</v>
      </c>
      <c r="G434" s="53">
        <v>10</v>
      </c>
      <c r="H434" s="53">
        <f t="shared" ref="H434:H497" si="27">WEEKDAY(B434)</f>
        <v>2</v>
      </c>
      <c r="I434" s="45" t="s">
        <v>38</v>
      </c>
      <c r="J434" s="45" t="s">
        <v>357</v>
      </c>
      <c r="K434" s="45" t="s">
        <v>8</v>
      </c>
      <c r="L434" s="45" t="s">
        <v>8</v>
      </c>
      <c r="M434" s="45" t="s">
        <v>9</v>
      </c>
      <c r="N434" s="45" t="s">
        <v>598</v>
      </c>
      <c r="O434" s="49" t="s">
        <v>587</v>
      </c>
      <c r="P434" s="49" t="s">
        <v>581</v>
      </c>
      <c r="Q434" s="43" t="s">
        <v>319</v>
      </c>
      <c r="R434" s="43" t="s">
        <v>1007</v>
      </c>
    </row>
    <row r="435" spans="1:19" x14ac:dyDescent="0.25">
      <c r="A435" s="45">
        <v>434</v>
      </c>
      <c r="B435" s="52">
        <v>43283</v>
      </c>
      <c r="C435" s="53">
        <v>2018</v>
      </c>
      <c r="D435" s="53">
        <v>7</v>
      </c>
      <c r="E435" s="53">
        <f t="shared" si="26"/>
        <v>2</v>
      </c>
      <c r="F435" s="59">
        <v>0.78125</v>
      </c>
      <c r="G435" s="53">
        <v>18</v>
      </c>
      <c r="H435" s="53">
        <f t="shared" si="27"/>
        <v>2</v>
      </c>
      <c r="I435" s="45" t="s">
        <v>38</v>
      </c>
      <c r="J435" s="45" t="s">
        <v>39</v>
      </c>
      <c r="K435" s="45" t="s">
        <v>8</v>
      </c>
      <c r="L435" s="45" t="s">
        <v>8</v>
      </c>
      <c r="M435" s="45" t="s">
        <v>9</v>
      </c>
      <c r="N435" s="45" t="s">
        <v>598</v>
      </c>
      <c r="O435" s="49" t="s">
        <v>1001</v>
      </c>
      <c r="P435" s="49" t="s">
        <v>580</v>
      </c>
      <c r="Q435" s="43" t="s">
        <v>1008</v>
      </c>
      <c r="R435" s="43" t="s">
        <v>1009</v>
      </c>
    </row>
    <row r="436" spans="1:19" x14ac:dyDescent="0.25">
      <c r="A436" s="45">
        <v>435</v>
      </c>
      <c r="B436" s="52">
        <v>43284</v>
      </c>
      <c r="C436" s="53">
        <v>2018</v>
      </c>
      <c r="D436" s="53">
        <v>7</v>
      </c>
      <c r="E436" s="53">
        <f t="shared" si="26"/>
        <v>3</v>
      </c>
      <c r="F436" s="59">
        <v>0.6875</v>
      </c>
      <c r="G436" s="53">
        <v>16</v>
      </c>
      <c r="H436" s="53">
        <f t="shared" si="27"/>
        <v>3</v>
      </c>
      <c r="I436" s="45" t="s">
        <v>21</v>
      </c>
      <c r="J436" s="45" t="s">
        <v>357</v>
      </c>
      <c r="K436" s="45" t="s">
        <v>8</v>
      </c>
      <c r="L436" s="45" t="s">
        <v>8</v>
      </c>
      <c r="M436" s="45" t="s">
        <v>9</v>
      </c>
      <c r="N436" s="45" t="s">
        <v>10</v>
      </c>
      <c r="O436" s="49" t="s">
        <v>584</v>
      </c>
      <c r="P436" s="49" t="s">
        <v>597</v>
      </c>
      <c r="Q436" s="43" t="s">
        <v>1010</v>
      </c>
      <c r="R436" s="43" t="s">
        <v>10</v>
      </c>
    </row>
    <row r="437" spans="1:19" x14ac:dyDescent="0.25">
      <c r="A437" s="45">
        <v>436</v>
      </c>
      <c r="B437" s="52">
        <v>43284</v>
      </c>
      <c r="C437" s="53">
        <v>2018</v>
      </c>
      <c r="D437" s="53">
        <v>7</v>
      </c>
      <c r="E437" s="53">
        <f t="shared" si="26"/>
        <v>3</v>
      </c>
      <c r="F437" s="59">
        <v>0.91666666666666663</v>
      </c>
      <c r="G437" s="53">
        <v>22</v>
      </c>
      <c r="H437" s="53">
        <f t="shared" si="27"/>
        <v>3</v>
      </c>
      <c r="I437" s="45" t="s">
        <v>21</v>
      </c>
      <c r="J437" s="45" t="s">
        <v>357</v>
      </c>
      <c r="K437" s="45" t="s">
        <v>60</v>
      </c>
      <c r="L437" s="45" t="s">
        <v>60</v>
      </c>
      <c r="M437" s="45" t="s">
        <v>44</v>
      </c>
      <c r="N437" s="45" t="s">
        <v>26</v>
      </c>
      <c r="O437" s="49" t="s">
        <v>588</v>
      </c>
      <c r="P437" s="49" t="s">
        <v>582</v>
      </c>
      <c r="Q437" s="43" t="s">
        <v>1011</v>
      </c>
      <c r="R437" s="43" t="s">
        <v>1012</v>
      </c>
    </row>
    <row r="438" spans="1:19" x14ac:dyDescent="0.25">
      <c r="A438" s="45">
        <v>437</v>
      </c>
      <c r="B438" s="52">
        <v>43296</v>
      </c>
      <c r="C438" s="53">
        <v>2018</v>
      </c>
      <c r="D438" s="53">
        <v>7</v>
      </c>
      <c r="E438" s="53">
        <f t="shared" si="26"/>
        <v>15</v>
      </c>
      <c r="F438" s="59">
        <v>0.48958333333333331</v>
      </c>
      <c r="G438" s="53">
        <v>11</v>
      </c>
      <c r="H438" s="53">
        <f t="shared" si="27"/>
        <v>1</v>
      </c>
      <c r="I438" s="45" t="s">
        <v>29</v>
      </c>
      <c r="J438" s="45" t="s">
        <v>357</v>
      </c>
      <c r="K438" s="45" t="s">
        <v>30</v>
      </c>
      <c r="L438" s="45" t="s">
        <v>30</v>
      </c>
      <c r="M438" s="45" t="s">
        <v>44</v>
      </c>
      <c r="N438" s="45" t="s">
        <v>598</v>
      </c>
      <c r="O438" s="49" t="s">
        <v>588</v>
      </c>
      <c r="P438" s="49" t="s">
        <v>582</v>
      </c>
      <c r="Q438" s="43" t="s">
        <v>1013</v>
      </c>
      <c r="R438" s="43" t="s">
        <v>1014</v>
      </c>
    </row>
    <row r="439" spans="1:19" x14ac:dyDescent="0.25">
      <c r="A439" s="45">
        <v>438</v>
      </c>
      <c r="B439" s="52">
        <v>43298</v>
      </c>
      <c r="C439" s="53">
        <v>2018</v>
      </c>
      <c r="D439" s="53">
        <v>7</v>
      </c>
      <c r="E439" s="53">
        <f t="shared" si="26"/>
        <v>17</v>
      </c>
      <c r="F439" s="59">
        <v>0.83333333333333337</v>
      </c>
      <c r="G439" s="53">
        <v>20</v>
      </c>
      <c r="H439" s="53">
        <f t="shared" si="27"/>
        <v>3</v>
      </c>
      <c r="I439" s="45" t="s">
        <v>21</v>
      </c>
      <c r="J439" s="45" t="s">
        <v>357</v>
      </c>
      <c r="K439" s="45" t="s">
        <v>8</v>
      </c>
      <c r="L439" s="45" t="s">
        <v>8</v>
      </c>
      <c r="M439" s="45" t="s">
        <v>9</v>
      </c>
      <c r="N439" s="45" t="s">
        <v>598</v>
      </c>
      <c r="O439" s="49" t="s">
        <v>999</v>
      </c>
      <c r="P439" s="49" t="s">
        <v>581</v>
      </c>
      <c r="Q439" s="43" t="s">
        <v>1015</v>
      </c>
      <c r="R439" s="43" t="s">
        <v>1016</v>
      </c>
    </row>
    <row r="440" spans="1:19" x14ac:dyDescent="0.25">
      <c r="A440" s="45">
        <v>439</v>
      </c>
      <c r="B440" s="52">
        <v>43323</v>
      </c>
      <c r="C440" s="53">
        <v>2018</v>
      </c>
      <c r="D440" s="53">
        <v>8</v>
      </c>
      <c r="E440" s="53">
        <f t="shared" si="26"/>
        <v>11</v>
      </c>
      <c r="F440" s="59">
        <v>0.45277777777777778</v>
      </c>
      <c r="G440" s="53">
        <v>10</v>
      </c>
      <c r="H440" s="53">
        <f t="shared" si="27"/>
        <v>7</v>
      </c>
      <c r="I440" s="45" t="s">
        <v>57</v>
      </c>
      <c r="J440" s="45" t="s">
        <v>357</v>
      </c>
      <c r="K440" s="45" t="s">
        <v>52</v>
      </c>
      <c r="L440" s="45" t="s">
        <v>52</v>
      </c>
      <c r="M440" s="45" t="s">
        <v>9</v>
      </c>
      <c r="N440" s="45" t="s">
        <v>598</v>
      </c>
      <c r="O440" s="49" t="s">
        <v>1001</v>
      </c>
      <c r="P440" s="49" t="s">
        <v>828</v>
      </c>
      <c r="Q440" s="43" t="s">
        <v>40</v>
      </c>
      <c r="R440" s="43" t="s">
        <v>1017</v>
      </c>
    </row>
    <row r="441" spans="1:19" x14ac:dyDescent="0.25">
      <c r="A441" s="45">
        <v>440</v>
      </c>
      <c r="B441" s="52">
        <v>43344</v>
      </c>
      <c r="C441" s="53">
        <v>2018</v>
      </c>
      <c r="D441" s="53">
        <v>9</v>
      </c>
      <c r="E441" s="53">
        <f t="shared" si="26"/>
        <v>1</v>
      </c>
      <c r="F441" s="59">
        <v>0.8340277777777777</v>
      </c>
      <c r="G441" s="53">
        <v>20</v>
      </c>
      <c r="H441" s="53">
        <f t="shared" si="27"/>
        <v>7</v>
      </c>
      <c r="I441" s="45" t="s">
        <v>57</v>
      </c>
      <c r="J441" s="45" t="s">
        <v>39</v>
      </c>
      <c r="K441" s="45" t="s">
        <v>8</v>
      </c>
      <c r="L441" s="45" t="s">
        <v>8</v>
      </c>
      <c r="M441" s="45" t="s">
        <v>9</v>
      </c>
      <c r="N441" s="45" t="s">
        <v>598</v>
      </c>
      <c r="O441" s="49" t="s">
        <v>1001</v>
      </c>
      <c r="P441" s="49" t="s">
        <v>828</v>
      </c>
      <c r="Q441" s="43" t="s">
        <v>40</v>
      </c>
      <c r="R441" s="43" t="s">
        <v>1018</v>
      </c>
    </row>
    <row r="442" spans="1:19" x14ac:dyDescent="0.25">
      <c r="A442" s="45">
        <v>441</v>
      </c>
      <c r="B442" s="52">
        <v>43345</v>
      </c>
      <c r="C442" s="53">
        <v>2018</v>
      </c>
      <c r="D442" s="53">
        <v>9</v>
      </c>
      <c r="E442" s="53">
        <f t="shared" si="26"/>
        <v>2</v>
      </c>
      <c r="F442" s="59">
        <v>0.875</v>
      </c>
      <c r="G442" s="53">
        <v>21</v>
      </c>
      <c r="H442" s="53">
        <f t="shared" si="27"/>
        <v>1</v>
      </c>
      <c r="I442" s="45" t="s">
        <v>29</v>
      </c>
      <c r="J442" s="45" t="s">
        <v>39</v>
      </c>
      <c r="K442" s="45" t="s">
        <v>8</v>
      </c>
      <c r="L442" s="45" t="s">
        <v>8</v>
      </c>
      <c r="M442" s="45" t="s">
        <v>9</v>
      </c>
      <c r="N442" s="45" t="s">
        <v>598</v>
      </c>
      <c r="O442" s="49" t="s">
        <v>584</v>
      </c>
      <c r="P442" s="49" t="s">
        <v>597</v>
      </c>
      <c r="Q442" s="43" t="s">
        <v>1021</v>
      </c>
      <c r="R442" s="43" t="s">
        <v>1022</v>
      </c>
    </row>
    <row r="443" spans="1:19" x14ac:dyDescent="0.25">
      <c r="A443" s="45">
        <v>442</v>
      </c>
      <c r="B443" s="52">
        <v>43346</v>
      </c>
      <c r="C443" s="53">
        <v>2018</v>
      </c>
      <c r="D443" s="53">
        <v>9</v>
      </c>
      <c r="E443" s="53">
        <f t="shared" si="26"/>
        <v>3</v>
      </c>
      <c r="F443" s="59">
        <v>0.70833333333333337</v>
      </c>
      <c r="G443" s="53">
        <v>17</v>
      </c>
      <c r="H443" s="53">
        <f t="shared" si="27"/>
        <v>2</v>
      </c>
      <c r="I443" s="45" t="s">
        <v>38</v>
      </c>
      <c r="J443" s="45" t="s">
        <v>39</v>
      </c>
      <c r="K443" s="45" t="s">
        <v>8</v>
      </c>
      <c r="L443" s="45" t="s">
        <v>8</v>
      </c>
      <c r="M443" s="45" t="s">
        <v>9</v>
      </c>
      <c r="N443" s="45" t="s">
        <v>598</v>
      </c>
      <c r="O443" s="49" t="s">
        <v>1001</v>
      </c>
      <c r="P443" s="49" t="s">
        <v>828</v>
      </c>
      <c r="Q443" s="43" t="s">
        <v>1019</v>
      </c>
      <c r="R443" s="43" t="s">
        <v>1020</v>
      </c>
    </row>
    <row r="444" spans="1:19" x14ac:dyDescent="0.25">
      <c r="A444" s="45">
        <v>443</v>
      </c>
      <c r="B444" s="52">
        <v>43351</v>
      </c>
      <c r="C444" s="53">
        <v>2018</v>
      </c>
      <c r="D444" s="53">
        <v>9</v>
      </c>
      <c r="E444" s="53">
        <f t="shared" ref="E444:E475" si="28">DAY(B444)</f>
        <v>8</v>
      </c>
      <c r="F444" s="60"/>
      <c r="G444" s="54"/>
      <c r="H444" s="53">
        <f t="shared" si="27"/>
        <v>7</v>
      </c>
      <c r="I444" s="45" t="s">
        <v>57</v>
      </c>
      <c r="J444" s="45" t="s">
        <v>357</v>
      </c>
      <c r="K444" s="45" t="s">
        <v>30</v>
      </c>
      <c r="L444" s="45" t="s">
        <v>30</v>
      </c>
      <c r="M444" s="45" t="s">
        <v>9</v>
      </c>
      <c r="N444" s="45" t="s">
        <v>598</v>
      </c>
      <c r="O444" s="49" t="s">
        <v>999</v>
      </c>
      <c r="P444" s="49" t="s">
        <v>581</v>
      </c>
      <c r="Q444" s="43" t="s">
        <v>999</v>
      </c>
      <c r="R444" s="43" t="s">
        <v>1023</v>
      </c>
    </row>
    <row r="445" spans="1:19" x14ac:dyDescent="0.25">
      <c r="A445" s="45">
        <v>444</v>
      </c>
      <c r="B445" s="52">
        <v>43355</v>
      </c>
      <c r="C445" s="53">
        <v>2018</v>
      </c>
      <c r="D445" s="53">
        <v>9</v>
      </c>
      <c r="E445" s="53">
        <f t="shared" si="28"/>
        <v>12</v>
      </c>
      <c r="F445" s="59">
        <v>0.38680555555555557</v>
      </c>
      <c r="G445" s="53">
        <v>9</v>
      </c>
      <c r="H445" s="53">
        <f t="shared" si="27"/>
        <v>4</v>
      </c>
      <c r="I445" s="45" t="s">
        <v>145</v>
      </c>
      <c r="J445" s="45" t="s">
        <v>357</v>
      </c>
      <c r="K445" s="45" t="s">
        <v>8</v>
      </c>
      <c r="L445" s="45" t="s">
        <v>8</v>
      </c>
      <c r="M445" s="45" t="s">
        <v>9</v>
      </c>
      <c r="N445" s="45" t="s">
        <v>598</v>
      </c>
      <c r="O445" s="49" t="s">
        <v>999</v>
      </c>
      <c r="P445" s="49" t="s">
        <v>581</v>
      </c>
      <c r="Q445" s="43" t="s">
        <v>1024</v>
      </c>
      <c r="R445" s="43" t="s">
        <v>1025</v>
      </c>
    </row>
    <row r="446" spans="1:19" x14ac:dyDescent="0.25">
      <c r="A446" s="45">
        <v>445</v>
      </c>
      <c r="B446" s="52">
        <v>43360</v>
      </c>
      <c r="C446" s="53">
        <v>2018</v>
      </c>
      <c r="D446" s="53">
        <v>9</v>
      </c>
      <c r="E446" s="53">
        <f t="shared" si="28"/>
        <v>17</v>
      </c>
      <c r="F446" s="59">
        <v>0.76041666666666663</v>
      </c>
      <c r="G446" s="53">
        <v>18</v>
      </c>
      <c r="H446" s="53">
        <f t="shared" si="27"/>
        <v>2</v>
      </c>
      <c r="I446" s="45" t="s">
        <v>38</v>
      </c>
      <c r="J446" s="45" t="s">
        <v>357</v>
      </c>
      <c r="K446" s="45" t="s">
        <v>60</v>
      </c>
      <c r="L446" s="45" t="s">
        <v>60</v>
      </c>
      <c r="M446" s="45" t="s">
        <v>9</v>
      </c>
      <c r="N446" s="45" t="s">
        <v>598</v>
      </c>
      <c r="O446" s="49" t="s">
        <v>587</v>
      </c>
      <c r="P446" s="49" t="s">
        <v>581</v>
      </c>
      <c r="Q446" s="43" t="s">
        <v>1026</v>
      </c>
      <c r="R446" s="43" t="s">
        <v>1027</v>
      </c>
    </row>
    <row r="447" spans="1:19" x14ac:dyDescent="0.25">
      <c r="A447" s="45">
        <v>446</v>
      </c>
      <c r="B447" s="52">
        <v>43369</v>
      </c>
      <c r="C447" s="53">
        <v>2018</v>
      </c>
      <c r="D447" s="53">
        <v>9</v>
      </c>
      <c r="E447" s="53">
        <f t="shared" si="28"/>
        <v>26</v>
      </c>
      <c r="F447" s="59">
        <v>0.78125</v>
      </c>
      <c r="G447" s="53">
        <v>18</v>
      </c>
      <c r="H447" s="53">
        <f t="shared" si="27"/>
        <v>4</v>
      </c>
      <c r="I447" s="45" t="s">
        <v>145</v>
      </c>
      <c r="J447" s="45" t="s">
        <v>357</v>
      </c>
      <c r="K447" s="45" t="s">
        <v>8</v>
      </c>
      <c r="L447" s="45" t="s">
        <v>8</v>
      </c>
      <c r="M447" s="45" t="s">
        <v>9</v>
      </c>
      <c r="N447" s="45" t="s">
        <v>10</v>
      </c>
      <c r="O447" s="49" t="s">
        <v>999</v>
      </c>
      <c r="P447" s="49" t="s">
        <v>581</v>
      </c>
      <c r="Q447" s="43" t="s">
        <v>719</v>
      </c>
      <c r="R447" s="43" t="s">
        <v>1029</v>
      </c>
    </row>
    <row r="448" spans="1:19" x14ac:dyDescent="0.25">
      <c r="A448" s="45">
        <v>447</v>
      </c>
      <c r="B448" s="52">
        <v>43373</v>
      </c>
      <c r="C448" s="53">
        <v>2018</v>
      </c>
      <c r="D448" s="53">
        <v>9</v>
      </c>
      <c r="E448" s="53">
        <f t="shared" si="28"/>
        <v>30</v>
      </c>
      <c r="H448" s="53">
        <f t="shared" si="27"/>
        <v>1</v>
      </c>
      <c r="I448" s="45" t="s">
        <v>29</v>
      </c>
      <c r="J448" s="45" t="s">
        <v>357</v>
      </c>
      <c r="K448" s="45" t="s">
        <v>30</v>
      </c>
      <c r="L448" s="45" t="s">
        <v>30</v>
      </c>
      <c r="M448" s="45" t="s">
        <v>9</v>
      </c>
      <c r="N448" s="45" t="s">
        <v>598</v>
      </c>
      <c r="O448" s="49" t="s">
        <v>999</v>
      </c>
      <c r="P448" s="49" t="s">
        <v>581</v>
      </c>
      <c r="Q448" s="43" t="s">
        <v>807</v>
      </c>
      <c r="R448" s="43" t="s">
        <v>1028</v>
      </c>
    </row>
    <row r="449" spans="1:18" x14ac:dyDescent="0.25">
      <c r="A449" s="45">
        <v>448</v>
      </c>
      <c r="B449" s="52">
        <v>76490</v>
      </c>
      <c r="C449" s="53">
        <v>2019</v>
      </c>
      <c r="D449" s="53">
        <v>6</v>
      </c>
      <c r="E449" s="53">
        <f t="shared" si="28"/>
        <v>2</v>
      </c>
      <c r="F449" s="59" t="s">
        <v>1030</v>
      </c>
      <c r="G449" s="53" t="s">
        <v>1030</v>
      </c>
      <c r="H449" s="53">
        <f t="shared" si="27"/>
        <v>1</v>
      </c>
      <c r="I449" s="45" t="s">
        <v>29</v>
      </c>
      <c r="J449" s="45" t="s">
        <v>357</v>
      </c>
      <c r="K449" s="45" t="s">
        <v>659</v>
      </c>
      <c r="L449" s="45" t="s">
        <v>18</v>
      </c>
      <c r="M449" s="45" t="s">
        <v>9</v>
      </c>
      <c r="N449" s="45" t="s">
        <v>598</v>
      </c>
      <c r="O449" s="49" t="s">
        <v>999</v>
      </c>
      <c r="P449" s="49" t="s">
        <v>581</v>
      </c>
      <c r="Q449" s="43" t="s">
        <v>1031</v>
      </c>
      <c r="R449" s="43" t="s">
        <v>1032</v>
      </c>
    </row>
    <row r="450" spans="1:18" x14ac:dyDescent="0.25">
      <c r="A450" s="45">
        <v>449</v>
      </c>
      <c r="B450" s="52">
        <v>43623</v>
      </c>
      <c r="C450" s="53">
        <f t="shared" ref="C450:C470" si="29">YEAR(B450)</f>
        <v>2019</v>
      </c>
      <c r="D450" s="53">
        <f t="shared" ref="D450:D487" si="30">MONTH(B450)</f>
        <v>6</v>
      </c>
      <c r="E450" s="53">
        <f t="shared" si="28"/>
        <v>7</v>
      </c>
      <c r="F450" s="59" t="s">
        <v>1030</v>
      </c>
      <c r="G450" s="53" t="s">
        <v>1030</v>
      </c>
      <c r="H450" s="53">
        <f t="shared" si="27"/>
        <v>6</v>
      </c>
      <c r="I450" s="45" t="s">
        <v>24</v>
      </c>
      <c r="J450" s="45" t="s">
        <v>357</v>
      </c>
      <c r="K450" s="45" t="s">
        <v>8</v>
      </c>
      <c r="L450" s="45" t="s">
        <v>8</v>
      </c>
      <c r="M450" s="45" t="s">
        <v>9</v>
      </c>
      <c r="N450" s="45" t="s">
        <v>598</v>
      </c>
      <c r="O450" s="49" t="s">
        <v>1001</v>
      </c>
      <c r="P450" s="49" t="s">
        <v>580</v>
      </c>
      <c r="Q450" s="43" t="s">
        <v>1033</v>
      </c>
      <c r="R450" s="43" t="s">
        <v>1034</v>
      </c>
    </row>
    <row r="451" spans="1:18" x14ac:dyDescent="0.25">
      <c r="A451" s="45">
        <v>450</v>
      </c>
      <c r="B451" s="52">
        <v>43646</v>
      </c>
      <c r="C451" s="53">
        <f t="shared" si="29"/>
        <v>2019</v>
      </c>
      <c r="D451" s="53">
        <f t="shared" si="30"/>
        <v>6</v>
      </c>
      <c r="E451" s="53">
        <f t="shared" si="28"/>
        <v>30</v>
      </c>
      <c r="F451" s="59" t="s">
        <v>1030</v>
      </c>
      <c r="G451" s="53" t="s">
        <v>1030</v>
      </c>
      <c r="H451" s="53">
        <f t="shared" si="27"/>
        <v>1</v>
      </c>
      <c r="I451" s="45" t="s">
        <v>29</v>
      </c>
      <c r="J451" s="45" t="s">
        <v>357</v>
      </c>
      <c r="K451" s="45" t="s">
        <v>8</v>
      </c>
      <c r="L451" s="45" t="s">
        <v>8</v>
      </c>
      <c r="M451" s="45" t="s">
        <v>9</v>
      </c>
      <c r="N451" s="45" t="s">
        <v>598</v>
      </c>
      <c r="O451" s="49" t="s">
        <v>999</v>
      </c>
      <c r="P451" s="49" t="s">
        <v>581</v>
      </c>
      <c r="Q451" s="43" t="s">
        <v>1035</v>
      </c>
      <c r="R451" s="43" t="s">
        <v>1036</v>
      </c>
    </row>
    <row r="452" spans="1:18" x14ac:dyDescent="0.25">
      <c r="A452" s="45">
        <v>451</v>
      </c>
      <c r="B452" s="52">
        <v>43646</v>
      </c>
      <c r="C452" s="53">
        <f t="shared" si="29"/>
        <v>2019</v>
      </c>
      <c r="D452" s="53">
        <f t="shared" si="30"/>
        <v>6</v>
      </c>
      <c r="E452" s="53">
        <f t="shared" si="28"/>
        <v>30</v>
      </c>
      <c r="F452" s="59" t="s">
        <v>1030</v>
      </c>
      <c r="G452" s="53" t="s">
        <v>1030</v>
      </c>
      <c r="H452" s="53">
        <f t="shared" si="27"/>
        <v>1</v>
      </c>
      <c r="I452" s="45" t="s">
        <v>29</v>
      </c>
      <c r="J452" s="45" t="s">
        <v>357</v>
      </c>
      <c r="K452" s="45" t="s">
        <v>60</v>
      </c>
      <c r="L452" s="45" t="s">
        <v>60</v>
      </c>
      <c r="M452" s="45" t="s">
        <v>9</v>
      </c>
      <c r="N452" s="45" t="s">
        <v>598</v>
      </c>
      <c r="O452" s="49" t="s">
        <v>999</v>
      </c>
      <c r="P452" s="49" t="s">
        <v>581</v>
      </c>
      <c r="Q452" s="43" t="s">
        <v>1037</v>
      </c>
      <c r="R452" s="43" t="s">
        <v>1038</v>
      </c>
    </row>
    <row r="453" spans="1:18" x14ac:dyDescent="0.25">
      <c r="A453" s="45">
        <v>452</v>
      </c>
      <c r="B453" s="52">
        <v>43651</v>
      </c>
      <c r="C453" s="53">
        <f t="shared" si="29"/>
        <v>2019</v>
      </c>
      <c r="D453" s="53">
        <f t="shared" si="30"/>
        <v>7</v>
      </c>
      <c r="E453" s="53">
        <f t="shared" si="28"/>
        <v>5</v>
      </c>
      <c r="F453" s="59">
        <v>0.54166666666666663</v>
      </c>
      <c r="G453" s="53">
        <f>HOUR(F453)</f>
        <v>13</v>
      </c>
      <c r="H453" s="53">
        <f t="shared" si="27"/>
        <v>6</v>
      </c>
      <c r="I453" s="45" t="s">
        <v>24</v>
      </c>
      <c r="J453" s="45" t="s">
        <v>39</v>
      </c>
      <c r="K453" s="45" t="s">
        <v>8</v>
      </c>
      <c r="L453" s="45" t="s">
        <v>8</v>
      </c>
      <c r="M453" s="45" t="s">
        <v>9</v>
      </c>
      <c r="N453" s="45" t="s">
        <v>598</v>
      </c>
      <c r="O453" s="49" t="s">
        <v>588</v>
      </c>
      <c r="P453" s="49" t="s">
        <v>582</v>
      </c>
      <c r="Q453" s="43" t="s">
        <v>1039</v>
      </c>
      <c r="R453" s="43" t="s">
        <v>1040</v>
      </c>
    </row>
    <row r="454" spans="1:18" x14ac:dyDescent="0.25">
      <c r="A454" s="45">
        <v>453</v>
      </c>
      <c r="B454" s="52">
        <v>43659</v>
      </c>
      <c r="C454" s="53">
        <f t="shared" si="29"/>
        <v>2019</v>
      </c>
      <c r="D454" s="53">
        <f t="shared" si="30"/>
        <v>7</v>
      </c>
      <c r="E454" s="53">
        <f t="shared" si="28"/>
        <v>13</v>
      </c>
      <c r="F454" s="59">
        <v>0.375</v>
      </c>
      <c r="G454" s="53">
        <f>HOUR(F454)</f>
        <v>9</v>
      </c>
      <c r="H454" s="53">
        <f t="shared" si="27"/>
        <v>7</v>
      </c>
      <c r="I454" s="45" t="s">
        <v>57</v>
      </c>
      <c r="J454" s="45" t="s">
        <v>357</v>
      </c>
      <c r="K454" s="45" t="s">
        <v>30</v>
      </c>
      <c r="L454" s="45" t="s">
        <v>30</v>
      </c>
      <c r="M454" s="45" t="s">
        <v>25</v>
      </c>
      <c r="N454" s="45" t="s">
        <v>594</v>
      </c>
      <c r="O454" s="49" t="s">
        <v>588</v>
      </c>
      <c r="P454" s="49" t="s">
        <v>582</v>
      </c>
      <c r="Q454" s="43" t="s">
        <v>1041</v>
      </c>
      <c r="R454" s="43" t="s">
        <v>1042</v>
      </c>
    </row>
    <row r="455" spans="1:18" x14ac:dyDescent="0.25">
      <c r="A455" s="45">
        <v>454</v>
      </c>
      <c r="B455" s="52">
        <v>43659</v>
      </c>
      <c r="C455" s="53">
        <f t="shared" si="29"/>
        <v>2019</v>
      </c>
      <c r="D455" s="53">
        <f t="shared" si="30"/>
        <v>7</v>
      </c>
      <c r="E455" s="53">
        <f t="shared" si="28"/>
        <v>13</v>
      </c>
      <c r="F455" s="59">
        <v>0.8125</v>
      </c>
      <c r="G455" s="53">
        <f>HOUR(F455)</f>
        <v>19</v>
      </c>
      <c r="H455" s="53">
        <f t="shared" si="27"/>
        <v>7</v>
      </c>
      <c r="I455" s="45" t="s">
        <v>57</v>
      </c>
      <c r="J455" s="45" t="s">
        <v>357</v>
      </c>
      <c r="K455" s="45" t="s">
        <v>67</v>
      </c>
      <c r="L455" s="45" t="s">
        <v>52</v>
      </c>
      <c r="M455" s="45" t="s">
        <v>9</v>
      </c>
      <c r="N455" s="45" t="s">
        <v>598</v>
      </c>
      <c r="O455" s="49" t="s">
        <v>588</v>
      </c>
      <c r="P455" s="49" t="s">
        <v>582</v>
      </c>
      <c r="Q455" s="43" t="s">
        <v>1043</v>
      </c>
      <c r="R455" s="43" t="s">
        <v>1044</v>
      </c>
    </row>
    <row r="456" spans="1:18" x14ac:dyDescent="0.25">
      <c r="A456" s="45">
        <v>455</v>
      </c>
      <c r="B456" s="52">
        <v>43663</v>
      </c>
      <c r="C456" s="53">
        <f t="shared" si="29"/>
        <v>2019</v>
      </c>
      <c r="D456" s="53">
        <f t="shared" si="30"/>
        <v>7</v>
      </c>
      <c r="E456" s="53">
        <f t="shared" si="28"/>
        <v>17</v>
      </c>
      <c r="F456" s="59">
        <v>0.625</v>
      </c>
      <c r="G456" s="53">
        <f>HOUR(F456)</f>
        <v>15</v>
      </c>
      <c r="H456" s="53">
        <f t="shared" si="27"/>
        <v>4</v>
      </c>
      <c r="I456" s="45" t="s">
        <v>145</v>
      </c>
      <c r="J456" s="45" t="s">
        <v>357</v>
      </c>
      <c r="K456" s="45" t="s">
        <v>60</v>
      </c>
      <c r="L456" s="45" t="s">
        <v>60</v>
      </c>
      <c r="M456" s="45" t="s">
        <v>44</v>
      </c>
      <c r="N456" s="45" t="s">
        <v>133</v>
      </c>
      <c r="O456" s="49" t="s">
        <v>1001</v>
      </c>
      <c r="P456" s="49" t="s">
        <v>580</v>
      </c>
      <c r="Q456" s="43" t="s">
        <v>1047</v>
      </c>
      <c r="R456" s="43" t="s">
        <v>1045</v>
      </c>
    </row>
    <row r="457" spans="1:18" x14ac:dyDescent="0.25">
      <c r="A457" s="45">
        <v>456</v>
      </c>
      <c r="B457" s="52">
        <v>43670</v>
      </c>
      <c r="C457" s="53">
        <f t="shared" si="29"/>
        <v>2019</v>
      </c>
      <c r="D457" s="53">
        <f t="shared" si="30"/>
        <v>7</v>
      </c>
      <c r="E457" s="53">
        <f t="shared" si="28"/>
        <v>24</v>
      </c>
      <c r="F457" s="59">
        <v>0.58333333333333337</v>
      </c>
      <c r="G457" s="53">
        <f>HOUR(F457)</f>
        <v>14</v>
      </c>
      <c r="H457" s="53">
        <f t="shared" si="27"/>
        <v>4</v>
      </c>
      <c r="I457" s="45" t="s">
        <v>145</v>
      </c>
      <c r="J457" s="45" t="s">
        <v>357</v>
      </c>
      <c r="K457" s="45" t="s">
        <v>67</v>
      </c>
      <c r="L457" s="45" t="s">
        <v>52</v>
      </c>
      <c r="M457" s="45" t="s">
        <v>9</v>
      </c>
      <c r="N457" s="45" t="s">
        <v>598</v>
      </c>
      <c r="O457" s="49" t="s">
        <v>584</v>
      </c>
      <c r="P457" s="49" t="s">
        <v>597</v>
      </c>
      <c r="Q457" s="43" t="s">
        <v>1046</v>
      </c>
      <c r="R457" s="43" t="s">
        <v>1048</v>
      </c>
    </row>
    <row r="458" spans="1:18" x14ac:dyDescent="0.25">
      <c r="A458" s="45">
        <v>457</v>
      </c>
      <c r="B458" s="52">
        <v>43695</v>
      </c>
      <c r="C458" s="53">
        <f t="shared" si="29"/>
        <v>2019</v>
      </c>
      <c r="D458" s="53">
        <f t="shared" si="30"/>
        <v>8</v>
      </c>
      <c r="E458" s="53">
        <f t="shared" si="28"/>
        <v>18</v>
      </c>
      <c r="F458" s="59" t="s">
        <v>1030</v>
      </c>
      <c r="G458" s="53" t="s">
        <v>1030</v>
      </c>
      <c r="H458" s="53">
        <f t="shared" si="27"/>
        <v>1</v>
      </c>
      <c r="I458" s="45" t="s">
        <v>29</v>
      </c>
      <c r="J458" s="45" t="s">
        <v>357</v>
      </c>
      <c r="K458" s="45" t="s">
        <v>8</v>
      </c>
      <c r="L458" s="45" t="s">
        <v>8</v>
      </c>
      <c r="M458" s="45" t="s">
        <v>9</v>
      </c>
      <c r="N458" s="45" t="s">
        <v>598</v>
      </c>
      <c r="O458" s="49" t="s">
        <v>1001</v>
      </c>
      <c r="P458" s="49" t="s">
        <v>580</v>
      </c>
      <c r="Q458" s="43" t="s">
        <v>819</v>
      </c>
      <c r="R458" s="43" t="s">
        <v>1051</v>
      </c>
    </row>
    <row r="459" spans="1:18" x14ac:dyDescent="0.25">
      <c r="A459" s="45">
        <v>458</v>
      </c>
      <c r="B459" s="52">
        <v>43695</v>
      </c>
      <c r="C459" s="53">
        <f t="shared" si="29"/>
        <v>2019</v>
      </c>
      <c r="D459" s="53">
        <f t="shared" si="30"/>
        <v>8</v>
      </c>
      <c r="E459" s="53">
        <f t="shared" si="28"/>
        <v>18</v>
      </c>
      <c r="F459" s="59" t="s">
        <v>1030</v>
      </c>
      <c r="G459" s="53" t="s">
        <v>1030</v>
      </c>
      <c r="H459" s="53">
        <f t="shared" si="27"/>
        <v>1</v>
      </c>
      <c r="I459" s="45" t="s">
        <v>29</v>
      </c>
      <c r="J459" s="45" t="s">
        <v>357</v>
      </c>
      <c r="K459" s="45" t="s">
        <v>8</v>
      </c>
      <c r="L459" s="45" t="s">
        <v>8</v>
      </c>
      <c r="M459" s="45" t="s">
        <v>9</v>
      </c>
      <c r="N459" s="45" t="s">
        <v>598</v>
      </c>
      <c r="O459" s="49" t="s">
        <v>584</v>
      </c>
      <c r="P459" s="49" t="s">
        <v>597</v>
      </c>
      <c r="Q459" s="43" t="s">
        <v>1049</v>
      </c>
      <c r="R459" s="43" t="s">
        <v>1050</v>
      </c>
    </row>
    <row r="460" spans="1:18" x14ac:dyDescent="0.25">
      <c r="A460" s="45">
        <v>459</v>
      </c>
      <c r="B460" s="52">
        <v>43708</v>
      </c>
      <c r="C460" s="53">
        <f t="shared" si="29"/>
        <v>2019</v>
      </c>
      <c r="D460" s="53">
        <f t="shared" si="30"/>
        <v>8</v>
      </c>
      <c r="E460" s="53">
        <f t="shared" si="28"/>
        <v>31</v>
      </c>
      <c r="F460" s="59">
        <v>0.75</v>
      </c>
      <c r="G460" s="53">
        <f>HOUR(F460)</f>
        <v>18</v>
      </c>
      <c r="H460" s="53">
        <f t="shared" si="27"/>
        <v>7</v>
      </c>
      <c r="I460" s="45" t="s">
        <v>57</v>
      </c>
      <c r="J460" s="45" t="s">
        <v>39</v>
      </c>
      <c r="K460" s="45" t="s">
        <v>8</v>
      </c>
      <c r="L460" s="45" t="s">
        <v>8</v>
      </c>
      <c r="M460" s="45" t="s">
        <v>9</v>
      </c>
      <c r="N460" s="45" t="s">
        <v>594</v>
      </c>
      <c r="O460" s="49" t="s">
        <v>587</v>
      </c>
      <c r="P460" s="49" t="s">
        <v>581</v>
      </c>
      <c r="Q460" s="43" t="s">
        <v>1052</v>
      </c>
      <c r="R460" s="43" t="s">
        <v>1053</v>
      </c>
    </row>
    <row r="461" spans="1:18" x14ac:dyDescent="0.25">
      <c r="A461" s="45">
        <v>460</v>
      </c>
      <c r="B461" s="52">
        <v>43709</v>
      </c>
      <c r="C461" s="53">
        <f t="shared" si="29"/>
        <v>2019</v>
      </c>
      <c r="D461" s="53">
        <f t="shared" si="30"/>
        <v>9</v>
      </c>
      <c r="E461" s="53">
        <f t="shared" si="28"/>
        <v>1</v>
      </c>
      <c r="F461" s="59">
        <v>0.5</v>
      </c>
      <c r="G461" s="53">
        <f>HOUR(F461)</f>
        <v>12</v>
      </c>
      <c r="H461" s="53">
        <f t="shared" si="27"/>
        <v>1</v>
      </c>
      <c r="I461" s="45" t="s">
        <v>29</v>
      </c>
      <c r="J461" s="45" t="s">
        <v>39</v>
      </c>
      <c r="K461" s="45" t="s">
        <v>8</v>
      </c>
      <c r="L461" s="45" t="s">
        <v>8</v>
      </c>
      <c r="M461" s="45" t="s">
        <v>9</v>
      </c>
      <c r="N461" s="45" t="s">
        <v>598</v>
      </c>
      <c r="O461" s="49" t="s">
        <v>1001</v>
      </c>
      <c r="P461" s="49" t="s">
        <v>580</v>
      </c>
      <c r="Q461" s="43" t="s">
        <v>1054</v>
      </c>
      <c r="R461" s="43" t="s">
        <v>1055</v>
      </c>
    </row>
    <row r="462" spans="1:18" x14ac:dyDescent="0.25">
      <c r="A462" s="45">
        <v>461</v>
      </c>
      <c r="B462" s="52">
        <v>43711</v>
      </c>
      <c r="C462" s="53">
        <f t="shared" si="29"/>
        <v>2019</v>
      </c>
      <c r="D462" s="53">
        <f t="shared" si="30"/>
        <v>9</v>
      </c>
      <c r="E462" s="53">
        <f t="shared" si="28"/>
        <v>3</v>
      </c>
      <c r="F462" s="59">
        <v>0.63541666666666663</v>
      </c>
      <c r="G462" s="53">
        <f>HOUR(F462)</f>
        <v>15</v>
      </c>
      <c r="H462" s="53">
        <f t="shared" si="27"/>
        <v>3</v>
      </c>
      <c r="I462" s="45" t="s">
        <v>21</v>
      </c>
      <c r="J462" s="45" t="s">
        <v>357</v>
      </c>
      <c r="K462" s="45" t="s">
        <v>8</v>
      </c>
      <c r="L462" s="45" t="s">
        <v>8</v>
      </c>
      <c r="M462" s="45" t="s">
        <v>9</v>
      </c>
      <c r="N462" s="45" t="s">
        <v>594</v>
      </c>
      <c r="O462" s="49" t="s">
        <v>584</v>
      </c>
      <c r="P462" s="49" t="s">
        <v>583</v>
      </c>
      <c r="Q462" s="43" t="s">
        <v>1056</v>
      </c>
      <c r="R462" s="43" t="s">
        <v>1057</v>
      </c>
    </row>
    <row r="463" spans="1:18" x14ac:dyDescent="0.25">
      <c r="A463" s="45">
        <v>462</v>
      </c>
      <c r="B463" s="52">
        <v>43718</v>
      </c>
      <c r="C463" s="53">
        <f t="shared" si="29"/>
        <v>2019</v>
      </c>
      <c r="D463" s="53">
        <f t="shared" si="30"/>
        <v>9</v>
      </c>
      <c r="E463" s="53">
        <f t="shared" si="28"/>
        <v>10</v>
      </c>
      <c r="F463" s="59" t="s">
        <v>1030</v>
      </c>
      <c r="G463" s="53" t="s">
        <v>1030</v>
      </c>
      <c r="H463" s="53">
        <f t="shared" si="27"/>
        <v>3</v>
      </c>
      <c r="I463" s="45" t="s">
        <v>21</v>
      </c>
      <c r="J463" s="45" t="s">
        <v>357</v>
      </c>
      <c r="K463" s="45" t="s">
        <v>1058</v>
      </c>
      <c r="L463" s="45" t="s">
        <v>52</v>
      </c>
      <c r="M463" s="45" t="s">
        <v>9</v>
      </c>
      <c r="N463" s="45" t="s">
        <v>26</v>
      </c>
      <c r="O463" s="49" t="s">
        <v>587</v>
      </c>
      <c r="P463" s="49" t="s">
        <v>581</v>
      </c>
      <c r="Q463" s="43" t="s">
        <v>1059</v>
      </c>
      <c r="R463" s="43" t="s">
        <v>1060</v>
      </c>
    </row>
    <row r="464" spans="1:18" x14ac:dyDescent="0.25">
      <c r="A464" s="45">
        <v>463</v>
      </c>
      <c r="B464" s="52">
        <v>43720</v>
      </c>
      <c r="C464" s="53">
        <f t="shared" si="29"/>
        <v>2019</v>
      </c>
      <c r="D464" s="53">
        <f t="shared" si="30"/>
        <v>9</v>
      </c>
      <c r="E464" s="53">
        <f t="shared" si="28"/>
        <v>12</v>
      </c>
      <c r="F464" s="59">
        <v>0.70833333333333337</v>
      </c>
      <c r="G464" s="53">
        <f>HOUR(F464)</f>
        <v>17</v>
      </c>
      <c r="H464" s="53">
        <f t="shared" si="27"/>
        <v>5</v>
      </c>
      <c r="I464" s="45" t="s">
        <v>17</v>
      </c>
      <c r="J464" s="45" t="s">
        <v>357</v>
      </c>
      <c r="K464" s="45" t="s">
        <v>8</v>
      </c>
      <c r="L464" s="45" t="s">
        <v>8</v>
      </c>
      <c r="M464" s="45" t="s">
        <v>9</v>
      </c>
      <c r="N464" s="45" t="s">
        <v>598</v>
      </c>
      <c r="O464" s="49" t="s">
        <v>584</v>
      </c>
      <c r="P464" s="49" t="s">
        <v>597</v>
      </c>
      <c r="Q464" s="43" t="s">
        <v>1061</v>
      </c>
      <c r="R464" s="43" t="s">
        <v>1062</v>
      </c>
    </row>
    <row r="465" spans="1:18" x14ac:dyDescent="0.25">
      <c r="A465" s="45">
        <v>464</v>
      </c>
      <c r="B465" s="52">
        <v>43722</v>
      </c>
      <c r="C465" s="53">
        <f t="shared" si="29"/>
        <v>2019</v>
      </c>
      <c r="D465" s="53">
        <f t="shared" si="30"/>
        <v>9</v>
      </c>
      <c r="E465" s="53">
        <f t="shared" si="28"/>
        <v>14</v>
      </c>
      <c r="F465" s="59" t="s">
        <v>1030</v>
      </c>
      <c r="G465" s="53" t="s">
        <v>1030</v>
      </c>
      <c r="H465" s="53">
        <f t="shared" si="27"/>
        <v>7</v>
      </c>
      <c r="I465" s="45" t="s">
        <v>57</v>
      </c>
      <c r="J465" s="45" t="s">
        <v>357</v>
      </c>
      <c r="K465" s="45" t="s">
        <v>8</v>
      </c>
      <c r="L465" s="45" t="s">
        <v>8</v>
      </c>
      <c r="M465" s="45" t="s">
        <v>9</v>
      </c>
      <c r="N465" s="45" t="s">
        <v>598</v>
      </c>
      <c r="O465" s="49" t="s">
        <v>584</v>
      </c>
      <c r="P465" s="49" t="s">
        <v>597</v>
      </c>
      <c r="Q465" s="43" t="s">
        <v>1063</v>
      </c>
      <c r="R465" s="43" t="s">
        <v>1064</v>
      </c>
    </row>
    <row r="466" spans="1:18" x14ac:dyDescent="0.25">
      <c r="A466" s="45">
        <v>465</v>
      </c>
      <c r="B466" s="52">
        <v>43734</v>
      </c>
      <c r="C466" s="53">
        <f t="shared" si="29"/>
        <v>2019</v>
      </c>
      <c r="D466" s="53">
        <f t="shared" si="30"/>
        <v>9</v>
      </c>
      <c r="E466" s="53">
        <f t="shared" si="28"/>
        <v>26</v>
      </c>
      <c r="F466" s="59">
        <v>0.70833333333333337</v>
      </c>
      <c r="G466" s="53">
        <f>HOUR(F466)</f>
        <v>17</v>
      </c>
      <c r="H466" s="53">
        <f t="shared" si="27"/>
        <v>5</v>
      </c>
      <c r="I466" s="45" t="s">
        <v>17</v>
      </c>
      <c r="J466" s="45" t="s">
        <v>357</v>
      </c>
      <c r="K466" s="45" t="s">
        <v>30</v>
      </c>
      <c r="L466" s="45" t="s">
        <v>30</v>
      </c>
      <c r="M466" s="45" t="s">
        <v>9</v>
      </c>
      <c r="N466" s="45" t="s">
        <v>598</v>
      </c>
      <c r="O466" s="49" t="s">
        <v>584</v>
      </c>
      <c r="P466" s="49" t="s">
        <v>597</v>
      </c>
      <c r="Q466" s="43" t="s">
        <v>1065</v>
      </c>
      <c r="R466" s="43" t="s">
        <v>1066</v>
      </c>
    </row>
    <row r="467" spans="1:18" x14ac:dyDescent="0.25">
      <c r="A467" s="45">
        <v>466</v>
      </c>
      <c r="B467" s="52">
        <v>43753</v>
      </c>
      <c r="C467" s="53">
        <f t="shared" si="29"/>
        <v>2019</v>
      </c>
      <c r="D467" s="53">
        <f t="shared" si="30"/>
        <v>10</v>
      </c>
      <c r="E467" s="53">
        <f t="shared" si="28"/>
        <v>15</v>
      </c>
      <c r="F467" s="59" t="s">
        <v>1030</v>
      </c>
      <c r="G467" s="53" t="s">
        <v>1030</v>
      </c>
      <c r="H467" s="53">
        <f t="shared" si="27"/>
        <v>3</v>
      </c>
      <c r="I467" s="45" t="s">
        <v>21</v>
      </c>
      <c r="J467" s="45" t="s">
        <v>357</v>
      </c>
      <c r="K467" s="45" t="s">
        <v>12</v>
      </c>
      <c r="L467" s="45" t="s">
        <v>12</v>
      </c>
      <c r="M467" s="45" t="s">
        <v>44</v>
      </c>
      <c r="N467" s="45" t="s">
        <v>133</v>
      </c>
      <c r="O467" s="49" t="s">
        <v>999</v>
      </c>
      <c r="P467" s="49" t="s">
        <v>581</v>
      </c>
      <c r="Q467" s="43" t="s">
        <v>1067</v>
      </c>
      <c r="R467" s="43" t="s">
        <v>1068</v>
      </c>
    </row>
    <row r="468" spans="1:18" x14ac:dyDescent="0.25">
      <c r="A468" s="45">
        <v>467</v>
      </c>
      <c r="B468" s="52">
        <v>43755</v>
      </c>
      <c r="C468" s="53">
        <f t="shared" si="29"/>
        <v>2019</v>
      </c>
      <c r="D468" s="53">
        <f t="shared" si="30"/>
        <v>10</v>
      </c>
      <c r="E468" s="53">
        <f t="shared" si="28"/>
        <v>17</v>
      </c>
      <c r="F468" s="59">
        <v>0.58333333333333337</v>
      </c>
      <c r="G468" s="53">
        <f t="shared" ref="G468:G475" si="31">HOUR(F468)</f>
        <v>14</v>
      </c>
      <c r="H468" s="53">
        <f t="shared" si="27"/>
        <v>5</v>
      </c>
      <c r="I468" s="45" t="s">
        <v>17</v>
      </c>
      <c r="J468" s="45" t="s">
        <v>357</v>
      </c>
      <c r="K468" s="45" t="s">
        <v>30</v>
      </c>
      <c r="L468" s="45" t="s">
        <v>30</v>
      </c>
      <c r="M468" s="45" t="s">
        <v>9</v>
      </c>
      <c r="N468" s="45" t="s">
        <v>598</v>
      </c>
      <c r="O468" s="49" t="s">
        <v>584</v>
      </c>
      <c r="P468" s="49" t="s">
        <v>597</v>
      </c>
      <c r="Q468" s="43" t="s">
        <v>1069</v>
      </c>
      <c r="R468" s="43" t="s">
        <v>1070</v>
      </c>
    </row>
    <row r="469" spans="1:18" x14ac:dyDescent="0.25">
      <c r="A469" s="45">
        <v>468</v>
      </c>
      <c r="B469" s="52">
        <v>43771</v>
      </c>
      <c r="C469" s="53">
        <f t="shared" si="29"/>
        <v>2019</v>
      </c>
      <c r="D469" s="53">
        <f t="shared" si="30"/>
        <v>11</v>
      </c>
      <c r="E469" s="53">
        <f t="shared" si="28"/>
        <v>2</v>
      </c>
      <c r="F469" s="59">
        <v>0.75</v>
      </c>
      <c r="G469" s="53">
        <f t="shared" si="31"/>
        <v>18</v>
      </c>
      <c r="H469" s="53">
        <f t="shared" si="27"/>
        <v>7</v>
      </c>
      <c r="I469" s="45" t="s">
        <v>57</v>
      </c>
      <c r="J469" s="45" t="s">
        <v>357</v>
      </c>
      <c r="K469" s="45" t="s">
        <v>8</v>
      </c>
      <c r="L469" s="45" t="s">
        <v>8</v>
      </c>
      <c r="M469" s="45" t="s">
        <v>9</v>
      </c>
      <c r="N469" s="45" t="s">
        <v>598</v>
      </c>
      <c r="O469" s="49" t="s">
        <v>588</v>
      </c>
      <c r="P469" s="49" t="s">
        <v>582</v>
      </c>
      <c r="Q469" s="43" t="s">
        <v>1071</v>
      </c>
      <c r="R469" s="43" t="s">
        <v>1072</v>
      </c>
    </row>
    <row r="470" spans="1:18" x14ac:dyDescent="0.25">
      <c r="A470" s="45">
        <v>469</v>
      </c>
      <c r="B470" s="52">
        <v>43780</v>
      </c>
      <c r="C470" s="53">
        <f t="shared" si="29"/>
        <v>2019</v>
      </c>
      <c r="D470" s="53">
        <f t="shared" si="30"/>
        <v>11</v>
      </c>
      <c r="E470" s="53">
        <f t="shared" si="28"/>
        <v>11</v>
      </c>
      <c r="F470" s="59">
        <v>0.54166666666666663</v>
      </c>
      <c r="G470" s="53">
        <f t="shared" si="31"/>
        <v>13</v>
      </c>
      <c r="H470" s="53">
        <f t="shared" si="27"/>
        <v>2</v>
      </c>
      <c r="I470" s="45" t="s">
        <v>38</v>
      </c>
      <c r="J470" s="45" t="s">
        <v>39</v>
      </c>
      <c r="K470" s="45" t="s">
        <v>8</v>
      </c>
      <c r="L470" s="45" t="s">
        <v>8</v>
      </c>
      <c r="M470" s="45" t="s">
        <v>9</v>
      </c>
      <c r="N470" s="45" t="s">
        <v>594</v>
      </c>
      <c r="O470" s="49" t="s">
        <v>999</v>
      </c>
      <c r="P470" s="49" t="s">
        <v>581</v>
      </c>
      <c r="Q470" s="43" t="s">
        <v>1073</v>
      </c>
      <c r="R470" s="43" t="s">
        <v>1074</v>
      </c>
    </row>
    <row r="471" spans="1:18" x14ac:dyDescent="0.25">
      <c r="A471" s="45">
        <v>470</v>
      </c>
      <c r="B471" s="52">
        <v>44017</v>
      </c>
      <c r="C471" s="53">
        <v>2020</v>
      </c>
      <c r="D471" s="53">
        <f t="shared" si="30"/>
        <v>7</v>
      </c>
      <c r="E471" s="53">
        <f t="shared" si="28"/>
        <v>5</v>
      </c>
      <c r="F471" s="59">
        <v>0.77083333333333337</v>
      </c>
      <c r="G471" s="53">
        <f t="shared" si="31"/>
        <v>18</v>
      </c>
      <c r="H471" s="53">
        <f t="shared" si="27"/>
        <v>1</v>
      </c>
      <c r="I471" s="45" t="s">
        <v>29</v>
      </c>
      <c r="J471" s="45" t="s">
        <v>39</v>
      </c>
      <c r="K471" s="45" t="s">
        <v>1076</v>
      </c>
      <c r="L471" s="45" t="s">
        <v>52</v>
      </c>
      <c r="M471" s="45" t="s">
        <v>9</v>
      </c>
      <c r="N471" s="45" t="s">
        <v>598</v>
      </c>
      <c r="O471" s="49" t="s">
        <v>588</v>
      </c>
      <c r="P471" s="49" t="s">
        <v>582</v>
      </c>
      <c r="Q471" s="45" t="s">
        <v>1077</v>
      </c>
      <c r="R471" s="45" t="s">
        <v>1078</v>
      </c>
    </row>
    <row r="472" spans="1:18" x14ac:dyDescent="0.25">
      <c r="A472" s="45">
        <v>471</v>
      </c>
      <c r="B472" s="52">
        <v>44021</v>
      </c>
      <c r="C472" s="53">
        <v>2020</v>
      </c>
      <c r="D472" s="53">
        <f t="shared" si="30"/>
        <v>7</v>
      </c>
      <c r="E472" s="53">
        <f t="shared" si="28"/>
        <v>9</v>
      </c>
      <c r="F472" s="59">
        <v>0.26041666666666669</v>
      </c>
      <c r="G472" s="53">
        <f t="shared" si="31"/>
        <v>6</v>
      </c>
      <c r="H472" s="53">
        <f t="shared" si="27"/>
        <v>5</v>
      </c>
      <c r="I472" s="45" t="s">
        <v>17</v>
      </c>
      <c r="J472" s="45" t="s">
        <v>357</v>
      </c>
      <c r="K472" s="45" t="s">
        <v>30</v>
      </c>
      <c r="L472" s="45" t="s">
        <v>30</v>
      </c>
      <c r="M472" s="45" t="s">
        <v>44</v>
      </c>
      <c r="N472" s="45" t="s">
        <v>598</v>
      </c>
      <c r="O472" s="49" t="s">
        <v>588</v>
      </c>
      <c r="P472" s="49" t="s">
        <v>582</v>
      </c>
      <c r="Q472" s="45" t="s">
        <v>1079</v>
      </c>
      <c r="R472" s="45" t="s">
        <v>1080</v>
      </c>
    </row>
    <row r="473" spans="1:18" x14ac:dyDescent="0.25">
      <c r="A473" s="45">
        <v>472</v>
      </c>
      <c r="B473" s="52">
        <v>44026</v>
      </c>
      <c r="C473" s="53">
        <v>2020</v>
      </c>
      <c r="D473" s="53">
        <f t="shared" si="30"/>
        <v>7</v>
      </c>
      <c r="E473" s="53">
        <f t="shared" si="28"/>
        <v>14</v>
      </c>
      <c r="F473" s="59">
        <v>0.39583333333333331</v>
      </c>
      <c r="G473" s="53">
        <f t="shared" si="31"/>
        <v>9</v>
      </c>
      <c r="H473" s="53">
        <f t="shared" si="27"/>
        <v>3</v>
      </c>
      <c r="I473" s="45" t="s">
        <v>21</v>
      </c>
      <c r="J473" s="45" t="s">
        <v>357</v>
      </c>
      <c r="K473" s="45" t="s">
        <v>60</v>
      </c>
      <c r="L473" s="45" t="s">
        <v>60</v>
      </c>
      <c r="M473" s="45" t="s">
        <v>25</v>
      </c>
      <c r="N473" s="45" t="s">
        <v>26</v>
      </c>
      <c r="O473" s="49" t="s">
        <v>1001</v>
      </c>
      <c r="P473" s="49" t="s">
        <v>580</v>
      </c>
      <c r="Q473" s="45" t="s">
        <v>1081</v>
      </c>
      <c r="R473" s="45" t="s">
        <v>1082</v>
      </c>
    </row>
    <row r="474" spans="1:18" x14ac:dyDescent="0.25">
      <c r="A474" s="45">
        <v>473</v>
      </c>
      <c r="B474" s="52">
        <v>44042</v>
      </c>
      <c r="C474" s="53">
        <v>2020</v>
      </c>
      <c r="D474" s="53">
        <f t="shared" si="30"/>
        <v>7</v>
      </c>
      <c r="E474" s="53">
        <f t="shared" si="28"/>
        <v>30</v>
      </c>
      <c r="F474" s="59">
        <v>0.43402777777777773</v>
      </c>
      <c r="G474" s="53">
        <f t="shared" si="31"/>
        <v>10</v>
      </c>
      <c r="H474" s="53">
        <f t="shared" si="27"/>
        <v>5</v>
      </c>
      <c r="I474" s="45" t="s">
        <v>17</v>
      </c>
      <c r="J474" s="45" t="s">
        <v>357</v>
      </c>
      <c r="K474" s="45" t="s">
        <v>60</v>
      </c>
      <c r="L474" s="45" t="s">
        <v>60</v>
      </c>
      <c r="M474" s="45" t="s">
        <v>44</v>
      </c>
      <c r="N474" s="45" t="s">
        <v>133</v>
      </c>
      <c r="O474" s="49" t="s">
        <v>584</v>
      </c>
      <c r="P474" s="49" t="s">
        <v>597</v>
      </c>
      <c r="Q474" s="45" t="s">
        <v>1083</v>
      </c>
      <c r="R474" s="45" t="s">
        <v>1084</v>
      </c>
    </row>
    <row r="475" spans="1:18" x14ac:dyDescent="0.25">
      <c r="A475" s="45">
        <v>474</v>
      </c>
      <c r="B475" s="52">
        <v>44044</v>
      </c>
      <c r="C475" s="53">
        <v>2020</v>
      </c>
      <c r="D475" s="53">
        <f t="shared" si="30"/>
        <v>8</v>
      </c>
      <c r="E475" s="53">
        <f t="shared" si="28"/>
        <v>1</v>
      </c>
      <c r="F475" s="59">
        <v>0.79166666666666663</v>
      </c>
      <c r="G475" s="53">
        <f t="shared" si="31"/>
        <v>19</v>
      </c>
      <c r="H475" s="53">
        <f t="shared" si="27"/>
        <v>7</v>
      </c>
      <c r="I475" s="45" t="s">
        <v>57</v>
      </c>
      <c r="J475" s="45" t="s">
        <v>357</v>
      </c>
      <c r="K475" s="45" t="s">
        <v>12</v>
      </c>
      <c r="L475" s="45" t="s">
        <v>12</v>
      </c>
      <c r="M475" s="45" t="s">
        <v>9</v>
      </c>
      <c r="N475" s="45" t="s">
        <v>133</v>
      </c>
      <c r="O475" s="49" t="s">
        <v>999</v>
      </c>
      <c r="P475" s="49" t="s">
        <v>581</v>
      </c>
      <c r="Q475" s="45" t="s">
        <v>1085</v>
      </c>
      <c r="R475" s="45" t="s">
        <v>1086</v>
      </c>
    </row>
    <row r="476" spans="1:18" x14ac:dyDescent="0.25">
      <c r="A476" s="45">
        <v>475</v>
      </c>
      <c r="B476" s="52">
        <v>44048</v>
      </c>
      <c r="C476" s="53">
        <v>2020</v>
      </c>
      <c r="D476" s="53">
        <f t="shared" si="30"/>
        <v>8</v>
      </c>
      <c r="E476" s="53">
        <f t="shared" ref="E476:E487" si="32">DAY(B476)</f>
        <v>5</v>
      </c>
      <c r="H476" s="53">
        <f t="shared" si="27"/>
        <v>4</v>
      </c>
      <c r="I476" s="45" t="s">
        <v>145</v>
      </c>
      <c r="J476" s="45" t="s">
        <v>357</v>
      </c>
      <c r="K476" s="45" t="s">
        <v>8</v>
      </c>
      <c r="L476" s="45" t="s">
        <v>8</v>
      </c>
      <c r="M476" s="45" t="s">
        <v>9</v>
      </c>
      <c r="N476" s="45" t="s">
        <v>598</v>
      </c>
      <c r="O476" s="49" t="s">
        <v>584</v>
      </c>
      <c r="P476" s="49" t="s">
        <v>597</v>
      </c>
      <c r="Q476" s="45" t="s">
        <v>1089</v>
      </c>
      <c r="R476" s="45" t="s">
        <v>1090</v>
      </c>
    </row>
    <row r="477" spans="1:18" x14ac:dyDescent="0.25">
      <c r="A477" s="45">
        <v>476</v>
      </c>
      <c r="B477" s="52">
        <v>44048</v>
      </c>
      <c r="C477" s="53">
        <v>2020</v>
      </c>
      <c r="D477" s="53">
        <f t="shared" si="30"/>
        <v>8</v>
      </c>
      <c r="E477" s="53">
        <f t="shared" si="32"/>
        <v>5</v>
      </c>
      <c r="H477" s="53">
        <f t="shared" si="27"/>
        <v>4</v>
      </c>
      <c r="I477" s="45" t="s">
        <v>145</v>
      </c>
      <c r="J477" s="45" t="s">
        <v>357</v>
      </c>
      <c r="K477" s="45" t="s">
        <v>8</v>
      </c>
      <c r="L477" s="45" t="s">
        <v>8</v>
      </c>
      <c r="M477" s="45" t="s">
        <v>9</v>
      </c>
      <c r="N477" s="45" t="s">
        <v>598</v>
      </c>
      <c r="O477" s="49" t="s">
        <v>588</v>
      </c>
      <c r="P477" s="49" t="s">
        <v>582</v>
      </c>
      <c r="Q477" s="45" t="s">
        <v>1087</v>
      </c>
      <c r="R477" s="45" t="s">
        <v>1088</v>
      </c>
    </row>
    <row r="478" spans="1:18" x14ac:dyDescent="0.25">
      <c r="A478" s="45">
        <v>477</v>
      </c>
      <c r="B478" s="52">
        <v>44049</v>
      </c>
      <c r="C478" s="53">
        <v>2020</v>
      </c>
      <c r="D478" s="53">
        <f t="shared" si="30"/>
        <v>8</v>
      </c>
      <c r="E478" s="53">
        <f t="shared" si="32"/>
        <v>6</v>
      </c>
      <c r="F478" s="59">
        <v>0.875</v>
      </c>
      <c r="G478" s="53">
        <f>HOUR(F478)</f>
        <v>21</v>
      </c>
      <c r="H478" s="53">
        <f t="shared" si="27"/>
        <v>5</v>
      </c>
      <c r="I478" s="45" t="s">
        <v>17</v>
      </c>
      <c r="J478" s="45" t="s">
        <v>357</v>
      </c>
      <c r="K478" s="45" t="s">
        <v>8</v>
      </c>
      <c r="L478" s="45" t="s">
        <v>8</v>
      </c>
      <c r="M478" s="45" t="s">
        <v>9</v>
      </c>
      <c r="N478" s="45" t="s">
        <v>598</v>
      </c>
      <c r="O478" s="49" t="s">
        <v>1001</v>
      </c>
      <c r="P478" s="49" t="s">
        <v>580</v>
      </c>
      <c r="Q478" s="45" t="s">
        <v>1091</v>
      </c>
      <c r="R478" s="45" t="s">
        <v>1092</v>
      </c>
    </row>
    <row r="479" spans="1:18" x14ac:dyDescent="0.25">
      <c r="A479" s="45">
        <v>478</v>
      </c>
      <c r="B479" s="52">
        <v>44058</v>
      </c>
      <c r="C479" s="53">
        <v>2020</v>
      </c>
      <c r="D479" s="53">
        <f t="shared" si="30"/>
        <v>8</v>
      </c>
      <c r="E479" s="53">
        <f t="shared" si="32"/>
        <v>15</v>
      </c>
      <c r="F479" s="59">
        <v>0.54166666666666663</v>
      </c>
      <c r="G479" s="53">
        <f>HOUR(F479)</f>
        <v>13</v>
      </c>
      <c r="H479" s="53">
        <f t="shared" si="27"/>
        <v>7</v>
      </c>
      <c r="I479" s="45" t="s">
        <v>57</v>
      </c>
      <c r="J479" s="45" t="s">
        <v>357</v>
      </c>
      <c r="K479" s="45" t="s">
        <v>12</v>
      </c>
      <c r="L479" s="45" t="s">
        <v>12</v>
      </c>
      <c r="M479" s="45" t="s">
        <v>25</v>
      </c>
      <c r="N479" s="45" t="s">
        <v>26</v>
      </c>
      <c r="O479" s="49" t="s">
        <v>584</v>
      </c>
      <c r="P479" s="49" t="s">
        <v>597</v>
      </c>
      <c r="Q479" s="45" t="s">
        <v>1095</v>
      </c>
      <c r="R479" s="45" t="s">
        <v>1096</v>
      </c>
    </row>
    <row r="480" spans="1:18" x14ac:dyDescent="0.25">
      <c r="A480" s="45">
        <v>479</v>
      </c>
      <c r="B480" s="52">
        <v>44058</v>
      </c>
      <c r="C480" s="53">
        <v>2020</v>
      </c>
      <c r="D480" s="53">
        <f t="shared" si="30"/>
        <v>8</v>
      </c>
      <c r="E480" s="53">
        <f t="shared" si="32"/>
        <v>15</v>
      </c>
      <c r="F480" s="59">
        <v>0.25</v>
      </c>
      <c r="G480" s="53">
        <f>HOUR(F480)</f>
        <v>6</v>
      </c>
      <c r="H480" s="53">
        <f t="shared" si="27"/>
        <v>7</v>
      </c>
      <c r="I480" s="45" t="s">
        <v>57</v>
      </c>
      <c r="J480" s="45" t="s">
        <v>357</v>
      </c>
      <c r="K480" s="45" t="s">
        <v>8</v>
      </c>
      <c r="L480" s="45" t="s">
        <v>8</v>
      </c>
      <c r="M480" s="45" t="s">
        <v>9</v>
      </c>
      <c r="N480" s="45" t="s">
        <v>598</v>
      </c>
      <c r="O480" s="49" t="s">
        <v>588</v>
      </c>
      <c r="P480" s="49" t="s">
        <v>582</v>
      </c>
      <c r="Q480" s="45" t="s">
        <v>1093</v>
      </c>
      <c r="R480" s="45" t="s">
        <v>1094</v>
      </c>
    </row>
    <row r="481" spans="1:19" x14ac:dyDescent="0.25">
      <c r="A481" s="45">
        <v>480</v>
      </c>
      <c r="B481" s="52">
        <v>44073</v>
      </c>
      <c r="C481" s="53">
        <v>2020</v>
      </c>
      <c r="D481" s="53">
        <f t="shared" si="30"/>
        <v>8</v>
      </c>
      <c r="E481" s="53">
        <f t="shared" si="32"/>
        <v>30</v>
      </c>
      <c r="F481" s="59">
        <v>0.5</v>
      </c>
      <c r="G481" s="53">
        <f>HOUR(F481)</f>
        <v>12</v>
      </c>
      <c r="H481" s="53">
        <f t="shared" si="27"/>
        <v>1</v>
      </c>
      <c r="I481" s="45" t="s">
        <v>29</v>
      </c>
      <c r="J481" s="45" t="s">
        <v>357</v>
      </c>
      <c r="K481" s="45" t="s">
        <v>12</v>
      </c>
      <c r="L481" s="45" t="s">
        <v>12</v>
      </c>
      <c r="M481" s="45" t="s">
        <v>44</v>
      </c>
      <c r="N481" s="45" t="s">
        <v>133</v>
      </c>
      <c r="O481" s="49" t="s">
        <v>999</v>
      </c>
      <c r="P481" s="49" t="s">
        <v>581</v>
      </c>
      <c r="Q481" s="45" t="s">
        <v>1098</v>
      </c>
      <c r="R481" s="45" t="s">
        <v>1099</v>
      </c>
    </row>
    <row r="482" spans="1:19" x14ac:dyDescent="0.25">
      <c r="A482" s="45">
        <v>481</v>
      </c>
      <c r="B482" s="52">
        <v>44073</v>
      </c>
      <c r="C482" s="53">
        <v>2020</v>
      </c>
      <c r="D482" s="53">
        <f t="shared" si="30"/>
        <v>8</v>
      </c>
      <c r="E482" s="53">
        <f t="shared" si="32"/>
        <v>30</v>
      </c>
      <c r="H482" s="53">
        <f t="shared" si="27"/>
        <v>1</v>
      </c>
      <c r="I482" s="45" t="s">
        <v>29</v>
      </c>
      <c r="J482" s="45" t="s">
        <v>357</v>
      </c>
      <c r="K482" s="45" t="s">
        <v>30</v>
      </c>
      <c r="L482" s="45" t="s">
        <v>30</v>
      </c>
      <c r="M482" s="45" t="s">
        <v>9</v>
      </c>
      <c r="N482" s="45" t="s">
        <v>598</v>
      </c>
      <c r="O482" s="49" t="s">
        <v>999</v>
      </c>
      <c r="P482" s="49" t="s">
        <v>581</v>
      </c>
      <c r="Q482" s="45" t="s">
        <v>1100</v>
      </c>
      <c r="R482" s="45" t="s">
        <v>1101</v>
      </c>
    </row>
    <row r="483" spans="1:19" x14ac:dyDescent="0.25">
      <c r="A483" s="45">
        <v>482</v>
      </c>
      <c r="B483" s="52">
        <v>44086</v>
      </c>
      <c r="C483" s="53">
        <v>2020</v>
      </c>
      <c r="D483" s="53">
        <f t="shared" si="30"/>
        <v>9</v>
      </c>
      <c r="E483" s="53">
        <f t="shared" si="32"/>
        <v>12</v>
      </c>
      <c r="F483" s="59">
        <v>0.625</v>
      </c>
      <c r="G483" s="53">
        <f>HOUR(F483)</f>
        <v>15</v>
      </c>
      <c r="H483" s="53">
        <f t="shared" si="27"/>
        <v>7</v>
      </c>
      <c r="I483" s="45" t="s">
        <v>57</v>
      </c>
      <c r="J483" s="45" t="s">
        <v>357</v>
      </c>
      <c r="K483" s="45" t="s">
        <v>8</v>
      </c>
      <c r="L483" s="45" t="s">
        <v>8</v>
      </c>
      <c r="M483" s="45" t="s">
        <v>9</v>
      </c>
      <c r="N483" s="45" t="s">
        <v>598</v>
      </c>
      <c r="O483" s="49" t="s">
        <v>584</v>
      </c>
      <c r="P483" s="49" t="s">
        <v>597</v>
      </c>
      <c r="Q483" s="45" t="s">
        <v>1102</v>
      </c>
      <c r="R483" s="45" t="s">
        <v>1103</v>
      </c>
    </row>
    <row r="484" spans="1:19" x14ac:dyDescent="0.25">
      <c r="A484" s="45">
        <v>483</v>
      </c>
      <c r="B484" s="52">
        <v>44100</v>
      </c>
      <c r="C484" s="53">
        <v>2020</v>
      </c>
      <c r="D484" s="53">
        <f t="shared" si="30"/>
        <v>9</v>
      </c>
      <c r="E484" s="53">
        <f t="shared" si="32"/>
        <v>26</v>
      </c>
      <c r="F484" s="59">
        <v>0.41666666666666669</v>
      </c>
      <c r="G484" s="53">
        <f>HOUR(F484)</f>
        <v>10</v>
      </c>
      <c r="H484" s="53">
        <f t="shared" si="27"/>
        <v>7</v>
      </c>
      <c r="I484" s="45" t="s">
        <v>57</v>
      </c>
      <c r="J484" s="45" t="s">
        <v>357</v>
      </c>
      <c r="K484" s="45" t="s">
        <v>12</v>
      </c>
      <c r="L484" s="45" t="s">
        <v>12</v>
      </c>
      <c r="M484" s="45" t="s">
        <v>9</v>
      </c>
      <c r="N484" s="45" t="s">
        <v>598</v>
      </c>
      <c r="O484" s="49" t="s">
        <v>1001</v>
      </c>
      <c r="P484" s="49" t="s">
        <v>580</v>
      </c>
      <c r="Q484" s="45" t="s">
        <v>1104</v>
      </c>
      <c r="R484" s="45" t="s">
        <v>1105</v>
      </c>
    </row>
    <row r="485" spans="1:19" x14ac:dyDescent="0.25">
      <c r="A485" s="45">
        <v>484</v>
      </c>
      <c r="B485" s="52">
        <v>44127</v>
      </c>
      <c r="C485" s="53">
        <v>2020</v>
      </c>
      <c r="D485" s="53">
        <f t="shared" si="30"/>
        <v>10</v>
      </c>
      <c r="E485" s="53">
        <f t="shared" si="32"/>
        <v>23</v>
      </c>
      <c r="F485" s="59">
        <v>0.125</v>
      </c>
      <c r="G485" s="53">
        <f>HOUR(F485)</f>
        <v>3</v>
      </c>
      <c r="H485" s="53">
        <f t="shared" si="27"/>
        <v>6</v>
      </c>
      <c r="I485" s="45" t="s">
        <v>24</v>
      </c>
      <c r="J485" s="45" t="s">
        <v>357</v>
      </c>
      <c r="K485" s="45" t="s">
        <v>8</v>
      </c>
      <c r="L485" s="45" t="s">
        <v>8</v>
      </c>
      <c r="M485" s="45" t="s">
        <v>9</v>
      </c>
      <c r="N485" s="45" t="s">
        <v>598</v>
      </c>
      <c r="O485" s="49" t="s">
        <v>588</v>
      </c>
      <c r="P485" s="49" t="s">
        <v>582</v>
      </c>
      <c r="Q485" s="45" t="s">
        <v>1106</v>
      </c>
      <c r="R485" s="45" t="s">
        <v>1107</v>
      </c>
    </row>
    <row r="486" spans="1:19" x14ac:dyDescent="0.25">
      <c r="A486" s="45">
        <v>485</v>
      </c>
      <c r="B486" s="52">
        <v>44136</v>
      </c>
      <c r="C486" s="53">
        <v>2020</v>
      </c>
      <c r="D486" s="53">
        <f t="shared" si="30"/>
        <v>11</v>
      </c>
      <c r="E486" s="53">
        <f t="shared" si="32"/>
        <v>1</v>
      </c>
      <c r="F486" s="59">
        <v>0.41666666666666669</v>
      </c>
      <c r="G486" s="53">
        <f>HOUR(F486)</f>
        <v>10</v>
      </c>
      <c r="H486" s="53">
        <f t="shared" si="27"/>
        <v>1</v>
      </c>
      <c r="I486" s="45" t="s">
        <v>29</v>
      </c>
      <c r="J486" s="45" t="s">
        <v>357</v>
      </c>
      <c r="K486" s="45" t="s">
        <v>8</v>
      </c>
      <c r="L486" s="45" t="s">
        <v>8</v>
      </c>
      <c r="M486" s="45" t="s">
        <v>9</v>
      </c>
      <c r="N486" s="45" t="s">
        <v>598</v>
      </c>
      <c r="O486" s="49" t="s">
        <v>589</v>
      </c>
      <c r="P486" s="49" t="s">
        <v>590</v>
      </c>
      <c r="Q486" s="45" t="s">
        <v>1108</v>
      </c>
      <c r="R486" s="45" t="s">
        <v>1109</v>
      </c>
    </row>
    <row r="487" spans="1:19" x14ac:dyDescent="0.25">
      <c r="A487" s="45">
        <v>486</v>
      </c>
      <c r="B487" s="52">
        <v>44149</v>
      </c>
      <c r="C487" s="53">
        <v>2020</v>
      </c>
      <c r="D487" s="53">
        <f t="shared" si="30"/>
        <v>11</v>
      </c>
      <c r="E487" s="53">
        <f t="shared" si="32"/>
        <v>14</v>
      </c>
      <c r="H487" s="53">
        <f t="shared" si="27"/>
        <v>7</v>
      </c>
      <c r="I487" s="45" t="s">
        <v>57</v>
      </c>
      <c r="J487" s="45" t="s">
        <v>39</v>
      </c>
      <c r="K487" s="45" t="s">
        <v>12</v>
      </c>
      <c r="L487" s="45" t="s">
        <v>12</v>
      </c>
      <c r="M487" s="45" t="s">
        <v>9</v>
      </c>
      <c r="N487" s="45" t="s">
        <v>598</v>
      </c>
      <c r="O487" s="49" t="s">
        <v>999</v>
      </c>
      <c r="P487" s="49" t="s">
        <v>581</v>
      </c>
      <c r="Q487" s="45" t="s">
        <v>1110</v>
      </c>
      <c r="R487" s="45" t="s">
        <v>1111</v>
      </c>
    </row>
    <row r="488" spans="1:19" x14ac:dyDescent="0.25">
      <c r="A488" s="45">
        <v>487</v>
      </c>
      <c r="B488" s="52">
        <v>44345</v>
      </c>
      <c r="C488" s="53">
        <v>2021</v>
      </c>
      <c r="D488" s="53">
        <v>5</v>
      </c>
      <c r="E488" s="53">
        <v>29</v>
      </c>
      <c r="F488" s="59">
        <v>0.58333333333333337</v>
      </c>
      <c r="G488" s="53">
        <f t="shared" ref="G488:G506" si="33">HOUR(F488)</f>
        <v>14</v>
      </c>
      <c r="H488" s="53">
        <f t="shared" si="27"/>
        <v>7</v>
      </c>
      <c r="I488" s="45" t="s">
        <v>57</v>
      </c>
      <c r="J488" s="45" t="s">
        <v>39</v>
      </c>
      <c r="K488" s="45" t="s">
        <v>593</v>
      </c>
      <c r="L488" s="45" t="s">
        <v>8</v>
      </c>
      <c r="M488" s="45" t="s">
        <v>9</v>
      </c>
      <c r="N488" s="45" t="s">
        <v>598</v>
      </c>
      <c r="O488" s="49" t="s">
        <v>587</v>
      </c>
      <c r="P488" s="49" t="s">
        <v>581</v>
      </c>
      <c r="Q488" s="45" t="s">
        <v>1112</v>
      </c>
      <c r="R488" s="45" t="s">
        <v>1114</v>
      </c>
      <c r="S488" s="45" t="s">
        <v>1113</v>
      </c>
    </row>
    <row r="489" spans="1:19" x14ac:dyDescent="0.25">
      <c r="A489" s="45">
        <v>488</v>
      </c>
      <c r="B489" s="52">
        <v>44348</v>
      </c>
      <c r="C489" s="53">
        <v>2021</v>
      </c>
      <c r="D489" s="43">
        <v>6</v>
      </c>
      <c r="E489" s="43">
        <v>1</v>
      </c>
      <c r="F489" s="59">
        <v>0.91666666666666663</v>
      </c>
      <c r="G489" s="53">
        <f t="shared" si="33"/>
        <v>22</v>
      </c>
      <c r="H489" s="53">
        <f t="shared" si="27"/>
        <v>3</v>
      </c>
      <c r="I489" s="45" t="s">
        <v>21</v>
      </c>
      <c r="J489" s="45" t="s">
        <v>357</v>
      </c>
      <c r="K489" s="45" t="s">
        <v>593</v>
      </c>
      <c r="L489" s="45" t="s">
        <v>8</v>
      </c>
      <c r="M489" s="45" t="s">
        <v>9</v>
      </c>
      <c r="N489" s="45" t="s">
        <v>598</v>
      </c>
      <c r="O489" s="49" t="s">
        <v>584</v>
      </c>
      <c r="P489" s="49" t="s">
        <v>597</v>
      </c>
      <c r="Q489" s="45" t="s">
        <v>1115</v>
      </c>
      <c r="R489" s="45" t="s">
        <v>1117</v>
      </c>
      <c r="S489" s="45" t="s">
        <v>1116</v>
      </c>
    </row>
    <row r="490" spans="1:19" x14ac:dyDescent="0.25">
      <c r="A490" s="45">
        <v>489</v>
      </c>
      <c r="B490" s="52">
        <v>44357</v>
      </c>
      <c r="C490" s="53">
        <v>2021</v>
      </c>
      <c r="D490" s="43">
        <v>6</v>
      </c>
      <c r="E490" s="43">
        <v>10</v>
      </c>
      <c r="F490" s="59">
        <v>0.61458333333333337</v>
      </c>
      <c r="G490" s="53">
        <f t="shared" si="33"/>
        <v>14</v>
      </c>
      <c r="H490" s="53">
        <f t="shared" si="27"/>
        <v>5</v>
      </c>
      <c r="I490" s="45" t="s">
        <v>17</v>
      </c>
      <c r="J490" s="45" t="s">
        <v>357</v>
      </c>
      <c r="K490" s="45" t="s">
        <v>593</v>
      </c>
      <c r="L490" s="45" t="s">
        <v>8</v>
      </c>
      <c r="M490" s="45" t="s">
        <v>9</v>
      </c>
      <c r="N490" s="45" t="s">
        <v>598</v>
      </c>
      <c r="O490" s="49" t="s">
        <v>999</v>
      </c>
      <c r="P490" s="49" t="s">
        <v>581</v>
      </c>
      <c r="Q490" s="45" t="s">
        <v>1118</v>
      </c>
      <c r="R490" s="45" t="s">
        <v>1120</v>
      </c>
      <c r="S490" s="45" t="s">
        <v>1119</v>
      </c>
    </row>
    <row r="491" spans="1:19" x14ac:dyDescent="0.25">
      <c r="A491" s="45">
        <v>490</v>
      </c>
      <c r="B491" s="52">
        <v>44358</v>
      </c>
      <c r="C491" s="53">
        <v>2021</v>
      </c>
      <c r="D491" s="43">
        <v>6</v>
      </c>
      <c r="E491" s="43">
        <v>11</v>
      </c>
      <c r="F491" s="59">
        <v>0.41666666666666669</v>
      </c>
      <c r="G491" s="53">
        <f t="shared" si="33"/>
        <v>10</v>
      </c>
      <c r="H491" s="53">
        <f t="shared" si="27"/>
        <v>6</v>
      </c>
      <c r="I491" s="45" t="s">
        <v>24</v>
      </c>
      <c r="J491" s="45" t="s">
        <v>357</v>
      </c>
      <c r="K491" s="45" t="s">
        <v>593</v>
      </c>
      <c r="L491" s="45" t="s">
        <v>8</v>
      </c>
      <c r="M491" s="45" t="s">
        <v>9</v>
      </c>
      <c r="N491" s="45" t="s">
        <v>595</v>
      </c>
      <c r="O491" s="49" t="s">
        <v>588</v>
      </c>
      <c r="P491" s="49" t="s">
        <v>582</v>
      </c>
      <c r="Q491" s="45" t="s">
        <v>1121</v>
      </c>
      <c r="R491" s="45" t="s">
        <v>1123</v>
      </c>
      <c r="S491" s="45" t="s">
        <v>1122</v>
      </c>
    </row>
    <row r="492" spans="1:19" x14ac:dyDescent="0.25">
      <c r="A492" s="45">
        <v>491</v>
      </c>
      <c r="B492" s="52">
        <v>44368</v>
      </c>
      <c r="C492" s="53">
        <v>2021</v>
      </c>
      <c r="D492" s="43">
        <v>6</v>
      </c>
      <c r="E492" s="43">
        <v>21</v>
      </c>
      <c r="F492" s="59">
        <v>0.3125</v>
      </c>
      <c r="G492" s="53">
        <f t="shared" si="33"/>
        <v>7</v>
      </c>
      <c r="H492" s="53">
        <f t="shared" si="27"/>
        <v>2</v>
      </c>
      <c r="I492" s="45" t="s">
        <v>38</v>
      </c>
      <c r="J492" s="45" t="s">
        <v>357</v>
      </c>
      <c r="K492" s="45" t="s">
        <v>593</v>
      </c>
      <c r="L492" s="45" t="s">
        <v>8</v>
      </c>
      <c r="M492" s="45" t="s">
        <v>9</v>
      </c>
      <c r="N492" s="45" t="s">
        <v>598</v>
      </c>
      <c r="O492" s="49" t="s">
        <v>1001</v>
      </c>
      <c r="P492" s="49" t="s">
        <v>580</v>
      </c>
      <c r="Q492" s="45" t="s">
        <v>1124</v>
      </c>
      <c r="R492" s="45" t="s">
        <v>1126</v>
      </c>
      <c r="S492" s="45" t="s">
        <v>1125</v>
      </c>
    </row>
    <row r="493" spans="1:19" x14ac:dyDescent="0.25">
      <c r="A493" s="45">
        <v>492</v>
      </c>
      <c r="B493" s="52">
        <v>44372</v>
      </c>
      <c r="C493" s="53">
        <v>2021</v>
      </c>
      <c r="D493" s="43">
        <v>6</v>
      </c>
      <c r="E493" s="43">
        <v>25</v>
      </c>
      <c r="F493" s="59">
        <v>0.79166666666666663</v>
      </c>
      <c r="G493" s="53">
        <f t="shared" si="33"/>
        <v>19</v>
      </c>
      <c r="H493" s="53">
        <f t="shared" si="27"/>
        <v>6</v>
      </c>
      <c r="I493" s="45" t="s">
        <v>24</v>
      </c>
      <c r="J493" s="45" t="s">
        <v>1127</v>
      </c>
      <c r="K493" s="45" t="s">
        <v>30</v>
      </c>
      <c r="L493" s="45" t="s">
        <v>30</v>
      </c>
      <c r="M493" s="45" t="s">
        <v>25</v>
      </c>
      <c r="N493" s="45" t="s">
        <v>26</v>
      </c>
      <c r="O493" s="49" t="s">
        <v>1001</v>
      </c>
      <c r="P493" s="49" t="s">
        <v>580</v>
      </c>
      <c r="Q493" s="45" t="s">
        <v>1128</v>
      </c>
      <c r="R493" s="45" t="s">
        <v>1130</v>
      </c>
      <c r="S493" s="45" t="s">
        <v>1129</v>
      </c>
    </row>
    <row r="494" spans="1:19" x14ac:dyDescent="0.25">
      <c r="A494" s="45">
        <v>493</v>
      </c>
      <c r="B494" s="52">
        <v>44378</v>
      </c>
      <c r="C494" s="53">
        <v>2021</v>
      </c>
      <c r="D494" s="43">
        <v>7</v>
      </c>
      <c r="E494" s="43">
        <v>1</v>
      </c>
      <c r="F494" s="59">
        <v>0.70833333333333337</v>
      </c>
      <c r="G494" s="53">
        <f t="shared" si="33"/>
        <v>17</v>
      </c>
      <c r="H494" s="53">
        <f t="shared" si="27"/>
        <v>5</v>
      </c>
      <c r="I494" s="45" t="s">
        <v>17</v>
      </c>
      <c r="J494" s="45" t="s">
        <v>357</v>
      </c>
      <c r="K494" s="45" t="s">
        <v>30</v>
      </c>
      <c r="L494" s="45" t="s">
        <v>30</v>
      </c>
      <c r="M494" s="45" t="s">
        <v>9</v>
      </c>
      <c r="N494" s="45" t="s">
        <v>598</v>
      </c>
      <c r="O494" s="49" t="s">
        <v>1131</v>
      </c>
      <c r="P494" s="49" t="s">
        <v>592</v>
      </c>
      <c r="Q494" s="45" t="s">
        <v>1132</v>
      </c>
      <c r="R494" s="45" t="s">
        <v>1134</v>
      </c>
      <c r="S494" s="45" t="s">
        <v>1133</v>
      </c>
    </row>
    <row r="495" spans="1:19" x14ac:dyDescent="0.25">
      <c r="A495" s="45">
        <v>494</v>
      </c>
      <c r="B495" s="52">
        <v>44388</v>
      </c>
      <c r="C495" s="53">
        <v>2021</v>
      </c>
      <c r="D495" s="43">
        <v>7</v>
      </c>
      <c r="E495" s="43">
        <v>11</v>
      </c>
      <c r="F495" s="59">
        <v>0.91666666666666663</v>
      </c>
      <c r="G495" s="53">
        <f t="shared" si="33"/>
        <v>22</v>
      </c>
      <c r="H495" s="53">
        <f t="shared" si="27"/>
        <v>1</v>
      </c>
      <c r="I495" s="45" t="s">
        <v>29</v>
      </c>
      <c r="J495" s="45" t="s">
        <v>357</v>
      </c>
      <c r="K495" s="45" t="s">
        <v>593</v>
      </c>
      <c r="L495" s="45" t="s">
        <v>8</v>
      </c>
      <c r="M495" s="45" t="s">
        <v>9</v>
      </c>
      <c r="N495" s="45" t="s">
        <v>595</v>
      </c>
      <c r="O495" s="49" t="s">
        <v>1001</v>
      </c>
      <c r="P495" s="49" t="s">
        <v>828</v>
      </c>
      <c r="Q495" s="45" t="s">
        <v>1135</v>
      </c>
      <c r="R495" s="45" t="s">
        <v>1136</v>
      </c>
      <c r="S495" s="45" t="s">
        <v>1190</v>
      </c>
    </row>
    <row r="496" spans="1:19" x14ac:dyDescent="0.25">
      <c r="A496" s="45">
        <v>495</v>
      </c>
      <c r="B496" s="52">
        <v>44395</v>
      </c>
      <c r="C496" s="53">
        <v>2021</v>
      </c>
      <c r="D496" s="43">
        <v>7</v>
      </c>
      <c r="E496" s="43">
        <v>18</v>
      </c>
      <c r="F496" s="59">
        <v>0.58333333333333337</v>
      </c>
      <c r="G496" s="53">
        <f t="shared" si="33"/>
        <v>14</v>
      </c>
      <c r="H496" s="53">
        <f t="shared" si="27"/>
        <v>1</v>
      </c>
      <c r="I496" s="45" t="s">
        <v>29</v>
      </c>
      <c r="J496" s="45" t="s">
        <v>357</v>
      </c>
      <c r="K496" s="45" t="s">
        <v>593</v>
      </c>
      <c r="L496" s="45" t="s">
        <v>8</v>
      </c>
      <c r="M496" s="45" t="s">
        <v>9</v>
      </c>
      <c r="N496" s="45" t="s">
        <v>598</v>
      </c>
      <c r="O496" s="49" t="s">
        <v>588</v>
      </c>
      <c r="P496" s="49" t="s">
        <v>582</v>
      </c>
      <c r="Q496" s="45" t="s">
        <v>1137</v>
      </c>
      <c r="R496" s="45" t="s">
        <v>1139</v>
      </c>
      <c r="S496" s="45" t="s">
        <v>1138</v>
      </c>
    </row>
    <row r="497" spans="1:19" x14ac:dyDescent="0.25">
      <c r="A497" s="45">
        <v>496</v>
      </c>
      <c r="B497" s="52">
        <v>44395</v>
      </c>
      <c r="C497" s="53">
        <v>2021</v>
      </c>
      <c r="D497" s="53">
        <v>7</v>
      </c>
      <c r="E497" s="53">
        <v>18</v>
      </c>
      <c r="F497" s="59">
        <v>0.5</v>
      </c>
      <c r="G497" s="53">
        <f t="shared" si="33"/>
        <v>12</v>
      </c>
      <c r="H497" s="53">
        <f t="shared" si="27"/>
        <v>1</v>
      </c>
      <c r="I497" s="45" t="s">
        <v>29</v>
      </c>
      <c r="J497" s="45" t="s">
        <v>357</v>
      </c>
      <c r="K497" s="45" t="s">
        <v>593</v>
      </c>
      <c r="L497" s="45" t="s">
        <v>8</v>
      </c>
      <c r="M497" s="45" t="s">
        <v>9</v>
      </c>
      <c r="N497" s="45" t="s">
        <v>598</v>
      </c>
      <c r="O497" s="49" t="s">
        <v>588</v>
      </c>
      <c r="P497" s="49" t="s">
        <v>582</v>
      </c>
      <c r="Q497" s="45" t="s">
        <v>1146</v>
      </c>
      <c r="R497" s="45" t="s">
        <v>1148</v>
      </c>
      <c r="S497" s="45" t="s">
        <v>1147</v>
      </c>
    </row>
    <row r="498" spans="1:19" x14ac:dyDescent="0.25">
      <c r="A498" s="45">
        <v>497</v>
      </c>
      <c r="B498" s="52">
        <v>44396</v>
      </c>
      <c r="C498" s="53">
        <v>2021</v>
      </c>
      <c r="D498" s="53">
        <v>7</v>
      </c>
      <c r="E498" s="53">
        <v>19</v>
      </c>
      <c r="F498" s="59">
        <v>0.29166666666666669</v>
      </c>
      <c r="G498" s="53">
        <f t="shared" si="33"/>
        <v>7</v>
      </c>
      <c r="H498" s="53">
        <f t="shared" ref="H498:H527" si="34">WEEKDAY(B498)</f>
        <v>2</v>
      </c>
      <c r="I498" s="45" t="s">
        <v>38</v>
      </c>
      <c r="J498" s="45" t="s">
        <v>357</v>
      </c>
      <c r="K498" s="45" t="s">
        <v>1097</v>
      </c>
      <c r="L498" s="45" t="s">
        <v>12</v>
      </c>
      <c r="M498" s="45" t="s">
        <v>44</v>
      </c>
      <c r="N498" s="45" t="s">
        <v>26</v>
      </c>
      <c r="O498" s="49" t="s">
        <v>589</v>
      </c>
      <c r="P498" s="49" t="s">
        <v>590</v>
      </c>
      <c r="Q498" s="45" t="s">
        <v>1140</v>
      </c>
      <c r="R498" s="45" t="s">
        <v>1142</v>
      </c>
      <c r="S498" s="45" t="s">
        <v>1141</v>
      </c>
    </row>
    <row r="499" spans="1:19" x14ac:dyDescent="0.25">
      <c r="A499" s="45">
        <v>498</v>
      </c>
      <c r="B499" s="52">
        <v>44394</v>
      </c>
      <c r="C499" s="53">
        <v>2021</v>
      </c>
      <c r="D499" s="53">
        <v>7</v>
      </c>
      <c r="E499" s="53">
        <v>21</v>
      </c>
      <c r="F499" s="59">
        <v>0.5</v>
      </c>
      <c r="G499" s="53">
        <f t="shared" si="33"/>
        <v>12</v>
      </c>
      <c r="H499" s="53">
        <f t="shared" si="34"/>
        <v>7</v>
      </c>
      <c r="I499" s="45" t="s">
        <v>57</v>
      </c>
      <c r="J499" s="45" t="s">
        <v>357</v>
      </c>
      <c r="K499" s="45" t="s">
        <v>60</v>
      </c>
      <c r="L499" s="45" t="s">
        <v>60</v>
      </c>
      <c r="M499" s="45" t="s">
        <v>9</v>
      </c>
      <c r="N499" s="45" t="s">
        <v>598</v>
      </c>
      <c r="O499" s="49" t="s">
        <v>588</v>
      </c>
      <c r="P499" s="49" t="s">
        <v>582</v>
      </c>
      <c r="Q499" s="45" t="s">
        <v>1143</v>
      </c>
      <c r="R499" s="45" t="s">
        <v>1145</v>
      </c>
      <c r="S499" s="45" t="s">
        <v>1144</v>
      </c>
    </row>
    <row r="500" spans="1:19" x14ac:dyDescent="0.25">
      <c r="A500" s="45">
        <v>499</v>
      </c>
      <c r="B500" s="52">
        <v>44406</v>
      </c>
      <c r="C500" s="53">
        <v>2021</v>
      </c>
      <c r="D500" s="53">
        <v>7</v>
      </c>
      <c r="E500" s="53">
        <v>29</v>
      </c>
      <c r="F500" s="59">
        <v>0.47916666666666669</v>
      </c>
      <c r="G500" s="53">
        <f t="shared" si="33"/>
        <v>11</v>
      </c>
      <c r="H500" s="53">
        <f t="shared" si="34"/>
        <v>5</v>
      </c>
      <c r="I500" s="45" t="s">
        <v>17</v>
      </c>
      <c r="J500" s="45" t="s">
        <v>357</v>
      </c>
      <c r="K500" s="45" t="s">
        <v>30</v>
      </c>
      <c r="L500" s="45" t="s">
        <v>30</v>
      </c>
      <c r="M500" s="45" t="s">
        <v>9</v>
      </c>
      <c r="N500" s="45" t="s">
        <v>8</v>
      </c>
      <c r="O500" s="49" t="s">
        <v>587</v>
      </c>
      <c r="P500" s="49" t="s">
        <v>581</v>
      </c>
      <c r="Q500" s="45" t="s">
        <v>1149</v>
      </c>
      <c r="R500" s="45" t="s">
        <v>1151</v>
      </c>
      <c r="S500" s="45" t="s">
        <v>1150</v>
      </c>
    </row>
    <row r="501" spans="1:19" x14ac:dyDescent="0.25">
      <c r="A501" s="45">
        <v>500</v>
      </c>
      <c r="B501" s="52">
        <v>44415</v>
      </c>
      <c r="C501" s="53">
        <v>2021</v>
      </c>
      <c r="D501" s="53">
        <v>8</v>
      </c>
      <c r="E501" s="53">
        <v>7</v>
      </c>
      <c r="F501" s="59">
        <v>0.6875</v>
      </c>
      <c r="G501" s="53">
        <f t="shared" si="33"/>
        <v>16</v>
      </c>
      <c r="H501" s="53">
        <f t="shared" si="34"/>
        <v>7</v>
      </c>
      <c r="I501" s="45" t="s">
        <v>57</v>
      </c>
      <c r="J501" s="45" t="s">
        <v>357</v>
      </c>
      <c r="K501" s="45" t="s">
        <v>593</v>
      </c>
      <c r="L501" s="45" t="s">
        <v>8</v>
      </c>
      <c r="M501" s="45" t="s">
        <v>9</v>
      </c>
      <c r="N501" s="45" t="s">
        <v>598</v>
      </c>
      <c r="O501" s="49" t="s">
        <v>584</v>
      </c>
      <c r="P501" s="49" t="s">
        <v>583</v>
      </c>
      <c r="Q501" s="45" t="s">
        <v>1152</v>
      </c>
      <c r="R501" s="45" t="s">
        <v>1154</v>
      </c>
      <c r="S501" s="45" t="s">
        <v>1153</v>
      </c>
    </row>
    <row r="502" spans="1:19" x14ac:dyDescent="0.25">
      <c r="A502" s="45">
        <v>501</v>
      </c>
      <c r="B502" s="52">
        <v>44426</v>
      </c>
      <c r="C502" s="53">
        <v>2021</v>
      </c>
      <c r="D502" s="53">
        <v>8</v>
      </c>
      <c r="E502" s="53">
        <v>18</v>
      </c>
      <c r="F502" s="59">
        <v>0.44444444444444442</v>
      </c>
      <c r="G502" s="53">
        <f t="shared" si="33"/>
        <v>10</v>
      </c>
      <c r="H502" s="53">
        <f t="shared" si="34"/>
        <v>4</v>
      </c>
      <c r="I502" s="45" t="s">
        <v>145</v>
      </c>
      <c r="J502" s="45" t="s">
        <v>357</v>
      </c>
      <c r="K502" s="45" t="s">
        <v>593</v>
      </c>
      <c r="L502" s="45" t="s">
        <v>8</v>
      </c>
      <c r="M502" s="45" t="s">
        <v>9</v>
      </c>
      <c r="N502" s="45" t="s">
        <v>598</v>
      </c>
      <c r="O502" s="49" t="s">
        <v>584</v>
      </c>
      <c r="P502" s="49" t="s">
        <v>591</v>
      </c>
      <c r="Q502" s="45" t="s">
        <v>1186</v>
      </c>
      <c r="R502" s="45" t="s">
        <v>1156</v>
      </c>
      <c r="S502" s="45" t="s">
        <v>1155</v>
      </c>
    </row>
    <row r="503" spans="1:19" x14ac:dyDescent="0.25">
      <c r="A503" s="45">
        <v>502</v>
      </c>
      <c r="B503" s="52">
        <v>44434</v>
      </c>
      <c r="C503" s="53">
        <v>2021</v>
      </c>
      <c r="D503" s="53">
        <v>8</v>
      </c>
      <c r="E503" s="53">
        <v>26</v>
      </c>
      <c r="F503" s="59">
        <v>0.72916666666666663</v>
      </c>
      <c r="G503" s="53">
        <f t="shared" si="33"/>
        <v>17</v>
      </c>
      <c r="H503" s="53">
        <f t="shared" si="34"/>
        <v>5</v>
      </c>
      <c r="I503" s="45" t="s">
        <v>17</v>
      </c>
      <c r="J503" s="45" t="s">
        <v>357</v>
      </c>
      <c r="K503" s="45" t="s">
        <v>1157</v>
      </c>
      <c r="L503" s="45" t="s">
        <v>52</v>
      </c>
      <c r="M503" s="45" t="s">
        <v>44</v>
      </c>
      <c r="N503" s="45" t="s">
        <v>26</v>
      </c>
      <c r="O503" s="49" t="s">
        <v>999</v>
      </c>
      <c r="P503" s="49" t="s">
        <v>581</v>
      </c>
      <c r="Q503" s="45" t="s">
        <v>1158</v>
      </c>
      <c r="R503" s="45" t="s">
        <v>1160</v>
      </c>
      <c r="S503" s="45" t="s">
        <v>1159</v>
      </c>
    </row>
    <row r="504" spans="1:19" x14ac:dyDescent="0.25">
      <c r="A504" s="45">
        <v>503</v>
      </c>
      <c r="B504" s="52">
        <v>44436</v>
      </c>
      <c r="C504" s="53">
        <v>2021</v>
      </c>
      <c r="D504" s="53">
        <v>8</v>
      </c>
      <c r="E504" s="53">
        <v>28</v>
      </c>
      <c r="F504" s="59">
        <v>0.27083333333333331</v>
      </c>
      <c r="G504" s="53">
        <f t="shared" si="33"/>
        <v>6</v>
      </c>
      <c r="H504" s="53">
        <f t="shared" si="34"/>
        <v>7</v>
      </c>
      <c r="I504" s="45" t="s">
        <v>57</v>
      </c>
      <c r="J504" s="45" t="s">
        <v>357</v>
      </c>
      <c r="K504" s="45" t="s">
        <v>1161</v>
      </c>
      <c r="L504" s="45" t="s">
        <v>52</v>
      </c>
      <c r="M504" s="45" t="s">
        <v>44</v>
      </c>
      <c r="N504" s="45" t="s">
        <v>26</v>
      </c>
      <c r="O504" s="49" t="s">
        <v>588</v>
      </c>
      <c r="P504" s="49" t="s">
        <v>582</v>
      </c>
      <c r="Q504" s="45" t="s">
        <v>1162</v>
      </c>
      <c r="R504" s="45" t="s">
        <v>1164</v>
      </c>
      <c r="S504" s="45" t="s">
        <v>1163</v>
      </c>
    </row>
    <row r="505" spans="1:19" x14ac:dyDescent="0.25">
      <c r="A505" s="45">
        <v>504</v>
      </c>
      <c r="B505" s="52">
        <v>44439</v>
      </c>
      <c r="C505" s="53">
        <v>2021</v>
      </c>
      <c r="D505" s="53">
        <v>8</v>
      </c>
      <c r="E505" s="53">
        <v>31</v>
      </c>
      <c r="F505" s="59">
        <v>0.75</v>
      </c>
      <c r="G505" s="53">
        <f t="shared" si="33"/>
        <v>18</v>
      </c>
      <c r="H505" s="53">
        <f t="shared" si="34"/>
        <v>3</v>
      </c>
      <c r="I505" s="45" t="s">
        <v>21</v>
      </c>
      <c r="J505" s="45" t="s">
        <v>357</v>
      </c>
      <c r="K505" s="45" t="s">
        <v>8</v>
      </c>
      <c r="L505" s="45" t="s">
        <v>8</v>
      </c>
      <c r="M505" s="45" t="s">
        <v>9</v>
      </c>
      <c r="N505" s="45" t="s">
        <v>598</v>
      </c>
      <c r="O505" s="49" t="s">
        <v>587</v>
      </c>
      <c r="P505" s="49" t="s">
        <v>581</v>
      </c>
      <c r="Q505" s="43" t="s">
        <v>1052</v>
      </c>
      <c r="R505" s="43" t="s">
        <v>1188</v>
      </c>
      <c r="S505" s="45" t="s">
        <v>1191</v>
      </c>
    </row>
    <row r="506" spans="1:19" x14ac:dyDescent="0.25">
      <c r="A506" s="45">
        <v>505</v>
      </c>
      <c r="B506" s="52">
        <v>44440</v>
      </c>
      <c r="C506" s="53">
        <v>2021</v>
      </c>
      <c r="D506" s="53">
        <v>9</v>
      </c>
      <c r="E506" s="53">
        <v>1</v>
      </c>
      <c r="F506" s="59">
        <v>0.6875</v>
      </c>
      <c r="G506" s="53">
        <f t="shared" si="33"/>
        <v>16</v>
      </c>
      <c r="H506" s="53">
        <f t="shared" si="34"/>
        <v>4</v>
      </c>
      <c r="I506" s="45" t="s">
        <v>145</v>
      </c>
      <c r="J506" s="45" t="s">
        <v>357</v>
      </c>
      <c r="K506" s="45" t="s">
        <v>52</v>
      </c>
      <c r="L506" s="45" t="s">
        <v>52</v>
      </c>
      <c r="M506" s="45" t="s">
        <v>9</v>
      </c>
      <c r="N506" s="45" t="s">
        <v>598</v>
      </c>
      <c r="O506" s="49" t="s">
        <v>999</v>
      </c>
      <c r="P506" s="49" t="s">
        <v>581</v>
      </c>
      <c r="Q506" s="45" t="s">
        <v>1165</v>
      </c>
      <c r="S506" s="45" t="s">
        <v>1166</v>
      </c>
    </row>
    <row r="507" spans="1:19" x14ac:dyDescent="0.25">
      <c r="A507" s="45">
        <v>506</v>
      </c>
      <c r="B507" s="52">
        <v>44440</v>
      </c>
      <c r="C507" s="53">
        <v>2021</v>
      </c>
      <c r="D507" s="53">
        <v>9</v>
      </c>
      <c r="E507" s="53">
        <v>1</v>
      </c>
      <c r="H507" s="53">
        <f t="shared" si="34"/>
        <v>4</v>
      </c>
      <c r="I507" s="45" t="s">
        <v>145</v>
      </c>
      <c r="J507" s="45" t="s">
        <v>357</v>
      </c>
      <c r="K507" s="45" t="s">
        <v>52</v>
      </c>
      <c r="L507" s="45" t="s">
        <v>52</v>
      </c>
      <c r="M507" s="45" t="s">
        <v>9</v>
      </c>
      <c r="N507" s="45" t="s">
        <v>26</v>
      </c>
      <c r="O507" s="49" t="s">
        <v>584</v>
      </c>
      <c r="P507" s="49" t="s">
        <v>597</v>
      </c>
      <c r="Q507" s="45" t="s">
        <v>1167</v>
      </c>
      <c r="R507" s="45" t="s">
        <v>1168</v>
      </c>
      <c r="S507" s="45" t="s">
        <v>1192</v>
      </c>
    </row>
    <row r="508" spans="1:19" x14ac:dyDescent="0.25">
      <c r="A508" s="45">
        <v>507</v>
      </c>
      <c r="B508" s="52">
        <v>44457</v>
      </c>
      <c r="C508" s="53">
        <v>2021</v>
      </c>
      <c r="D508" s="53">
        <v>9</v>
      </c>
      <c r="E508" s="53">
        <v>14</v>
      </c>
      <c r="F508" s="59">
        <v>0.52083333333333337</v>
      </c>
      <c r="G508" s="53">
        <f t="shared" ref="G508:G515" si="35">HOUR(F508)</f>
        <v>12</v>
      </c>
      <c r="H508" s="53">
        <f t="shared" si="34"/>
        <v>7</v>
      </c>
      <c r="I508" s="45" t="s">
        <v>57</v>
      </c>
      <c r="J508" s="45" t="s">
        <v>357</v>
      </c>
      <c r="K508" s="45" t="s">
        <v>52</v>
      </c>
      <c r="L508" s="45" t="s">
        <v>52</v>
      </c>
      <c r="M508" s="45" t="s">
        <v>44</v>
      </c>
      <c r="N508" s="45" t="s">
        <v>26</v>
      </c>
      <c r="O508" s="49" t="s">
        <v>589</v>
      </c>
      <c r="P508" s="49" t="s">
        <v>590</v>
      </c>
      <c r="Q508" s="45" t="s">
        <v>1169</v>
      </c>
      <c r="S508" s="45" t="s">
        <v>1170</v>
      </c>
    </row>
    <row r="509" spans="1:19" x14ac:dyDescent="0.25">
      <c r="A509" s="45">
        <v>508</v>
      </c>
      <c r="B509" s="52">
        <v>44461</v>
      </c>
      <c r="C509" s="53">
        <v>2021</v>
      </c>
      <c r="D509" s="53">
        <v>9</v>
      </c>
      <c r="E509" s="53">
        <v>22</v>
      </c>
      <c r="F509" s="59">
        <v>0.8125</v>
      </c>
      <c r="G509" s="53">
        <f t="shared" si="35"/>
        <v>19</v>
      </c>
      <c r="H509" s="53">
        <f t="shared" si="34"/>
        <v>4</v>
      </c>
      <c r="I509" s="45" t="s">
        <v>145</v>
      </c>
      <c r="J509" s="45" t="s">
        <v>357</v>
      </c>
      <c r="K509" s="45" t="s">
        <v>52</v>
      </c>
      <c r="L509" s="45" t="s">
        <v>52</v>
      </c>
      <c r="M509" s="45" t="s">
        <v>44</v>
      </c>
      <c r="N509" s="45" t="s">
        <v>26</v>
      </c>
      <c r="O509" s="49" t="s">
        <v>588</v>
      </c>
      <c r="P509" s="49" t="s">
        <v>582</v>
      </c>
      <c r="Q509" s="45" t="s">
        <v>1171</v>
      </c>
      <c r="R509" s="45" t="s">
        <v>1173</v>
      </c>
      <c r="S509" s="45" t="s">
        <v>1172</v>
      </c>
    </row>
    <row r="510" spans="1:19" x14ac:dyDescent="0.25">
      <c r="A510" s="45">
        <v>509</v>
      </c>
      <c r="B510" s="52">
        <v>44470</v>
      </c>
      <c r="C510" s="53">
        <v>2021</v>
      </c>
      <c r="D510" s="53">
        <v>10</v>
      </c>
      <c r="E510" s="53">
        <v>1</v>
      </c>
      <c r="F510" s="59">
        <v>0.91666666666666663</v>
      </c>
      <c r="G510" s="53">
        <f t="shared" si="35"/>
        <v>22</v>
      </c>
      <c r="H510" s="53">
        <f t="shared" si="34"/>
        <v>6</v>
      </c>
      <c r="I510" s="45" t="s">
        <v>24</v>
      </c>
      <c r="J510" s="45" t="s">
        <v>357</v>
      </c>
      <c r="K510" s="45" t="s">
        <v>52</v>
      </c>
      <c r="L510" s="45" t="s">
        <v>52</v>
      </c>
      <c r="M510" s="45" t="s">
        <v>9</v>
      </c>
      <c r="N510" s="45" t="s">
        <v>596</v>
      </c>
      <c r="O510" s="49" t="s">
        <v>999</v>
      </c>
      <c r="P510" s="49" t="s">
        <v>581</v>
      </c>
      <c r="Q510" s="45" t="s">
        <v>1174</v>
      </c>
      <c r="R510" s="45" t="s">
        <v>1175</v>
      </c>
      <c r="S510" s="45" t="s">
        <v>1193</v>
      </c>
    </row>
    <row r="511" spans="1:19" x14ac:dyDescent="0.25">
      <c r="A511" s="45">
        <v>510</v>
      </c>
      <c r="B511" s="52">
        <v>44474</v>
      </c>
      <c r="C511" s="53">
        <v>2021</v>
      </c>
      <c r="D511" s="53">
        <v>10</v>
      </c>
      <c r="E511" s="53">
        <v>5</v>
      </c>
      <c r="F511" s="59">
        <v>0.33333333333333331</v>
      </c>
      <c r="G511" s="53">
        <f t="shared" si="35"/>
        <v>8</v>
      </c>
      <c r="H511" s="53">
        <f t="shared" si="34"/>
        <v>3</v>
      </c>
      <c r="I511" s="45" t="s">
        <v>21</v>
      </c>
      <c r="J511" s="45" t="s">
        <v>357</v>
      </c>
      <c r="K511" s="45" t="s">
        <v>60</v>
      </c>
      <c r="L511" s="45" t="s">
        <v>60</v>
      </c>
      <c r="M511" s="45" t="s">
        <v>9</v>
      </c>
      <c r="N511" s="45" t="s">
        <v>598</v>
      </c>
      <c r="O511" s="49" t="s">
        <v>1001</v>
      </c>
      <c r="P511" s="49" t="s">
        <v>580</v>
      </c>
      <c r="Q511" s="45" t="s">
        <v>1176</v>
      </c>
      <c r="R511" s="45" t="s">
        <v>1177</v>
      </c>
      <c r="S511" s="45" t="s">
        <v>1194</v>
      </c>
    </row>
    <row r="512" spans="1:19" x14ac:dyDescent="0.25">
      <c r="A512" s="45">
        <v>511</v>
      </c>
      <c r="B512" s="52">
        <v>44482</v>
      </c>
      <c r="C512" s="53">
        <v>2021</v>
      </c>
      <c r="D512" s="53">
        <v>10</v>
      </c>
      <c r="E512" s="53">
        <v>13</v>
      </c>
      <c r="F512" s="59">
        <v>0.83333333333333337</v>
      </c>
      <c r="G512" s="53">
        <f t="shared" si="35"/>
        <v>20</v>
      </c>
      <c r="H512" s="53">
        <f t="shared" si="34"/>
        <v>4</v>
      </c>
      <c r="I512" s="45" t="s">
        <v>145</v>
      </c>
      <c r="J512" s="45" t="s">
        <v>357</v>
      </c>
      <c r="K512" s="45" t="s">
        <v>30</v>
      </c>
      <c r="L512" s="45" t="s">
        <v>30</v>
      </c>
      <c r="M512" s="45" t="s">
        <v>9</v>
      </c>
      <c r="N512" s="45" t="s">
        <v>598</v>
      </c>
      <c r="O512" s="49" t="s">
        <v>584</v>
      </c>
      <c r="P512" s="49" t="s">
        <v>828</v>
      </c>
      <c r="Q512" s="45" t="s">
        <v>1178</v>
      </c>
      <c r="R512" s="45" t="s">
        <v>1180</v>
      </c>
      <c r="S512" s="45" t="s">
        <v>1179</v>
      </c>
    </row>
    <row r="513" spans="1:19" x14ac:dyDescent="0.25">
      <c r="A513" s="45">
        <v>512</v>
      </c>
      <c r="B513" s="52">
        <v>44486</v>
      </c>
      <c r="C513" s="53">
        <v>2021</v>
      </c>
      <c r="D513" s="53">
        <v>10</v>
      </c>
      <c r="E513" s="53">
        <v>17</v>
      </c>
      <c r="F513" s="59">
        <v>0.5</v>
      </c>
      <c r="G513" s="53">
        <f t="shared" si="35"/>
        <v>12</v>
      </c>
      <c r="H513" s="53">
        <f t="shared" si="34"/>
        <v>1</v>
      </c>
      <c r="I513" s="45" t="s">
        <v>29</v>
      </c>
      <c r="J513" s="45" t="s">
        <v>357</v>
      </c>
      <c r="K513" s="45" t="s">
        <v>52</v>
      </c>
      <c r="L513" s="45" t="s">
        <v>52</v>
      </c>
      <c r="M513" s="45" t="s">
        <v>9</v>
      </c>
      <c r="N513" s="45" t="s">
        <v>598</v>
      </c>
      <c r="O513" s="49" t="s">
        <v>588</v>
      </c>
      <c r="P513" s="49" t="s">
        <v>582</v>
      </c>
      <c r="Q513" s="45" t="s">
        <v>1181</v>
      </c>
      <c r="R513" s="45" t="s">
        <v>1183</v>
      </c>
      <c r="S513" s="45" t="s">
        <v>1182</v>
      </c>
    </row>
    <row r="514" spans="1:19" x14ac:dyDescent="0.25">
      <c r="A514" s="45">
        <v>513</v>
      </c>
      <c r="B514" s="52">
        <v>44492</v>
      </c>
      <c r="C514" s="53">
        <v>2021</v>
      </c>
      <c r="D514" s="53">
        <v>10</v>
      </c>
      <c r="E514" s="53">
        <v>23</v>
      </c>
      <c r="F514" s="59">
        <v>0.33333333333333331</v>
      </c>
      <c r="G514" s="53">
        <f t="shared" si="35"/>
        <v>8</v>
      </c>
      <c r="H514" s="53">
        <f t="shared" si="34"/>
        <v>7</v>
      </c>
      <c r="I514" s="45" t="s">
        <v>57</v>
      </c>
      <c r="J514" s="45" t="s">
        <v>357</v>
      </c>
      <c r="K514" s="45" t="s">
        <v>30</v>
      </c>
      <c r="L514" s="45" t="s">
        <v>30</v>
      </c>
      <c r="M514" s="45" t="s">
        <v>9</v>
      </c>
      <c r="N514" s="45" t="s">
        <v>598</v>
      </c>
      <c r="O514" s="49" t="s">
        <v>588</v>
      </c>
      <c r="P514" s="49" t="s">
        <v>582</v>
      </c>
      <c r="Q514" s="43" t="s">
        <v>1189</v>
      </c>
      <c r="S514" s="45" t="s">
        <v>1195</v>
      </c>
    </row>
    <row r="515" spans="1:19" x14ac:dyDescent="0.25">
      <c r="A515" s="45">
        <v>514</v>
      </c>
      <c r="B515" s="52">
        <v>44510</v>
      </c>
      <c r="C515" s="53">
        <v>2021</v>
      </c>
      <c r="D515" s="53">
        <v>11</v>
      </c>
      <c r="E515" s="53">
        <v>10</v>
      </c>
      <c r="F515" s="59">
        <v>0.2638888888888889</v>
      </c>
      <c r="G515" s="53">
        <f t="shared" si="35"/>
        <v>6</v>
      </c>
      <c r="H515" s="53">
        <f t="shared" si="34"/>
        <v>4</v>
      </c>
      <c r="I515" s="45" t="s">
        <v>145</v>
      </c>
      <c r="J515" s="45" t="s">
        <v>357</v>
      </c>
      <c r="K515" s="45" t="s">
        <v>12</v>
      </c>
      <c r="L515" s="45" t="s">
        <v>12</v>
      </c>
      <c r="M515" s="45" t="s">
        <v>9</v>
      </c>
      <c r="N515" s="45" t="s">
        <v>26</v>
      </c>
      <c r="O515" s="49" t="s">
        <v>1000</v>
      </c>
      <c r="P515" s="49" t="s">
        <v>590</v>
      </c>
      <c r="Q515" s="45" t="s">
        <v>1184</v>
      </c>
      <c r="R515" s="45" t="s">
        <v>1185</v>
      </c>
      <c r="S515" s="45" t="s">
        <v>1170</v>
      </c>
    </row>
    <row r="516" spans="1:19" x14ac:dyDescent="0.25">
      <c r="A516" s="45">
        <v>515</v>
      </c>
      <c r="B516" s="65">
        <v>44671</v>
      </c>
      <c r="C516" s="66">
        <v>2022</v>
      </c>
      <c r="D516" s="66">
        <v>4</v>
      </c>
      <c r="E516" s="64">
        <v>20</v>
      </c>
      <c r="F516" s="66"/>
      <c r="H516" s="53">
        <f t="shared" si="34"/>
        <v>4</v>
      </c>
      <c r="I516" s="66" t="s">
        <v>145</v>
      </c>
      <c r="J516" s="45" t="s">
        <v>357</v>
      </c>
      <c r="K516" s="67" t="s">
        <v>593</v>
      </c>
      <c r="L516" s="67" t="s">
        <v>8</v>
      </c>
      <c r="M516" s="67" t="s">
        <v>9</v>
      </c>
      <c r="N516" s="67" t="s">
        <v>598</v>
      </c>
      <c r="O516" s="49" t="s">
        <v>999</v>
      </c>
      <c r="P516" s="49" t="s">
        <v>581</v>
      </c>
      <c r="Q516" s="68" t="s">
        <v>1197</v>
      </c>
      <c r="R516" s="67" t="s">
        <v>1199</v>
      </c>
      <c r="S516" s="53" t="s">
        <v>1198</v>
      </c>
    </row>
    <row r="517" spans="1:19" x14ac:dyDescent="0.25">
      <c r="A517" s="45">
        <v>516</v>
      </c>
      <c r="B517" s="69">
        <v>44720</v>
      </c>
      <c r="C517" s="64">
        <v>2022</v>
      </c>
      <c r="D517" s="66">
        <v>6</v>
      </c>
      <c r="E517" s="64">
        <v>8</v>
      </c>
      <c r="F517" s="70">
        <v>0.375</v>
      </c>
      <c r="G517" s="53">
        <f t="shared" ref="G517:G527" si="36">HOUR(F517)</f>
        <v>9</v>
      </c>
      <c r="H517" s="53">
        <f t="shared" si="34"/>
        <v>4</v>
      </c>
      <c r="I517" s="64" t="s">
        <v>145</v>
      </c>
      <c r="J517" s="45" t="s">
        <v>357</v>
      </c>
      <c r="K517" s="67" t="s">
        <v>12</v>
      </c>
      <c r="L517" s="67" t="s">
        <v>12</v>
      </c>
      <c r="M517" s="67" t="s">
        <v>9</v>
      </c>
      <c r="N517" s="67" t="s">
        <v>595</v>
      </c>
      <c r="O517" s="49" t="s">
        <v>1001</v>
      </c>
      <c r="P517" s="49" t="s">
        <v>580</v>
      </c>
      <c r="Q517" s="67" t="s">
        <v>1200</v>
      </c>
      <c r="R517" s="67" t="s">
        <v>1234</v>
      </c>
      <c r="S517" s="53" t="s">
        <v>1207</v>
      </c>
    </row>
    <row r="518" spans="1:19" x14ac:dyDescent="0.25">
      <c r="A518" s="45">
        <v>517</v>
      </c>
      <c r="B518" s="69">
        <v>44749</v>
      </c>
      <c r="C518" s="64">
        <v>2022</v>
      </c>
      <c r="D518" s="66">
        <v>7</v>
      </c>
      <c r="E518" s="64">
        <v>7</v>
      </c>
      <c r="F518" s="70">
        <v>0.625</v>
      </c>
      <c r="G518" s="53">
        <f t="shared" si="36"/>
        <v>15</v>
      </c>
      <c r="H518" s="53">
        <f t="shared" si="34"/>
        <v>5</v>
      </c>
      <c r="I518" s="64" t="s">
        <v>17</v>
      </c>
      <c r="J518" s="45" t="s">
        <v>357</v>
      </c>
      <c r="K518" s="67" t="s">
        <v>30</v>
      </c>
      <c r="L518" s="67" t="s">
        <v>30</v>
      </c>
      <c r="M518" s="67" t="s">
        <v>9</v>
      </c>
      <c r="N518" s="67" t="s">
        <v>598</v>
      </c>
      <c r="O518" s="49" t="s">
        <v>584</v>
      </c>
      <c r="P518" s="49" t="s">
        <v>1206</v>
      </c>
      <c r="Q518" s="67" t="s">
        <v>1201</v>
      </c>
      <c r="R518" s="67" t="s">
        <v>1211</v>
      </c>
      <c r="S518" s="53" t="s">
        <v>1229</v>
      </c>
    </row>
    <row r="519" spans="1:19" x14ac:dyDescent="0.25">
      <c r="A519" s="45">
        <v>518</v>
      </c>
      <c r="B519" s="69">
        <v>44750</v>
      </c>
      <c r="C519" s="64">
        <v>2022</v>
      </c>
      <c r="D519" s="66">
        <v>7</v>
      </c>
      <c r="E519" s="64">
        <v>8</v>
      </c>
      <c r="F519" s="70">
        <v>0.75</v>
      </c>
      <c r="G519" s="53">
        <f t="shared" si="36"/>
        <v>18</v>
      </c>
      <c r="H519" s="53">
        <f t="shared" si="34"/>
        <v>6</v>
      </c>
      <c r="I519" s="64" t="s">
        <v>24</v>
      </c>
      <c r="J519" s="45" t="s">
        <v>357</v>
      </c>
      <c r="K519" s="67" t="s">
        <v>1196</v>
      </c>
      <c r="L519" s="67" t="s">
        <v>8</v>
      </c>
      <c r="M519" s="67" t="s">
        <v>9</v>
      </c>
      <c r="N519" s="67" t="s">
        <v>598</v>
      </c>
      <c r="O519" s="49" t="s">
        <v>1000</v>
      </c>
      <c r="P519" s="49" t="s">
        <v>590</v>
      </c>
      <c r="Q519" s="67" t="s">
        <v>1202</v>
      </c>
      <c r="R519" s="67" t="s">
        <v>1212</v>
      </c>
      <c r="S519" s="53" t="s">
        <v>1230</v>
      </c>
    </row>
    <row r="520" spans="1:19" x14ac:dyDescent="0.25">
      <c r="A520" s="45">
        <v>519</v>
      </c>
      <c r="B520" s="69">
        <v>44750</v>
      </c>
      <c r="C520" s="64">
        <v>2022</v>
      </c>
      <c r="D520" s="66">
        <v>7</v>
      </c>
      <c r="E520" s="64">
        <v>8</v>
      </c>
      <c r="F520" s="70">
        <v>0.94791666666666663</v>
      </c>
      <c r="G520" s="53">
        <f t="shared" si="36"/>
        <v>22</v>
      </c>
      <c r="H520" s="53">
        <f t="shared" si="34"/>
        <v>6</v>
      </c>
      <c r="I520" s="64" t="s">
        <v>24</v>
      </c>
      <c r="J520" s="45" t="s">
        <v>357</v>
      </c>
      <c r="K520" s="67" t="s">
        <v>1196</v>
      </c>
      <c r="L520" s="67" t="s">
        <v>8</v>
      </c>
      <c r="M520" s="67" t="s">
        <v>9</v>
      </c>
      <c r="N520" s="67" t="s">
        <v>598</v>
      </c>
      <c r="O520" s="49" t="s">
        <v>584</v>
      </c>
      <c r="P520" s="49" t="s">
        <v>583</v>
      </c>
      <c r="Q520" s="67" t="s">
        <v>1203</v>
      </c>
      <c r="R520" s="67" t="s">
        <v>1213</v>
      </c>
      <c r="S520" s="53" t="s">
        <v>1231</v>
      </c>
    </row>
    <row r="521" spans="1:19" x14ac:dyDescent="0.25">
      <c r="A521" s="45">
        <v>520</v>
      </c>
      <c r="B521" s="69">
        <v>44791</v>
      </c>
      <c r="C521" s="64">
        <v>2022</v>
      </c>
      <c r="D521" s="66">
        <v>8</v>
      </c>
      <c r="E521" s="64">
        <v>18</v>
      </c>
      <c r="F521" s="70">
        <v>0.52847222222222223</v>
      </c>
      <c r="G521" s="53">
        <f t="shared" si="36"/>
        <v>12</v>
      </c>
      <c r="H521" s="53">
        <f t="shared" si="34"/>
        <v>5</v>
      </c>
      <c r="I521" s="64" t="s">
        <v>17</v>
      </c>
      <c r="J521" s="45" t="s">
        <v>357</v>
      </c>
      <c r="K521" s="67" t="s">
        <v>1196</v>
      </c>
      <c r="L521" s="67" t="s">
        <v>8</v>
      </c>
      <c r="M521" s="67" t="s">
        <v>9</v>
      </c>
      <c r="N521" s="67" t="s">
        <v>598</v>
      </c>
      <c r="O521" s="49" t="s">
        <v>999</v>
      </c>
      <c r="P521" s="49" t="s">
        <v>581</v>
      </c>
      <c r="Q521" s="67" t="s">
        <v>1204</v>
      </c>
      <c r="R521" s="67" t="s">
        <v>1214</v>
      </c>
      <c r="S521" s="53" t="s">
        <v>1208</v>
      </c>
    </row>
    <row r="522" spans="1:19" x14ac:dyDescent="0.25">
      <c r="A522" s="45">
        <v>521</v>
      </c>
      <c r="B522" s="69">
        <v>44820</v>
      </c>
      <c r="C522" s="64">
        <v>2022</v>
      </c>
      <c r="D522" s="66">
        <v>9</v>
      </c>
      <c r="E522" s="64">
        <v>16</v>
      </c>
      <c r="F522" s="70">
        <v>0.5</v>
      </c>
      <c r="G522" s="53">
        <f t="shared" si="36"/>
        <v>12</v>
      </c>
      <c r="H522" s="53">
        <f t="shared" si="34"/>
        <v>6</v>
      </c>
      <c r="I522" s="64" t="s">
        <v>24</v>
      </c>
      <c r="J522" s="45" t="s">
        <v>357</v>
      </c>
      <c r="K522" s="67" t="s">
        <v>30</v>
      </c>
      <c r="L522" s="67" t="s">
        <v>30</v>
      </c>
      <c r="M522" s="67" t="s">
        <v>25</v>
      </c>
      <c r="N522" s="67" t="s">
        <v>133</v>
      </c>
      <c r="O522" s="49" t="s">
        <v>1001</v>
      </c>
      <c r="P522" s="49" t="s">
        <v>580</v>
      </c>
      <c r="Q522" s="67" t="s">
        <v>1216</v>
      </c>
      <c r="R522" s="68" t="s">
        <v>1215</v>
      </c>
      <c r="S522" s="53" t="s">
        <v>1209</v>
      </c>
    </row>
    <row r="523" spans="1:19" x14ac:dyDescent="0.25">
      <c r="A523" s="45">
        <v>522</v>
      </c>
      <c r="B523" s="69">
        <v>44836</v>
      </c>
      <c r="C523" s="64">
        <v>2022</v>
      </c>
      <c r="D523" s="66">
        <v>10</v>
      </c>
      <c r="E523" s="64">
        <v>2</v>
      </c>
      <c r="F523" s="70">
        <v>0.64444444444444449</v>
      </c>
      <c r="G523" s="53">
        <f t="shared" si="36"/>
        <v>15</v>
      </c>
      <c r="H523" s="53">
        <f t="shared" si="34"/>
        <v>1</v>
      </c>
      <c r="I523" s="64" t="s">
        <v>29</v>
      </c>
      <c r="J523" s="45" t="s">
        <v>357</v>
      </c>
      <c r="K523" s="67" t="s">
        <v>593</v>
      </c>
      <c r="L523" s="67" t="s">
        <v>8</v>
      </c>
      <c r="M523" s="67" t="s">
        <v>9</v>
      </c>
      <c r="N523" s="67" t="s">
        <v>598</v>
      </c>
      <c r="O523" s="49" t="s">
        <v>584</v>
      </c>
      <c r="P523" s="49" t="s">
        <v>1206</v>
      </c>
      <c r="Q523" s="67" t="s">
        <v>1205</v>
      </c>
      <c r="R523" s="68" t="s">
        <v>1217</v>
      </c>
      <c r="S523" s="53" t="s">
        <v>1210</v>
      </c>
    </row>
    <row r="524" spans="1:19" x14ac:dyDescent="0.25">
      <c r="A524" s="45">
        <v>523</v>
      </c>
      <c r="B524" s="52">
        <v>44849</v>
      </c>
      <c r="C524" s="64">
        <v>2022</v>
      </c>
      <c r="D524" s="64">
        <v>10</v>
      </c>
      <c r="E524" s="64">
        <v>15</v>
      </c>
      <c r="F524" s="59">
        <v>0.97222222222222221</v>
      </c>
      <c r="G524" s="53">
        <f t="shared" si="36"/>
        <v>23</v>
      </c>
      <c r="H524" s="53">
        <f t="shared" si="34"/>
        <v>7</v>
      </c>
      <c r="I524" s="64" t="s">
        <v>57</v>
      </c>
      <c r="J524" s="45" t="s">
        <v>357</v>
      </c>
      <c r="K524" s="68" t="s">
        <v>12</v>
      </c>
      <c r="L524" s="68" t="s">
        <v>12</v>
      </c>
      <c r="M524" s="68" t="s">
        <v>44</v>
      </c>
      <c r="N524" s="68" t="s">
        <v>26</v>
      </c>
      <c r="O524" s="49" t="s">
        <v>588</v>
      </c>
      <c r="P524" s="49" t="s">
        <v>582</v>
      </c>
      <c r="Q524" s="68" t="s">
        <v>1218</v>
      </c>
      <c r="R524" s="68" t="s">
        <v>1219</v>
      </c>
      <c r="S524" s="53" t="s">
        <v>1232</v>
      </c>
    </row>
    <row r="525" spans="1:19" x14ac:dyDescent="0.25">
      <c r="A525" s="45">
        <v>524</v>
      </c>
      <c r="B525" s="52">
        <v>44859</v>
      </c>
      <c r="C525" s="64">
        <v>2022</v>
      </c>
      <c r="D525" s="64">
        <v>10</v>
      </c>
      <c r="E525" s="64">
        <v>25</v>
      </c>
      <c r="F525" s="59">
        <v>0.82986111111111116</v>
      </c>
      <c r="G525" s="53">
        <f t="shared" si="36"/>
        <v>19</v>
      </c>
      <c r="H525" s="53">
        <f t="shared" si="34"/>
        <v>3</v>
      </c>
      <c r="I525" s="64" t="s">
        <v>21</v>
      </c>
      <c r="J525" s="45" t="s">
        <v>357</v>
      </c>
      <c r="K525" s="68" t="s">
        <v>12</v>
      </c>
      <c r="L525" s="68" t="s">
        <v>12</v>
      </c>
      <c r="M525" s="68" t="s">
        <v>9</v>
      </c>
      <c r="N525" s="68" t="s">
        <v>26</v>
      </c>
      <c r="O525" s="49" t="s">
        <v>1000</v>
      </c>
      <c r="P525" s="49" t="s">
        <v>590</v>
      </c>
      <c r="Q525" s="68" t="s">
        <v>1221</v>
      </c>
      <c r="R525" s="68" t="s">
        <v>1220</v>
      </c>
      <c r="S525" s="53" t="s">
        <v>1233</v>
      </c>
    </row>
    <row r="526" spans="1:19" x14ac:dyDescent="0.25">
      <c r="A526" s="45">
        <v>525</v>
      </c>
      <c r="B526" s="52">
        <v>44889</v>
      </c>
      <c r="C526" s="64">
        <v>2022</v>
      </c>
      <c r="D526" s="64">
        <v>11</v>
      </c>
      <c r="E526" s="64">
        <v>24</v>
      </c>
      <c r="F526" s="59">
        <v>0.95833333333333337</v>
      </c>
      <c r="G526" s="53">
        <f t="shared" si="36"/>
        <v>23</v>
      </c>
      <c r="H526" s="53">
        <f t="shared" si="34"/>
        <v>5</v>
      </c>
      <c r="I526" s="64" t="s">
        <v>17</v>
      </c>
      <c r="J526" s="45" t="s">
        <v>357</v>
      </c>
      <c r="K526" s="68" t="s">
        <v>30</v>
      </c>
      <c r="L526" s="68" t="s">
        <v>30</v>
      </c>
      <c r="M526" s="68" t="s">
        <v>9</v>
      </c>
      <c r="N526" s="68" t="s">
        <v>598</v>
      </c>
      <c r="O526" s="68" t="s">
        <v>1222</v>
      </c>
      <c r="P526" s="68" t="s">
        <v>581</v>
      </c>
      <c r="Q526" s="68" t="s">
        <v>1223</v>
      </c>
      <c r="R526" s="68" t="s">
        <v>1224</v>
      </c>
      <c r="S526" s="53" t="s">
        <v>1225</v>
      </c>
    </row>
    <row r="527" spans="1:19" x14ac:dyDescent="0.25">
      <c r="A527" s="45">
        <v>526</v>
      </c>
      <c r="B527" s="52">
        <v>44895</v>
      </c>
      <c r="C527" s="64">
        <v>2022</v>
      </c>
      <c r="D527" s="64">
        <v>11</v>
      </c>
      <c r="E527" s="64">
        <v>30</v>
      </c>
      <c r="F527" s="59">
        <v>0.72916666666666663</v>
      </c>
      <c r="G527" s="53">
        <f t="shared" si="36"/>
        <v>17</v>
      </c>
      <c r="H527" s="53">
        <f t="shared" si="34"/>
        <v>4</v>
      </c>
      <c r="I527" s="64" t="s">
        <v>145</v>
      </c>
      <c r="J527" s="45" t="s">
        <v>357</v>
      </c>
      <c r="K527" s="68" t="s">
        <v>30</v>
      </c>
      <c r="L527" s="68" t="s">
        <v>30</v>
      </c>
      <c r="M527" s="68" t="s">
        <v>9</v>
      </c>
      <c r="N527" s="68" t="s">
        <v>595</v>
      </c>
      <c r="O527" s="68" t="s">
        <v>1001</v>
      </c>
      <c r="P527" s="68" t="s">
        <v>580</v>
      </c>
      <c r="Q527" s="68" t="s">
        <v>1227</v>
      </c>
      <c r="R527" s="45" t="s">
        <v>1228</v>
      </c>
      <c r="S527" s="53" t="s">
        <v>1226</v>
      </c>
    </row>
    <row r="528" spans="1:19" x14ac:dyDescent="0.25">
      <c r="A528" s="45">
        <v>527</v>
      </c>
      <c r="B528" s="65">
        <v>45070</v>
      </c>
      <c r="C528" s="64">
        <v>2023</v>
      </c>
      <c r="D528" s="64">
        <v>5</v>
      </c>
      <c r="E528" s="64">
        <v>24</v>
      </c>
      <c r="F528" s="59">
        <v>0.78819444444444453</v>
      </c>
      <c r="G528" s="53">
        <v>18</v>
      </c>
      <c r="H528" s="53">
        <v>4</v>
      </c>
      <c r="I528" s="64" t="s">
        <v>145</v>
      </c>
      <c r="J528" s="45" t="s">
        <v>357</v>
      </c>
      <c r="K528" s="45" t="s">
        <v>593</v>
      </c>
      <c r="L528" s="67" t="s">
        <v>8</v>
      </c>
      <c r="M528" s="45" t="s">
        <v>9</v>
      </c>
      <c r="N528" s="45" t="s">
        <v>598</v>
      </c>
      <c r="O528" s="68" t="s">
        <v>589</v>
      </c>
      <c r="P528" s="68" t="s">
        <v>590</v>
      </c>
      <c r="Q528" s="45" t="s">
        <v>1235</v>
      </c>
      <c r="R528" s="45" t="s">
        <v>1237</v>
      </c>
      <c r="S528" s="53" t="s">
        <v>1236</v>
      </c>
    </row>
    <row r="529" spans="1:19" x14ac:dyDescent="0.25">
      <c r="A529" s="45">
        <v>528</v>
      </c>
      <c r="B529" s="69">
        <v>45111</v>
      </c>
      <c r="C529" s="64">
        <v>2023</v>
      </c>
      <c r="D529" s="64">
        <v>7</v>
      </c>
      <c r="E529" s="64">
        <v>4</v>
      </c>
      <c r="F529" s="59">
        <v>0.83333333333333337</v>
      </c>
      <c r="G529" s="53">
        <v>20</v>
      </c>
      <c r="H529" s="53">
        <v>3</v>
      </c>
      <c r="I529" s="64" t="s">
        <v>21</v>
      </c>
      <c r="J529" s="45" t="s">
        <v>39</v>
      </c>
      <c r="K529" s="45" t="s">
        <v>60</v>
      </c>
      <c r="L529" s="45" t="s">
        <v>60</v>
      </c>
      <c r="M529" s="45" t="s">
        <v>44</v>
      </c>
      <c r="N529" s="45" t="s">
        <v>26</v>
      </c>
      <c r="O529" s="68" t="s">
        <v>588</v>
      </c>
      <c r="P529" s="68" t="s">
        <v>582</v>
      </c>
      <c r="Q529" s="45" t="s">
        <v>1238</v>
      </c>
      <c r="R529" s="45" t="s">
        <v>1240</v>
      </c>
      <c r="S529" s="53" t="s">
        <v>1239</v>
      </c>
    </row>
    <row r="530" spans="1:19" x14ac:dyDescent="0.25">
      <c r="A530" s="45">
        <v>529</v>
      </c>
      <c r="B530" s="69">
        <v>45121</v>
      </c>
      <c r="C530" s="64">
        <v>2023</v>
      </c>
      <c r="D530" s="64">
        <v>7</v>
      </c>
      <c r="E530" s="64">
        <v>14</v>
      </c>
      <c r="F530" s="59">
        <v>0.5625</v>
      </c>
      <c r="G530" s="53">
        <v>13</v>
      </c>
      <c r="H530" s="53">
        <v>6</v>
      </c>
      <c r="I530" s="64" t="s">
        <v>24</v>
      </c>
      <c r="J530" s="45" t="s">
        <v>357</v>
      </c>
      <c r="K530" s="45" t="s">
        <v>593</v>
      </c>
      <c r="L530" s="67" t="s">
        <v>8</v>
      </c>
      <c r="M530" s="45" t="s">
        <v>9</v>
      </c>
      <c r="N530" s="45" t="s">
        <v>8</v>
      </c>
      <c r="O530" s="68" t="s">
        <v>588</v>
      </c>
      <c r="P530" s="68" t="s">
        <v>582</v>
      </c>
      <c r="Q530" s="45" t="s">
        <v>1241</v>
      </c>
      <c r="R530" s="45" t="s">
        <v>1243</v>
      </c>
      <c r="S530" s="53" t="s">
        <v>1242</v>
      </c>
    </row>
    <row r="531" spans="1:19" x14ac:dyDescent="0.25">
      <c r="A531" s="45">
        <v>530</v>
      </c>
      <c r="B531" s="69">
        <v>45128</v>
      </c>
      <c r="C531" s="64">
        <v>2023</v>
      </c>
      <c r="D531" s="64">
        <v>7</v>
      </c>
      <c r="E531" s="64">
        <v>21</v>
      </c>
      <c r="H531" s="53">
        <v>6</v>
      </c>
      <c r="I531" s="64" t="s">
        <v>24</v>
      </c>
      <c r="J531" s="45" t="s">
        <v>357</v>
      </c>
      <c r="K531" s="45" t="s">
        <v>593</v>
      </c>
      <c r="L531" s="67" t="s">
        <v>8</v>
      </c>
      <c r="M531" s="45" t="s">
        <v>9</v>
      </c>
      <c r="N531" s="45" t="s">
        <v>8</v>
      </c>
      <c r="O531" s="68" t="s">
        <v>588</v>
      </c>
      <c r="P531" s="68" t="s">
        <v>582</v>
      </c>
      <c r="Q531" s="45" t="s">
        <v>1244</v>
      </c>
      <c r="R531" s="45" t="s">
        <v>1246</v>
      </c>
      <c r="S531" s="53" t="s">
        <v>1245</v>
      </c>
    </row>
    <row r="532" spans="1:19" x14ac:dyDescent="0.25">
      <c r="A532" s="45">
        <v>531</v>
      </c>
      <c r="B532" s="69">
        <v>45131</v>
      </c>
      <c r="C532" s="64">
        <v>2023</v>
      </c>
      <c r="D532" s="64">
        <v>7</v>
      </c>
      <c r="E532" s="64">
        <v>24</v>
      </c>
      <c r="H532" s="53">
        <v>2</v>
      </c>
      <c r="I532" s="64" t="s">
        <v>38</v>
      </c>
      <c r="J532" s="45" t="s">
        <v>357</v>
      </c>
      <c r="K532" s="45" t="s">
        <v>593</v>
      </c>
      <c r="L532" s="67" t="s">
        <v>8</v>
      </c>
      <c r="M532" s="45" t="s">
        <v>9</v>
      </c>
      <c r="N532" s="45" t="s">
        <v>8</v>
      </c>
      <c r="O532" s="68" t="s">
        <v>588</v>
      </c>
      <c r="P532" s="68" t="s">
        <v>582</v>
      </c>
      <c r="Q532" s="45" t="s">
        <v>1247</v>
      </c>
      <c r="R532" s="45" t="s">
        <v>1249</v>
      </c>
      <c r="S532" s="53" t="s">
        <v>1248</v>
      </c>
    </row>
    <row r="533" spans="1:19" x14ac:dyDescent="0.25">
      <c r="A533" s="45">
        <v>532</v>
      </c>
      <c r="B533" s="69">
        <v>45137</v>
      </c>
      <c r="C533" s="64">
        <v>2023</v>
      </c>
      <c r="D533" s="64">
        <v>7</v>
      </c>
      <c r="E533" s="64">
        <v>30</v>
      </c>
      <c r="H533" s="53">
        <v>1</v>
      </c>
      <c r="I533" s="64" t="s">
        <v>29</v>
      </c>
      <c r="J533" s="45" t="s">
        <v>357</v>
      </c>
      <c r="K533" s="45" t="s">
        <v>593</v>
      </c>
      <c r="L533" s="67" t="s">
        <v>8</v>
      </c>
      <c r="M533" s="45" t="s">
        <v>9</v>
      </c>
      <c r="N533" s="45" t="s">
        <v>598</v>
      </c>
      <c r="O533" s="68" t="s">
        <v>584</v>
      </c>
      <c r="P533" s="68" t="s">
        <v>1206</v>
      </c>
      <c r="Q533" s="45" t="s">
        <v>1250</v>
      </c>
      <c r="R533" s="45" t="s">
        <v>1251</v>
      </c>
    </row>
    <row r="534" spans="1:19" x14ac:dyDescent="0.25">
      <c r="A534" s="45">
        <v>533</v>
      </c>
      <c r="B534" s="69">
        <v>45143</v>
      </c>
      <c r="C534" s="64">
        <v>2023</v>
      </c>
      <c r="D534" s="64">
        <v>8</v>
      </c>
      <c r="E534" s="64">
        <v>5</v>
      </c>
      <c r="F534" s="59">
        <v>0.6972222222222223</v>
      </c>
      <c r="G534" s="53">
        <v>16</v>
      </c>
      <c r="H534" s="53">
        <v>7</v>
      </c>
      <c r="I534" s="64" t="s">
        <v>29</v>
      </c>
      <c r="J534" s="45" t="s">
        <v>357</v>
      </c>
      <c r="K534" s="45" t="s">
        <v>593</v>
      </c>
      <c r="L534" s="67" t="s">
        <v>8</v>
      </c>
      <c r="M534" s="45" t="s">
        <v>9</v>
      </c>
      <c r="N534" s="45" t="s">
        <v>595</v>
      </c>
      <c r="O534" s="68" t="s">
        <v>588</v>
      </c>
      <c r="P534" s="68" t="s">
        <v>582</v>
      </c>
      <c r="Q534" s="45" t="s">
        <v>1247</v>
      </c>
      <c r="R534" s="45" t="s">
        <v>1252</v>
      </c>
    </row>
    <row r="535" spans="1:19" x14ac:dyDescent="0.25">
      <c r="A535" s="45">
        <v>534</v>
      </c>
      <c r="B535" s="69">
        <v>45143</v>
      </c>
      <c r="C535" s="64">
        <v>2023</v>
      </c>
      <c r="D535" s="64">
        <v>8</v>
      </c>
      <c r="E535" s="64">
        <v>5</v>
      </c>
      <c r="F535" s="59">
        <v>0.64583333333333337</v>
      </c>
      <c r="G535" s="53">
        <v>15</v>
      </c>
      <c r="H535" s="53">
        <v>7</v>
      </c>
      <c r="I535" s="64" t="s">
        <v>29</v>
      </c>
      <c r="J535" s="45" t="s">
        <v>357</v>
      </c>
      <c r="K535" s="45" t="s">
        <v>593</v>
      </c>
      <c r="L535" s="67" t="s">
        <v>8</v>
      </c>
      <c r="M535" s="45" t="s">
        <v>9</v>
      </c>
      <c r="N535" s="45" t="s">
        <v>8</v>
      </c>
      <c r="O535" s="68" t="s">
        <v>999</v>
      </c>
      <c r="P535" s="68" t="s">
        <v>581</v>
      </c>
      <c r="Q535" s="45" t="s">
        <v>1253</v>
      </c>
      <c r="R535" s="45" t="s">
        <v>1254</v>
      </c>
    </row>
    <row r="536" spans="1:19" x14ac:dyDescent="0.25">
      <c r="A536" s="45">
        <v>535</v>
      </c>
      <c r="B536" s="65">
        <v>45148</v>
      </c>
      <c r="C536" s="64">
        <v>2023</v>
      </c>
      <c r="D536" s="64">
        <v>8</v>
      </c>
      <c r="E536" s="64">
        <v>10</v>
      </c>
      <c r="F536" s="59">
        <v>0.58333333333333337</v>
      </c>
      <c r="G536" s="53">
        <v>14</v>
      </c>
      <c r="H536" s="53">
        <v>5</v>
      </c>
      <c r="I536" s="64" t="s">
        <v>17</v>
      </c>
      <c r="J536" s="45" t="s">
        <v>357</v>
      </c>
      <c r="K536" s="45" t="s">
        <v>593</v>
      </c>
      <c r="L536" s="67" t="s">
        <v>8</v>
      </c>
      <c r="M536" s="45" t="s">
        <v>9</v>
      </c>
      <c r="N536" s="45" t="s">
        <v>26</v>
      </c>
      <c r="O536" s="68" t="s">
        <v>589</v>
      </c>
      <c r="P536" s="68" t="s">
        <v>590</v>
      </c>
      <c r="Q536" s="45" t="s">
        <v>1255</v>
      </c>
      <c r="R536" s="45" t="s">
        <v>1256</v>
      </c>
    </row>
    <row r="537" spans="1:19" x14ac:dyDescent="0.25">
      <c r="A537" s="45">
        <v>536</v>
      </c>
      <c r="B537" s="69">
        <v>45151</v>
      </c>
      <c r="C537" s="64">
        <v>2023</v>
      </c>
      <c r="D537" s="64">
        <v>8</v>
      </c>
      <c r="E537" s="64">
        <v>13</v>
      </c>
      <c r="F537" s="59">
        <v>0.54166666666666663</v>
      </c>
      <c r="G537" s="53">
        <v>13</v>
      </c>
      <c r="H537" s="53">
        <v>1</v>
      </c>
      <c r="I537" s="64" t="s">
        <v>29</v>
      </c>
      <c r="J537" s="45" t="s">
        <v>357</v>
      </c>
      <c r="K537" s="45" t="s">
        <v>593</v>
      </c>
      <c r="L537" s="67" t="s">
        <v>8</v>
      </c>
      <c r="M537" s="45" t="s">
        <v>9</v>
      </c>
      <c r="N537" s="45" t="s">
        <v>109</v>
      </c>
      <c r="O537" s="68" t="s">
        <v>587</v>
      </c>
      <c r="P537" s="68" t="s">
        <v>581</v>
      </c>
      <c r="Q537" s="45" t="s">
        <v>1257</v>
      </c>
      <c r="R537" s="45" t="s">
        <v>1259</v>
      </c>
      <c r="S537" s="53" t="s">
        <v>1258</v>
      </c>
    </row>
    <row r="538" spans="1:19" x14ac:dyDescent="0.25">
      <c r="A538" s="45">
        <v>537</v>
      </c>
      <c r="B538" s="69">
        <v>45152</v>
      </c>
      <c r="C538" s="64">
        <v>2023</v>
      </c>
      <c r="D538" s="64">
        <v>8</v>
      </c>
      <c r="E538" s="64">
        <v>14</v>
      </c>
      <c r="F538" s="59">
        <v>0.63541666666666663</v>
      </c>
      <c r="G538" s="53">
        <v>15</v>
      </c>
      <c r="H538" s="53">
        <v>2</v>
      </c>
      <c r="I538" s="64" t="s">
        <v>38</v>
      </c>
      <c r="J538" s="45" t="s">
        <v>357</v>
      </c>
      <c r="K538" s="45" t="s">
        <v>30</v>
      </c>
      <c r="L538" s="45" t="s">
        <v>30</v>
      </c>
      <c r="M538" s="45" t="s">
        <v>9</v>
      </c>
      <c r="N538" s="45" t="s">
        <v>109</v>
      </c>
      <c r="O538" s="68" t="s">
        <v>1001</v>
      </c>
      <c r="P538" s="68" t="s">
        <v>580</v>
      </c>
      <c r="Q538" s="45" t="s">
        <v>1260</v>
      </c>
      <c r="R538" s="45" t="s">
        <v>1261</v>
      </c>
    </row>
    <row r="539" spans="1:19" x14ac:dyDescent="0.25">
      <c r="A539" s="45">
        <v>538</v>
      </c>
      <c r="B539" s="69">
        <v>45157</v>
      </c>
      <c r="C539" s="64">
        <v>2023</v>
      </c>
      <c r="D539" s="64">
        <v>8</v>
      </c>
      <c r="E539" s="64">
        <v>19</v>
      </c>
      <c r="F539" s="59">
        <v>0.82291666666666663</v>
      </c>
      <c r="G539" s="53">
        <v>19</v>
      </c>
      <c r="H539" s="53">
        <v>7</v>
      </c>
      <c r="I539" s="64" t="s">
        <v>29</v>
      </c>
      <c r="J539" s="45" t="s">
        <v>357</v>
      </c>
      <c r="K539" s="45" t="s">
        <v>30</v>
      </c>
      <c r="L539" s="45" t="s">
        <v>30</v>
      </c>
      <c r="M539" s="45" t="s">
        <v>9</v>
      </c>
      <c r="N539" s="45" t="s">
        <v>109</v>
      </c>
      <c r="O539" s="68" t="s">
        <v>1001</v>
      </c>
      <c r="P539" s="68" t="s">
        <v>580</v>
      </c>
      <c r="Q539" s="45" t="s">
        <v>1262</v>
      </c>
      <c r="R539" s="45" t="s">
        <v>1264</v>
      </c>
      <c r="S539" s="53" t="s">
        <v>1263</v>
      </c>
    </row>
    <row r="540" spans="1:19" x14ac:dyDescent="0.25">
      <c r="A540" s="45">
        <v>539</v>
      </c>
      <c r="B540" s="69">
        <v>45160</v>
      </c>
      <c r="C540" s="64">
        <v>2023</v>
      </c>
      <c r="D540" s="64">
        <v>8</v>
      </c>
      <c r="E540" s="64">
        <v>22</v>
      </c>
      <c r="F540" s="59">
        <v>0.40625</v>
      </c>
      <c r="G540" s="53">
        <v>9</v>
      </c>
      <c r="H540" s="53">
        <v>3</v>
      </c>
      <c r="I540" s="64" t="s">
        <v>21</v>
      </c>
      <c r="J540" s="45" t="s">
        <v>357</v>
      </c>
      <c r="K540" s="45" t="s">
        <v>593</v>
      </c>
      <c r="L540" s="67" t="s">
        <v>8</v>
      </c>
      <c r="M540" s="45" t="s">
        <v>9</v>
      </c>
      <c r="N540" s="45" t="s">
        <v>109</v>
      </c>
      <c r="O540" s="68" t="s">
        <v>1001</v>
      </c>
      <c r="P540" s="68" t="s">
        <v>580</v>
      </c>
      <c r="Q540" s="45" t="s">
        <v>1265</v>
      </c>
      <c r="R540" s="45" t="s">
        <v>1267</v>
      </c>
      <c r="S540" s="53" t="s">
        <v>1266</v>
      </c>
    </row>
    <row r="541" spans="1:19" x14ac:dyDescent="0.25">
      <c r="A541" s="45">
        <v>540</v>
      </c>
      <c r="B541" s="69">
        <v>45163</v>
      </c>
      <c r="C541" s="64">
        <v>2023</v>
      </c>
      <c r="D541" s="64">
        <v>8</v>
      </c>
      <c r="E541" s="64">
        <v>25</v>
      </c>
      <c r="F541" s="59">
        <v>0.57291666666666663</v>
      </c>
      <c r="G541" s="53">
        <v>13</v>
      </c>
      <c r="H541" s="53">
        <v>6</v>
      </c>
      <c r="I541" s="64" t="s">
        <v>24</v>
      </c>
      <c r="J541" s="45" t="s">
        <v>357</v>
      </c>
      <c r="K541" s="45" t="s">
        <v>60</v>
      </c>
      <c r="L541" s="67" t="s">
        <v>60</v>
      </c>
      <c r="M541" s="45" t="s">
        <v>25</v>
      </c>
      <c r="N541" s="45" t="s">
        <v>26</v>
      </c>
      <c r="O541" s="68" t="s">
        <v>584</v>
      </c>
      <c r="P541" s="68" t="s">
        <v>1206</v>
      </c>
      <c r="Q541" s="45" t="s">
        <v>1268</v>
      </c>
      <c r="R541" s="45" t="s">
        <v>1270</v>
      </c>
      <c r="S541" s="53" t="s">
        <v>1269</v>
      </c>
    </row>
    <row r="542" spans="1:19" x14ac:dyDescent="0.25">
      <c r="A542" s="45">
        <v>541</v>
      </c>
      <c r="B542" s="69">
        <v>45203</v>
      </c>
      <c r="C542" s="64">
        <v>2023</v>
      </c>
      <c r="D542" s="64">
        <v>10</v>
      </c>
      <c r="E542" s="64">
        <v>4</v>
      </c>
      <c r="F542" s="59">
        <v>0.4375</v>
      </c>
      <c r="G542" s="53">
        <v>10</v>
      </c>
      <c r="H542" s="53">
        <v>4</v>
      </c>
      <c r="I542" s="64" t="s">
        <v>145</v>
      </c>
      <c r="J542" s="45" t="s">
        <v>357</v>
      </c>
      <c r="K542" s="45" t="s">
        <v>12</v>
      </c>
      <c r="L542" s="67" t="s">
        <v>8</v>
      </c>
      <c r="M542" s="45" t="s">
        <v>9</v>
      </c>
      <c r="N542" s="45" t="s">
        <v>8</v>
      </c>
      <c r="O542" s="68" t="s">
        <v>999</v>
      </c>
      <c r="P542" s="68" t="s">
        <v>581</v>
      </c>
      <c r="Q542" s="45" t="s">
        <v>1271</v>
      </c>
      <c r="R542" s="45" t="s">
        <v>1272</v>
      </c>
    </row>
    <row r="543" spans="1:19" x14ac:dyDescent="0.25">
      <c r="A543" s="45">
        <v>542</v>
      </c>
      <c r="B543" s="69">
        <v>45218</v>
      </c>
      <c r="C543" s="64">
        <v>2023</v>
      </c>
      <c r="D543" s="64">
        <v>10</v>
      </c>
      <c r="E543" s="64">
        <v>19</v>
      </c>
      <c r="F543" s="59">
        <v>0.69652777777777775</v>
      </c>
      <c r="G543" s="53">
        <v>16</v>
      </c>
      <c r="H543" s="53">
        <v>5</v>
      </c>
      <c r="I543" s="64" t="s">
        <v>17</v>
      </c>
      <c r="J543" s="45" t="s">
        <v>357</v>
      </c>
      <c r="K543" s="45" t="s">
        <v>12</v>
      </c>
      <c r="L543" s="67" t="s">
        <v>8</v>
      </c>
      <c r="M543" s="45" t="s">
        <v>9</v>
      </c>
      <c r="N543" s="45" t="s">
        <v>595</v>
      </c>
      <c r="O543" s="68" t="s">
        <v>1001</v>
      </c>
      <c r="P543" s="68" t="s">
        <v>580</v>
      </c>
      <c r="Q543" s="45" t="s">
        <v>1273</v>
      </c>
      <c r="R543" s="45" t="s">
        <v>1274</v>
      </c>
      <c r="S543" s="53" t="s">
        <v>1277</v>
      </c>
    </row>
    <row r="544" spans="1:19" x14ac:dyDescent="0.25">
      <c r="A544" s="45">
        <v>543</v>
      </c>
      <c r="B544" s="69">
        <v>45219</v>
      </c>
      <c r="C544" s="64">
        <v>2023</v>
      </c>
      <c r="D544" s="64">
        <v>10</v>
      </c>
      <c r="E544" s="64">
        <v>20</v>
      </c>
      <c r="F544" s="59">
        <v>0.69791666666666663</v>
      </c>
      <c r="G544" s="53">
        <v>16</v>
      </c>
      <c r="H544" s="53">
        <v>6</v>
      </c>
      <c r="I544" s="64" t="s">
        <v>24</v>
      </c>
      <c r="J544" s="45" t="s">
        <v>357</v>
      </c>
      <c r="K544" s="45" t="s">
        <v>30</v>
      </c>
      <c r="L544" s="67" t="s">
        <v>8</v>
      </c>
      <c r="M544" s="45" t="s">
        <v>9</v>
      </c>
      <c r="N544" s="45" t="s">
        <v>594</v>
      </c>
      <c r="O544" s="68" t="s">
        <v>589</v>
      </c>
      <c r="P544" s="68" t="s">
        <v>590</v>
      </c>
      <c r="Q544" s="45" t="s">
        <v>1275</v>
      </c>
      <c r="R544" s="45" t="s">
        <v>1276</v>
      </c>
    </row>
  </sheetData>
  <sortState xmlns:xlrd2="http://schemas.microsoft.com/office/spreadsheetml/2017/richdata2" ref="A2:S545">
    <sortCondition ref="A2:A545"/>
  </sortState>
  <phoneticPr fontId="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8"/>
  <sheetViews>
    <sheetView topLeftCell="A18" workbookViewId="0">
      <selection activeCell="B31" sqref="B31"/>
    </sheetView>
  </sheetViews>
  <sheetFormatPr defaultRowHeight="15" x14ac:dyDescent="0.25"/>
  <cols>
    <col min="1" max="1" width="15.42578125" bestFit="1" customWidth="1"/>
    <col min="2" max="2" width="16.42578125" bestFit="1" customWidth="1"/>
    <col min="5" max="5" width="14.140625" style="1" customWidth="1"/>
    <col min="6" max="6" width="23.140625" customWidth="1"/>
    <col min="7" max="7" width="50.85546875" bestFit="1" customWidth="1"/>
    <col min="8" max="8" width="21.140625" bestFit="1" customWidth="1"/>
  </cols>
  <sheetData>
    <row r="1" spans="1:8" x14ac:dyDescent="0.25">
      <c r="A1" s="27" t="s">
        <v>680</v>
      </c>
      <c r="B1" s="27">
        <v>2017</v>
      </c>
      <c r="E1" s="1">
        <v>44345</v>
      </c>
      <c r="F1" s="45" t="s">
        <v>598</v>
      </c>
      <c r="G1" t="s">
        <v>1112</v>
      </c>
      <c r="H1" t="s">
        <v>1113</v>
      </c>
    </row>
    <row r="2" spans="1:8" ht="15.75" thickBot="1" x14ac:dyDescent="0.3">
      <c r="E2" s="1">
        <v>44348</v>
      </c>
      <c r="F2" s="45" t="s">
        <v>598</v>
      </c>
      <c r="G2" t="s">
        <v>1115</v>
      </c>
      <c r="H2" t="s">
        <v>1116</v>
      </c>
    </row>
    <row r="3" spans="1:8" ht="15.75" thickBot="1" x14ac:dyDescent="0.3">
      <c r="A3" s="29" t="s">
        <v>585</v>
      </c>
      <c r="B3" s="30" t="s">
        <v>959</v>
      </c>
      <c r="E3" s="1">
        <v>44357</v>
      </c>
      <c r="F3" s="45" t="s">
        <v>598</v>
      </c>
      <c r="G3" t="s">
        <v>1118</v>
      </c>
      <c r="H3" t="s">
        <v>1119</v>
      </c>
    </row>
    <row r="4" spans="1:8" x14ac:dyDescent="0.25">
      <c r="A4" s="31" t="s">
        <v>584</v>
      </c>
      <c r="B4" s="32">
        <v>10</v>
      </c>
      <c r="E4" s="1">
        <v>44358</v>
      </c>
      <c r="F4" s="45" t="s">
        <v>595</v>
      </c>
      <c r="G4" t="s">
        <v>1121</v>
      </c>
      <c r="H4" t="s">
        <v>1122</v>
      </c>
    </row>
    <row r="5" spans="1:8" x14ac:dyDescent="0.25">
      <c r="A5" s="33" t="s">
        <v>586</v>
      </c>
      <c r="B5" s="34">
        <v>8</v>
      </c>
      <c r="E5" s="1">
        <v>44368</v>
      </c>
      <c r="F5" s="45" t="s">
        <v>598</v>
      </c>
      <c r="G5" t="s">
        <v>1124</v>
      </c>
      <c r="H5" t="s">
        <v>1125</v>
      </c>
    </row>
    <row r="6" spans="1:8" x14ac:dyDescent="0.25">
      <c r="A6" s="33" t="s">
        <v>589</v>
      </c>
      <c r="B6" s="34">
        <v>3</v>
      </c>
      <c r="E6" s="1">
        <v>44372</v>
      </c>
      <c r="F6" s="45" t="s">
        <v>26</v>
      </c>
      <c r="G6" t="s">
        <v>1128</v>
      </c>
      <c r="H6" t="s">
        <v>1129</v>
      </c>
    </row>
    <row r="7" spans="1:8" x14ac:dyDescent="0.25">
      <c r="A7" s="33" t="s">
        <v>110</v>
      </c>
      <c r="B7" s="34">
        <v>2</v>
      </c>
      <c r="E7" s="1">
        <v>44378</v>
      </c>
      <c r="F7" s="45" t="s">
        <v>598</v>
      </c>
      <c r="G7" t="s">
        <v>1132</v>
      </c>
      <c r="H7" t="s">
        <v>1133</v>
      </c>
    </row>
    <row r="8" spans="1:8" ht="15.75" thickBot="1" x14ac:dyDescent="0.3">
      <c r="A8" s="35" t="s">
        <v>588</v>
      </c>
      <c r="B8" s="36">
        <v>1</v>
      </c>
      <c r="E8" s="1">
        <v>44388</v>
      </c>
      <c r="F8" s="45" t="s">
        <v>595</v>
      </c>
      <c r="G8" t="s">
        <v>1135</v>
      </c>
      <c r="H8" t="s">
        <v>1190</v>
      </c>
    </row>
    <row r="9" spans="1:8" ht="15.75" thickBot="1" x14ac:dyDescent="0.3">
      <c r="A9" s="29" t="s">
        <v>960</v>
      </c>
      <c r="B9" s="30">
        <v>24</v>
      </c>
      <c r="E9" s="1">
        <v>44395</v>
      </c>
      <c r="F9" s="45" t="s">
        <v>598</v>
      </c>
      <c r="G9" t="s">
        <v>1137</v>
      </c>
      <c r="H9" t="s">
        <v>1138</v>
      </c>
    </row>
    <row r="10" spans="1:8" x14ac:dyDescent="0.25">
      <c r="E10" s="1">
        <v>44395</v>
      </c>
      <c r="F10" s="45" t="s">
        <v>598</v>
      </c>
      <c r="G10" t="s">
        <v>1146</v>
      </c>
      <c r="H10" t="s">
        <v>1147</v>
      </c>
    </row>
    <row r="11" spans="1:8" x14ac:dyDescent="0.25">
      <c r="E11" s="1">
        <v>44396</v>
      </c>
      <c r="F11" s="45" t="s">
        <v>26</v>
      </c>
      <c r="G11" t="s">
        <v>1140</v>
      </c>
      <c r="H11" t="s">
        <v>1141</v>
      </c>
    </row>
    <row r="12" spans="1:8" x14ac:dyDescent="0.25">
      <c r="E12" s="1">
        <v>44394</v>
      </c>
      <c r="F12" s="45" t="s">
        <v>598</v>
      </c>
      <c r="G12" t="s">
        <v>1143</v>
      </c>
      <c r="H12" t="s">
        <v>1144</v>
      </c>
    </row>
    <row r="13" spans="1:8" x14ac:dyDescent="0.25">
      <c r="E13" s="1">
        <v>44406</v>
      </c>
      <c r="F13" s="45" t="s">
        <v>8</v>
      </c>
      <c r="G13" t="s">
        <v>1149</v>
      </c>
      <c r="H13" t="s">
        <v>1150</v>
      </c>
    </row>
    <row r="14" spans="1:8" x14ac:dyDescent="0.25">
      <c r="E14" s="1">
        <v>44415</v>
      </c>
      <c r="F14" s="45" t="s">
        <v>598</v>
      </c>
      <c r="G14" t="s">
        <v>1152</v>
      </c>
      <c r="H14" t="s">
        <v>1153</v>
      </c>
    </row>
    <row r="15" spans="1:8" x14ac:dyDescent="0.25">
      <c r="E15" s="1">
        <v>44426</v>
      </c>
      <c r="F15" s="45" t="s">
        <v>598</v>
      </c>
      <c r="G15" t="s">
        <v>1186</v>
      </c>
      <c r="H15" t="s">
        <v>1155</v>
      </c>
    </row>
    <row r="16" spans="1:8" x14ac:dyDescent="0.25">
      <c r="E16" s="1">
        <v>44434</v>
      </c>
      <c r="F16" s="45" t="s">
        <v>26</v>
      </c>
      <c r="G16" t="s">
        <v>1158</v>
      </c>
      <c r="H16" t="s">
        <v>1159</v>
      </c>
    </row>
    <row r="17" spans="5:8" x14ac:dyDescent="0.25">
      <c r="E17" s="1">
        <v>44436</v>
      </c>
      <c r="F17" s="45" t="s">
        <v>26</v>
      </c>
      <c r="G17" t="s">
        <v>1162</v>
      </c>
      <c r="H17" t="s">
        <v>1163</v>
      </c>
    </row>
    <row r="18" spans="5:8" x14ac:dyDescent="0.25">
      <c r="E18" s="1">
        <v>44439</v>
      </c>
      <c r="F18" s="45" t="s">
        <v>598</v>
      </c>
      <c r="G18" t="s">
        <v>1052</v>
      </c>
      <c r="H18" t="s">
        <v>1191</v>
      </c>
    </row>
    <row r="19" spans="5:8" x14ac:dyDescent="0.25">
      <c r="E19" s="1">
        <v>44440</v>
      </c>
      <c r="F19" s="45" t="s">
        <v>598</v>
      </c>
      <c r="G19" t="s">
        <v>1165</v>
      </c>
      <c r="H19" t="s">
        <v>1166</v>
      </c>
    </row>
    <row r="20" spans="5:8" x14ac:dyDescent="0.25">
      <c r="E20" s="1">
        <v>44440</v>
      </c>
      <c r="F20" s="45" t="s">
        <v>26</v>
      </c>
      <c r="G20" t="s">
        <v>1167</v>
      </c>
      <c r="H20" t="s">
        <v>1192</v>
      </c>
    </row>
    <row r="21" spans="5:8" x14ac:dyDescent="0.25">
      <c r="E21" s="1">
        <v>44457</v>
      </c>
      <c r="F21" s="45" t="s">
        <v>26</v>
      </c>
      <c r="G21" t="s">
        <v>1169</v>
      </c>
      <c r="H21" t="s">
        <v>1170</v>
      </c>
    </row>
    <row r="22" spans="5:8" x14ac:dyDescent="0.25">
      <c r="E22" s="1">
        <v>44461</v>
      </c>
      <c r="F22" s="45" t="s">
        <v>26</v>
      </c>
      <c r="G22" t="s">
        <v>1171</v>
      </c>
      <c r="H22" t="s">
        <v>1172</v>
      </c>
    </row>
    <row r="23" spans="5:8" x14ac:dyDescent="0.25">
      <c r="E23" s="1">
        <v>44470</v>
      </c>
      <c r="F23" s="45" t="s">
        <v>596</v>
      </c>
      <c r="G23" t="s">
        <v>1174</v>
      </c>
      <c r="H23" t="s">
        <v>1193</v>
      </c>
    </row>
    <row r="24" spans="5:8" x14ac:dyDescent="0.25">
      <c r="E24" s="1">
        <v>44474</v>
      </c>
      <c r="F24" s="45" t="s">
        <v>598</v>
      </c>
      <c r="G24" t="s">
        <v>1176</v>
      </c>
      <c r="H24" t="s">
        <v>1194</v>
      </c>
    </row>
    <row r="25" spans="5:8" x14ac:dyDescent="0.25">
      <c r="E25" s="1">
        <v>44482</v>
      </c>
      <c r="F25" s="45" t="s">
        <v>598</v>
      </c>
      <c r="G25" t="s">
        <v>1178</v>
      </c>
      <c r="H25" t="s">
        <v>1179</v>
      </c>
    </row>
    <row r="26" spans="5:8" x14ac:dyDescent="0.25">
      <c r="E26" s="1">
        <v>44486</v>
      </c>
      <c r="F26" s="45" t="s">
        <v>598</v>
      </c>
      <c r="G26" t="s">
        <v>1181</v>
      </c>
      <c r="H26" t="s">
        <v>1182</v>
      </c>
    </row>
    <row r="27" spans="5:8" x14ac:dyDescent="0.25">
      <c r="E27" s="1">
        <v>44492</v>
      </c>
      <c r="F27" s="45" t="s">
        <v>598</v>
      </c>
      <c r="G27" t="s">
        <v>1189</v>
      </c>
      <c r="H27" t="s">
        <v>1195</v>
      </c>
    </row>
    <row r="28" spans="5:8" x14ac:dyDescent="0.25">
      <c r="E28" s="1">
        <v>44510</v>
      </c>
      <c r="F28" s="45" t="s">
        <v>26</v>
      </c>
      <c r="G28" t="s">
        <v>1184</v>
      </c>
      <c r="H28" t="s">
        <v>1170</v>
      </c>
    </row>
  </sheetData>
  <sortState xmlns:xlrd2="http://schemas.microsoft.com/office/spreadsheetml/2017/richdata2" ref="A13:B19">
    <sortCondition descending="1" ref="B13:B19"/>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671E-D438-412C-9DA4-69C2123DC1D0}">
  <dimension ref="A1:I33"/>
  <sheetViews>
    <sheetView workbookViewId="0">
      <selection activeCell="B4" sqref="B4:B14"/>
    </sheetView>
  </sheetViews>
  <sheetFormatPr defaultRowHeight="15" x14ac:dyDescent="0.25"/>
  <cols>
    <col min="1" max="1" width="13.140625" bestFit="1" customWidth="1"/>
    <col min="2" max="2" width="18.7109375" bestFit="1" customWidth="1"/>
    <col min="3" max="28" width="5" bestFit="1" customWidth="1"/>
    <col min="29" max="29" width="11.28515625" bestFit="1" customWidth="1"/>
  </cols>
  <sheetData>
    <row r="1" spans="1:9" x14ac:dyDescent="0.25">
      <c r="D1" s="82"/>
      <c r="E1" s="82"/>
    </row>
    <row r="3" spans="1:9" x14ac:dyDescent="0.25">
      <c r="A3" s="3" t="s">
        <v>674</v>
      </c>
      <c r="B3" t="s">
        <v>1279</v>
      </c>
    </row>
    <row r="4" spans="1:9" x14ac:dyDescent="0.25">
      <c r="A4" s="63">
        <v>2</v>
      </c>
      <c r="B4" s="2">
        <v>1</v>
      </c>
      <c r="E4" s="63">
        <v>1995</v>
      </c>
      <c r="F4" s="2">
        <v>19</v>
      </c>
    </row>
    <row r="5" spans="1:9" x14ac:dyDescent="0.25">
      <c r="A5" s="63">
        <v>3</v>
      </c>
      <c r="B5" s="2">
        <v>3</v>
      </c>
      <c r="E5" s="63">
        <v>1996</v>
      </c>
      <c r="F5" s="2">
        <v>18</v>
      </c>
    </row>
    <row r="6" spans="1:9" x14ac:dyDescent="0.25">
      <c r="A6" s="63">
        <v>4</v>
      </c>
      <c r="B6" s="2">
        <v>2</v>
      </c>
      <c r="E6" s="63">
        <v>1997</v>
      </c>
      <c r="F6" s="2">
        <v>9</v>
      </c>
    </row>
    <row r="7" spans="1:9" x14ac:dyDescent="0.25">
      <c r="A7" s="63">
        <v>5</v>
      </c>
      <c r="B7" s="2">
        <v>36</v>
      </c>
      <c r="E7" s="63">
        <v>1999</v>
      </c>
      <c r="F7" s="2">
        <v>18</v>
      </c>
    </row>
    <row r="8" spans="1:9" x14ac:dyDescent="0.25">
      <c r="A8" s="63">
        <v>6</v>
      </c>
      <c r="B8" s="2">
        <v>74</v>
      </c>
      <c r="E8" s="63">
        <v>2000</v>
      </c>
      <c r="F8" s="2">
        <v>11</v>
      </c>
    </row>
    <row r="9" spans="1:9" x14ac:dyDescent="0.25">
      <c r="A9" s="63">
        <v>7</v>
      </c>
      <c r="B9" s="2">
        <v>112</v>
      </c>
      <c r="E9" s="63">
        <v>2001</v>
      </c>
      <c r="F9" s="2">
        <v>12</v>
      </c>
    </row>
    <row r="10" spans="1:9" x14ac:dyDescent="0.25">
      <c r="A10" s="63">
        <v>8</v>
      </c>
      <c r="B10" s="2">
        <v>118</v>
      </c>
      <c r="E10" s="63">
        <v>2002</v>
      </c>
      <c r="F10" s="2">
        <v>11</v>
      </c>
    </row>
    <row r="11" spans="1:9" x14ac:dyDescent="0.25">
      <c r="A11" s="63">
        <v>9</v>
      </c>
      <c r="B11" s="2">
        <v>101</v>
      </c>
      <c r="E11" s="63">
        <v>2003</v>
      </c>
      <c r="F11" s="2">
        <v>14</v>
      </c>
    </row>
    <row r="12" spans="1:9" x14ac:dyDescent="0.25">
      <c r="A12" s="63">
        <v>10</v>
      </c>
      <c r="B12" s="2">
        <v>63</v>
      </c>
      <c r="E12" s="63">
        <v>2004</v>
      </c>
      <c r="F12" s="2">
        <v>16</v>
      </c>
    </row>
    <row r="13" spans="1:9" x14ac:dyDescent="0.25">
      <c r="A13" s="63">
        <v>11</v>
      </c>
      <c r="B13" s="2">
        <v>24</v>
      </c>
      <c r="E13" s="63">
        <v>2005</v>
      </c>
      <c r="F13" s="2">
        <v>16</v>
      </c>
      <c r="I13">
        <f>SUM(F11:F30)</f>
        <v>428</v>
      </c>
    </row>
    <row r="14" spans="1:9" x14ac:dyDescent="0.25">
      <c r="A14" s="63">
        <v>12</v>
      </c>
      <c r="B14" s="2">
        <v>6</v>
      </c>
      <c r="E14" s="63">
        <v>2006</v>
      </c>
      <c r="F14" s="2">
        <v>18</v>
      </c>
    </row>
    <row r="15" spans="1:9" x14ac:dyDescent="0.25">
      <c r="A15" s="63" t="s">
        <v>675</v>
      </c>
      <c r="B15" s="2">
        <v>3</v>
      </c>
      <c r="E15" s="63">
        <v>2007</v>
      </c>
      <c r="F15" s="2">
        <v>17</v>
      </c>
    </row>
    <row r="16" spans="1:9" x14ac:dyDescent="0.25">
      <c r="A16" s="63" t="s">
        <v>676</v>
      </c>
      <c r="B16" s="2">
        <v>543</v>
      </c>
      <c r="E16" s="63">
        <v>2008</v>
      </c>
      <c r="F16" s="2">
        <v>25</v>
      </c>
    </row>
    <row r="17" spans="5:6" x14ac:dyDescent="0.25">
      <c r="E17" s="63">
        <v>2009</v>
      </c>
      <c r="F17" s="2">
        <v>26</v>
      </c>
    </row>
    <row r="18" spans="5:6" x14ac:dyDescent="0.25">
      <c r="E18" s="63">
        <v>2010</v>
      </c>
      <c r="F18" s="2">
        <v>27</v>
      </c>
    </row>
    <row r="19" spans="5:6" x14ac:dyDescent="0.25">
      <c r="E19" s="63">
        <v>2011</v>
      </c>
      <c r="F19" s="2">
        <v>19</v>
      </c>
    </row>
    <row r="20" spans="5:6" x14ac:dyDescent="0.25">
      <c r="E20" s="63">
        <v>2012</v>
      </c>
      <c r="F20" s="2">
        <v>20</v>
      </c>
    </row>
    <row r="21" spans="5:6" x14ac:dyDescent="0.25">
      <c r="E21" s="63">
        <v>2013</v>
      </c>
      <c r="F21" s="2">
        <v>18</v>
      </c>
    </row>
    <row r="22" spans="5:6" x14ac:dyDescent="0.25">
      <c r="E22" s="63">
        <v>2014</v>
      </c>
      <c r="F22" s="2">
        <v>25</v>
      </c>
    </row>
    <row r="23" spans="5:6" x14ac:dyDescent="0.25">
      <c r="E23" s="63">
        <v>2015</v>
      </c>
      <c r="F23" s="2">
        <v>39</v>
      </c>
    </row>
    <row r="24" spans="5:6" x14ac:dyDescent="0.25">
      <c r="E24" s="63">
        <v>2016</v>
      </c>
      <c r="F24" s="2">
        <v>27</v>
      </c>
    </row>
    <row r="25" spans="5:6" x14ac:dyDescent="0.25">
      <c r="E25" s="63">
        <v>2017</v>
      </c>
      <c r="F25" s="2">
        <v>27</v>
      </c>
    </row>
    <row r="26" spans="5:6" x14ac:dyDescent="0.25">
      <c r="E26" s="63">
        <v>2018</v>
      </c>
      <c r="F26" s="2">
        <v>15</v>
      </c>
    </row>
    <row r="27" spans="5:6" x14ac:dyDescent="0.25">
      <c r="E27" s="63">
        <v>2019</v>
      </c>
      <c r="F27" s="2">
        <v>22</v>
      </c>
    </row>
    <row r="28" spans="5:6" x14ac:dyDescent="0.25">
      <c r="E28" s="63">
        <v>2020</v>
      </c>
      <c r="F28" s="2">
        <v>17</v>
      </c>
    </row>
    <row r="29" spans="5:6" x14ac:dyDescent="0.25">
      <c r="E29" s="63">
        <v>2021</v>
      </c>
      <c r="F29" s="2">
        <v>28</v>
      </c>
    </row>
    <row r="30" spans="5:6" x14ac:dyDescent="0.25">
      <c r="E30" s="63">
        <v>2022</v>
      </c>
      <c r="F30" s="2">
        <v>12</v>
      </c>
    </row>
    <row r="31" spans="5:6" x14ac:dyDescent="0.25">
      <c r="E31" s="63">
        <v>2023</v>
      </c>
      <c r="F31" s="2">
        <v>17</v>
      </c>
    </row>
    <row r="33" spans="6:6" x14ac:dyDescent="0.25">
      <c r="F33">
        <f>SUM(F4:F31)</f>
        <v>543</v>
      </c>
    </row>
  </sheetData>
  <mergeCells count="1">
    <mergeCell ref="D1:E1"/>
  </mergeCell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7"/>
  <sheetViews>
    <sheetView tabSelected="1" topLeftCell="A3" workbookViewId="0">
      <selection activeCell="D11" sqref="D11"/>
    </sheetView>
  </sheetViews>
  <sheetFormatPr defaultRowHeight="15" x14ac:dyDescent="0.25"/>
  <cols>
    <col min="1" max="1" width="22.42578125" bestFit="1" customWidth="1"/>
    <col min="2" max="2" width="11.5703125" bestFit="1" customWidth="1"/>
    <col min="3" max="3" width="16.42578125" bestFit="1" customWidth="1"/>
    <col min="4" max="4" width="11.28515625" customWidth="1"/>
    <col min="5" max="5" width="10" bestFit="1" customWidth="1"/>
    <col min="8" max="8" width="13.5703125" bestFit="1" customWidth="1"/>
    <col min="9" max="9" width="10" bestFit="1" customWidth="1"/>
  </cols>
  <sheetData>
    <row r="1" spans="1:28" ht="15.75" thickBot="1" x14ac:dyDescent="0.3">
      <c r="A1" t="s">
        <v>683</v>
      </c>
      <c r="D1" t="s">
        <v>684</v>
      </c>
      <c r="H1" t="s">
        <v>685</v>
      </c>
    </row>
    <row r="2" spans="1:28" ht="15.75" thickBot="1" x14ac:dyDescent="0.3">
      <c r="A2" s="4" t="s">
        <v>674</v>
      </c>
      <c r="B2" s="9" t="s">
        <v>577</v>
      </c>
      <c r="D2" s="4" t="s">
        <v>692</v>
      </c>
      <c r="E2" s="5" t="s">
        <v>677</v>
      </c>
      <c r="F2" s="9" t="s">
        <v>679</v>
      </c>
      <c r="H2" s="4" t="s">
        <v>692</v>
      </c>
      <c r="I2" s="5" t="s">
        <v>677</v>
      </c>
      <c r="J2" s="9" t="s">
        <v>679</v>
      </c>
    </row>
    <row r="3" spans="1:28" x14ac:dyDescent="0.25">
      <c r="A3" s="62" t="s">
        <v>26</v>
      </c>
      <c r="B3" s="61">
        <v>124</v>
      </c>
      <c r="D3" s="6" t="s">
        <v>26</v>
      </c>
      <c r="E3" s="7">
        <f>B3</f>
        <v>124</v>
      </c>
      <c r="F3" s="10">
        <f>E3/$E$8</f>
        <v>0.2283609576427256</v>
      </c>
      <c r="H3" s="6" t="s">
        <v>26</v>
      </c>
      <c r="I3" s="7">
        <f>E3</f>
        <v>124</v>
      </c>
      <c r="J3" s="10">
        <f>I3/$I$7</f>
        <v>0.28904428904428903</v>
      </c>
    </row>
    <row r="4" spans="1:28" x14ac:dyDescent="0.25">
      <c r="A4" s="62" t="s">
        <v>133</v>
      </c>
      <c r="B4" s="61">
        <v>18</v>
      </c>
      <c r="D4" s="6" t="s">
        <v>133</v>
      </c>
      <c r="E4" s="7">
        <f>B4</f>
        <v>18</v>
      </c>
      <c r="F4" s="10">
        <f t="shared" ref="F4:F8" si="0">E4/$E$8</f>
        <v>3.3149171270718231E-2</v>
      </c>
      <c r="H4" s="6" t="s">
        <v>133</v>
      </c>
      <c r="I4" s="7">
        <f t="shared" ref="I4:I6" si="1">E4</f>
        <v>18</v>
      </c>
      <c r="J4" s="10">
        <f t="shared" ref="J4:J7" si="2">I4/$I$7</f>
        <v>4.195804195804196E-2</v>
      </c>
    </row>
    <row r="5" spans="1:28" x14ac:dyDescent="0.25">
      <c r="A5" s="62" t="s">
        <v>596</v>
      </c>
      <c r="B5" s="61">
        <v>14</v>
      </c>
      <c r="D5" s="6" t="s">
        <v>578</v>
      </c>
      <c r="E5" s="7">
        <f>SUM(B5:B7)</f>
        <v>66</v>
      </c>
      <c r="F5" s="10">
        <f t="shared" si="0"/>
        <v>0.12154696132596685</v>
      </c>
      <c r="H5" s="6" t="s">
        <v>578</v>
      </c>
      <c r="I5" s="7">
        <f t="shared" si="1"/>
        <v>66</v>
      </c>
      <c r="J5" s="10">
        <f t="shared" si="2"/>
        <v>0.15384615384615385</v>
      </c>
      <c r="W5" s="83" t="s">
        <v>1278</v>
      </c>
      <c r="X5" s="83"/>
      <c r="Y5" s="83"/>
      <c r="Z5" s="83"/>
      <c r="AA5" s="83"/>
      <c r="AB5" s="83"/>
    </row>
    <row r="6" spans="1:28" ht="15.75" thickBot="1" x14ac:dyDescent="0.3">
      <c r="A6" s="62" t="s">
        <v>594</v>
      </c>
      <c r="B6" s="61">
        <v>13</v>
      </c>
      <c r="D6" s="6" t="s">
        <v>109</v>
      </c>
      <c r="E6" s="7">
        <f>B8</f>
        <v>221</v>
      </c>
      <c r="F6" s="10">
        <f t="shared" si="0"/>
        <v>0.40699815837937386</v>
      </c>
      <c r="H6" s="6" t="s">
        <v>109</v>
      </c>
      <c r="I6" s="7">
        <f t="shared" si="1"/>
        <v>221</v>
      </c>
      <c r="J6" s="10">
        <f t="shared" si="2"/>
        <v>0.51515151515151514</v>
      </c>
      <c r="W6" s="83"/>
      <c r="X6" s="83"/>
      <c r="Y6" s="83"/>
      <c r="Z6" s="83"/>
      <c r="AA6" s="83"/>
      <c r="AB6" s="83"/>
    </row>
    <row r="7" spans="1:28" ht="15.75" thickBot="1" x14ac:dyDescent="0.3">
      <c r="A7" s="62" t="s">
        <v>595</v>
      </c>
      <c r="B7" s="61">
        <v>39</v>
      </c>
      <c r="D7" s="6" t="s">
        <v>678</v>
      </c>
      <c r="E7" s="7">
        <f>SUM(B9:B10)</f>
        <v>114</v>
      </c>
      <c r="F7" s="10">
        <f t="shared" si="0"/>
        <v>0.20994475138121546</v>
      </c>
      <c r="H7" s="4" t="s">
        <v>676</v>
      </c>
      <c r="I7" s="5">
        <f>SUM(I3:I6)</f>
        <v>429</v>
      </c>
      <c r="J7" s="11">
        <f t="shared" si="2"/>
        <v>1</v>
      </c>
      <c r="W7" s="83"/>
      <c r="X7" s="83"/>
      <c r="Y7" s="83"/>
      <c r="Z7" s="83"/>
      <c r="AA7" s="83"/>
      <c r="AB7" s="83"/>
    </row>
    <row r="8" spans="1:28" ht="15.75" thickBot="1" x14ac:dyDescent="0.3">
      <c r="A8" s="62" t="s">
        <v>598</v>
      </c>
      <c r="B8" s="61">
        <v>221</v>
      </c>
      <c r="D8" s="4" t="s">
        <v>676</v>
      </c>
      <c r="E8" s="5">
        <f>SUM(E3:E7)</f>
        <v>543</v>
      </c>
      <c r="F8" s="11">
        <f t="shared" si="0"/>
        <v>1</v>
      </c>
      <c r="G8" s="6"/>
      <c r="H8" s="12"/>
    </row>
    <row r="9" spans="1:28" x14ac:dyDescent="0.25">
      <c r="A9" s="62" t="s">
        <v>8</v>
      </c>
      <c r="B9" s="61">
        <v>45</v>
      </c>
      <c r="H9" s="13"/>
    </row>
    <row r="10" spans="1:28" ht="15.75" thickBot="1" x14ac:dyDescent="0.3">
      <c r="A10" s="62" t="s">
        <v>10</v>
      </c>
      <c r="B10" s="61">
        <v>69</v>
      </c>
    </row>
    <row r="11" spans="1:28" ht="15.75" thickBot="1" x14ac:dyDescent="0.3">
      <c r="A11" s="4" t="s">
        <v>676</v>
      </c>
      <c r="B11" s="9">
        <f>SUM(B3:B10)</f>
        <v>543</v>
      </c>
    </row>
    <row r="14" spans="1:28" ht="15.75" thickBot="1" x14ac:dyDescent="0.3">
      <c r="A14" t="s">
        <v>686</v>
      </c>
    </row>
    <row r="15" spans="1:28" ht="15.75" thickBot="1" x14ac:dyDescent="0.3">
      <c r="A15" s="9" t="s">
        <v>680</v>
      </c>
      <c r="B15" s="9" t="s">
        <v>695</v>
      </c>
      <c r="C15" t="s">
        <v>1075</v>
      </c>
    </row>
    <row r="16" spans="1:28" x14ac:dyDescent="0.25">
      <c r="A16" s="8">
        <v>1995</v>
      </c>
      <c r="B16" s="75">
        <v>19</v>
      </c>
    </row>
    <row r="17" spans="1:5" x14ac:dyDescent="0.25">
      <c r="A17" s="8">
        <v>1996</v>
      </c>
      <c r="B17" s="8">
        <v>18</v>
      </c>
    </row>
    <row r="18" spans="1:5" x14ac:dyDescent="0.25">
      <c r="A18" s="8">
        <v>1997</v>
      </c>
      <c r="B18" s="8">
        <v>9</v>
      </c>
    </row>
    <row r="19" spans="1:5" x14ac:dyDescent="0.25">
      <c r="A19" s="8">
        <v>1999</v>
      </c>
      <c r="B19" s="8">
        <v>18</v>
      </c>
    </row>
    <row r="20" spans="1:5" x14ac:dyDescent="0.25">
      <c r="A20" s="8">
        <v>2000</v>
      </c>
      <c r="B20" s="8">
        <v>11</v>
      </c>
      <c r="E20" s="47"/>
    </row>
    <row r="21" spans="1:5" x14ac:dyDescent="0.25">
      <c r="A21" s="8">
        <v>2001</v>
      </c>
      <c r="B21" s="8">
        <v>12</v>
      </c>
      <c r="C21" s="46">
        <v>3400903</v>
      </c>
      <c r="D21" s="48">
        <f>B21/C21</f>
        <v>3.5284746433520745E-6</v>
      </c>
      <c r="E21" s="47"/>
    </row>
    <row r="22" spans="1:5" x14ac:dyDescent="0.25">
      <c r="A22" s="8">
        <v>2002</v>
      </c>
      <c r="B22" s="8">
        <v>11</v>
      </c>
      <c r="C22" s="76">
        <v>3368731</v>
      </c>
      <c r="D22" s="77">
        <f t="shared" ref="D22:D40" si="3">B22/C22</f>
        <v>3.2653245391217047E-6</v>
      </c>
      <c r="E22" s="47"/>
    </row>
    <row r="23" spans="1:5" x14ac:dyDescent="0.25">
      <c r="A23" s="8">
        <v>2003</v>
      </c>
      <c r="B23" s="8">
        <v>14</v>
      </c>
      <c r="C23" s="76">
        <v>3361867</v>
      </c>
      <c r="D23" s="77">
        <f t="shared" si="3"/>
        <v>4.1643527242451884E-6</v>
      </c>
      <c r="E23" s="47"/>
    </row>
    <row r="24" spans="1:5" x14ac:dyDescent="0.25">
      <c r="A24" s="8">
        <v>2004</v>
      </c>
      <c r="B24" s="8">
        <v>16</v>
      </c>
      <c r="C24" s="76">
        <v>3378664</v>
      </c>
      <c r="D24" s="77">
        <f t="shared" si="3"/>
        <v>4.7355996334645881E-6</v>
      </c>
      <c r="E24" s="47"/>
    </row>
    <row r="25" spans="1:5" x14ac:dyDescent="0.25">
      <c r="A25" s="8">
        <v>2005</v>
      </c>
      <c r="B25" s="8">
        <v>16</v>
      </c>
      <c r="C25" s="76">
        <v>3280911</v>
      </c>
      <c r="D25" s="77">
        <f t="shared" si="3"/>
        <v>4.8766943083795931E-6</v>
      </c>
      <c r="E25" s="47"/>
    </row>
    <row r="26" spans="1:5" x14ac:dyDescent="0.25">
      <c r="A26" s="8">
        <v>2006</v>
      </c>
      <c r="B26" s="8">
        <v>18</v>
      </c>
      <c r="C26" s="76">
        <v>3304144</v>
      </c>
      <c r="D26" s="77">
        <f t="shared" si="3"/>
        <v>5.4477044584013287E-6</v>
      </c>
      <c r="E26" s="47"/>
    </row>
    <row r="27" spans="1:5" x14ac:dyDescent="0.25">
      <c r="A27" s="8">
        <v>2007</v>
      </c>
      <c r="B27" s="8">
        <v>17</v>
      </c>
      <c r="C27" s="76">
        <v>3242644</v>
      </c>
      <c r="D27" s="77">
        <f t="shared" si="3"/>
        <v>5.2426353309213097E-6</v>
      </c>
      <c r="E27" s="47"/>
    </row>
    <row r="28" spans="1:5" x14ac:dyDescent="0.25">
      <c r="A28" s="8">
        <v>2008</v>
      </c>
      <c r="B28" s="8">
        <v>25</v>
      </c>
      <c r="C28" s="76">
        <v>3503428</v>
      </c>
      <c r="D28" s="77">
        <f t="shared" si="3"/>
        <v>7.1358680697876482E-6</v>
      </c>
      <c r="E28" s="47"/>
    </row>
    <row r="29" spans="1:5" x14ac:dyDescent="0.25">
      <c r="A29" s="8">
        <v>2009</v>
      </c>
      <c r="B29" s="8">
        <v>26</v>
      </c>
      <c r="C29" s="76">
        <v>3431514</v>
      </c>
      <c r="D29" s="77">
        <f t="shared" si="3"/>
        <v>7.5768305185407958E-6</v>
      </c>
      <c r="E29" s="47"/>
    </row>
    <row r="30" spans="1:5" x14ac:dyDescent="0.25">
      <c r="A30" s="8">
        <v>2010</v>
      </c>
      <c r="B30" s="8">
        <v>27</v>
      </c>
      <c r="C30" s="76">
        <v>3737472</v>
      </c>
      <c r="D30" s="77">
        <f t="shared" si="3"/>
        <v>7.2241343881639786E-6</v>
      </c>
      <c r="E30" s="47"/>
    </row>
    <row r="31" spans="1:5" x14ac:dyDescent="0.25">
      <c r="A31" s="8">
        <v>2011</v>
      </c>
      <c r="B31" s="8">
        <v>19</v>
      </c>
      <c r="C31" s="76">
        <v>3901408</v>
      </c>
      <c r="D31" s="77">
        <f t="shared" si="3"/>
        <v>4.8700366636865461E-6</v>
      </c>
      <c r="E31" s="47"/>
    </row>
    <row r="32" spans="1:5" x14ac:dyDescent="0.25">
      <c r="A32" s="8">
        <v>2012</v>
      </c>
      <c r="B32" s="8">
        <v>20</v>
      </c>
      <c r="C32" s="76">
        <v>3951393</v>
      </c>
      <c r="D32" s="77">
        <f t="shared" si="3"/>
        <v>5.0615061574487783E-6</v>
      </c>
      <c r="E32" s="47"/>
    </row>
    <row r="33" spans="1:14" x14ac:dyDescent="0.25">
      <c r="A33" s="8">
        <v>2013</v>
      </c>
      <c r="B33" s="8">
        <v>18</v>
      </c>
      <c r="C33" s="76">
        <v>3853404</v>
      </c>
      <c r="D33" s="77">
        <f t="shared" si="3"/>
        <v>4.6711946113098966E-6</v>
      </c>
      <c r="E33" s="47"/>
    </row>
    <row r="34" spans="1:14" x14ac:dyDescent="0.25">
      <c r="A34" s="8">
        <v>2014</v>
      </c>
      <c r="B34" s="8">
        <v>25</v>
      </c>
      <c r="C34" s="76">
        <v>3691191</v>
      </c>
      <c r="D34" s="77">
        <f t="shared" si="3"/>
        <v>6.7728817067445169E-6</v>
      </c>
      <c r="E34" s="47"/>
    </row>
    <row r="35" spans="1:14" x14ac:dyDescent="0.25">
      <c r="A35" s="24">
        <v>2015</v>
      </c>
      <c r="B35" s="24">
        <v>39</v>
      </c>
      <c r="C35" s="76">
        <v>3882642</v>
      </c>
      <c r="D35" s="77">
        <f t="shared" si="3"/>
        <v>1.0044706671385103E-5</v>
      </c>
      <c r="E35" s="47"/>
      <c r="F35" s="47"/>
    </row>
    <row r="36" spans="1:14" x14ac:dyDescent="0.25">
      <c r="A36" s="24">
        <v>2016</v>
      </c>
      <c r="B36" s="24">
        <v>27</v>
      </c>
      <c r="C36" s="76">
        <v>4150217</v>
      </c>
      <c r="D36" s="77">
        <f t="shared" si="3"/>
        <v>6.5056839196601047E-6</v>
      </c>
      <c r="E36" s="47"/>
    </row>
    <row r="37" spans="1:14" x14ac:dyDescent="0.25">
      <c r="A37" s="24">
        <v>2017</v>
      </c>
      <c r="B37" s="24">
        <v>27</v>
      </c>
      <c r="C37" s="76">
        <v>5028868</v>
      </c>
      <c r="D37" s="77">
        <f t="shared" si="3"/>
        <v>5.3690015327505117E-6</v>
      </c>
      <c r="E37" s="47"/>
      <c r="N37" s="46"/>
    </row>
    <row r="38" spans="1:14" x14ac:dyDescent="0.25">
      <c r="A38" s="24">
        <v>2018</v>
      </c>
      <c r="B38" s="24">
        <v>15</v>
      </c>
      <c r="C38" s="76">
        <v>4336890</v>
      </c>
      <c r="D38" s="77">
        <f t="shared" si="3"/>
        <v>3.4586996672730921E-6</v>
      </c>
    </row>
    <row r="39" spans="1:14" x14ac:dyDescent="0.25">
      <c r="A39" s="24">
        <v>2019</v>
      </c>
      <c r="B39" s="24">
        <v>22</v>
      </c>
      <c r="C39" s="76">
        <v>4009436</v>
      </c>
      <c r="D39" s="77">
        <f t="shared" si="3"/>
        <v>5.4870560348138741E-6</v>
      </c>
    </row>
    <row r="40" spans="1:14" s="49" customFormat="1" x14ac:dyDescent="0.25">
      <c r="A40" s="24">
        <v>2020</v>
      </c>
      <c r="B40" s="24">
        <v>17</v>
      </c>
      <c r="C40" s="78">
        <v>2360812</v>
      </c>
      <c r="D40" s="77">
        <f t="shared" si="3"/>
        <v>7.20091222850443E-6</v>
      </c>
    </row>
    <row r="41" spans="1:14" s="49" customFormat="1" x14ac:dyDescent="0.25">
      <c r="A41" s="24">
        <v>2021</v>
      </c>
      <c r="B41" s="24">
        <v>28</v>
      </c>
      <c r="C41" s="78">
        <v>3343988</v>
      </c>
      <c r="D41" s="77">
        <f>B41/C41</f>
        <v>8.3732357891236446E-6</v>
      </c>
    </row>
    <row r="42" spans="1:14" s="49" customFormat="1" x14ac:dyDescent="0.25">
      <c r="A42" s="24">
        <v>2022</v>
      </c>
      <c r="B42" s="24">
        <v>12</v>
      </c>
      <c r="C42" s="79">
        <v>3667550</v>
      </c>
      <c r="D42" s="80">
        <f>B42/C42</f>
        <v>3.2719390328693541E-6</v>
      </c>
    </row>
    <row r="43" spans="1:14" s="49" customFormat="1" ht="15.75" thickBot="1" x14ac:dyDescent="0.3">
      <c r="A43" s="24">
        <v>2023</v>
      </c>
      <c r="B43" s="24">
        <v>17</v>
      </c>
      <c r="C43" s="79">
        <v>3652868</v>
      </c>
      <c r="D43" s="80">
        <f t="shared" ref="D43" si="4">B43/C43</f>
        <v>4.6538774464338708E-6</v>
      </c>
    </row>
    <row r="44" spans="1:14" ht="19.5" thickBot="1" x14ac:dyDescent="0.3">
      <c r="A44" s="9" t="s">
        <v>676</v>
      </c>
      <c r="B44" s="9">
        <f>SUM(B16:B43)</f>
        <v>543</v>
      </c>
      <c r="C44" s="81"/>
      <c r="D44" s="80"/>
    </row>
    <row r="45" spans="1:14" x14ac:dyDescent="0.25">
      <c r="C45" s="12"/>
      <c r="D45" s="12"/>
    </row>
    <row r="47" spans="1:14" ht="15.75" thickBot="1" x14ac:dyDescent="0.3">
      <c r="A47" t="s">
        <v>689</v>
      </c>
    </row>
    <row r="48" spans="1:14" ht="15.75" thickBot="1" x14ac:dyDescent="0.3">
      <c r="A48" s="9" t="s">
        <v>680</v>
      </c>
      <c r="B48" s="4" t="s">
        <v>688</v>
      </c>
      <c r="C48" s="5" t="s">
        <v>690</v>
      </c>
    </row>
    <row r="49" spans="1:3" x14ac:dyDescent="0.25">
      <c r="A49" s="8">
        <v>1995</v>
      </c>
      <c r="B49" s="6">
        <v>7</v>
      </c>
      <c r="C49" s="7">
        <v>4</v>
      </c>
    </row>
    <row r="50" spans="1:3" x14ac:dyDescent="0.25">
      <c r="A50" s="8">
        <v>1996</v>
      </c>
      <c r="B50" s="6">
        <v>7</v>
      </c>
      <c r="C50" s="7">
        <v>1</v>
      </c>
    </row>
    <row r="51" spans="1:3" x14ac:dyDescent="0.25">
      <c r="A51" s="8">
        <v>1997</v>
      </c>
      <c r="B51" s="6">
        <v>3</v>
      </c>
      <c r="C51" s="7">
        <v>4</v>
      </c>
    </row>
    <row r="52" spans="1:3" x14ac:dyDescent="0.25">
      <c r="A52" s="8">
        <v>1999</v>
      </c>
      <c r="B52" s="6">
        <v>6</v>
      </c>
      <c r="C52" s="7">
        <v>5</v>
      </c>
    </row>
    <row r="53" spans="1:3" x14ac:dyDescent="0.25">
      <c r="A53" s="8">
        <v>2000</v>
      </c>
      <c r="B53" s="6">
        <v>3</v>
      </c>
      <c r="C53" s="7">
        <v>5</v>
      </c>
    </row>
    <row r="54" spans="1:3" x14ac:dyDescent="0.25">
      <c r="A54" s="8">
        <v>2001</v>
      </c>
      <c r="B54" s="6">
        <v>3</v>
      </c>
      <c r="C54" s="7">
        <v>3</v>
      </c>
    </row>
    <row r="55" spans="1:3" x14ac:dyDescent="0.25">
      <c r="A55" s="8">
        <v>2002</v>
      </c>
      <c r="B55" s="6">
        <v>1</v>
      </c>
      <c r="C55" s="7">
        <v>3</v>
      </c>
    </row>
    <row r="56" spans="1:3" x14ac:dyDescent="0.25">
      <c r="A56" s="8">
        <v>2003</v>
      </c>
      <c r="B56" s="6">
        <v>4</v>
      </c>
      <c r="C56" s="7">
        <v>1</v>
      </c>
    </row>
    <row r="57" spans="1:3" x14ac:dyDescent="0.25">
      <c r="A57" s="8">
        <v>2004</v>
      </c>
      <c r="B57" s="6">
        <v>3</v>
      </c>
      <c r="C57" s="7">
        <v>3</v>
      </c>
    </row>
    <row r="58" spans="1:3" x14ac:dyDescent="0.25">
      <c r="A58" s="8">
        <v>2005</v>
      </c>
      <c r="B58" s="6">
        <v>2</v>
      </c>
      <c r="C58" s="7">
        <v>1</v>
      </c>
    </row>
    <row r="59" spans="1:3" x14ac:dyDescent="0.25">
      <c r="A59" s="8">
        <v>2006</v>
      </c>
      <c r="B59" s="6">
        <v>5</v>
      </c>
      <c r="C59" s="7">
        <v>2</v>
      </c>
    </row>
    <row r="60" spans="1:3" x14ac:dyDescent="0.25">
      <c r="A60" s="8">
        <v>2007</v>
      </c>
      <c r="B60" s="6">
        <v>5</v>
      </c>
      <c r="C60" s="7">
        <v>3</v>
      </c>
    </row>
    <row r="61" spans="1:3" x14ac:dyDescent="0.25">
      <c r="A61" s="8">
        <v>2008</v>
      </c>
      <c r="B61" s="6">
        <v>4</v>
      </c>
      <c r="C61" s="7">
        <v>3</v>
      </c>
    </row>
    <row r="62" spans="1:3" x14ac:dyDescent="0.25">
      <c r="A62" s="8">
        <v>2009</v>
      </c>
      <c r="B62" s="6">
        <v>3</v>
      </c>
      <c r="C62" s="7">
        <v>5</v>
      </c>
    </row>
    <row r="63" spans="1:3" x14ac:dyDescent="0.25">
      <c r="A63" s="8">
        <v>2010</v>
      </c>
      <c r="B63" s="6">
        <v>6</v>
      </c>
      <c r="C63" s="7">
        <v>6</v>
      </c>
    </row>
    <row r="64" spans="1:3" x14ac:dyDescent="0.25">
      <c r="A64" s="8">
        <v>2011</v>
      </c>
      <c r="B64" s="6">
        <v>8</v>
      </c>
      <c r="C64" s="7">
        <v>4</v>
      </c>
    </row>
    <row r="65" spans="1:3" x14ac:dyDescent="0.25">
      <c r="A65" s="8">
        <v>2012</v>
      </c>
      <c r="B65" s="6">
        <v>5</v>
      </c>
      <c r="C65" s="7">
        <v>5</v>
      </c>
    </row>
    <row r="66" spans="1:3" x14ac:dyDescent="0.25">
      <c r="A66" s="8">
        <v>2013</v>
      </c>
      <c r="B66" s="6">
        <v>2</v>
      </c>
      <c r="C66" s="7">
        <v>1</v>
      </c>
    </row>
    <row r="67" spans="1:3" x14ac:dyDescent="0.25">
      <c r="A67" s="8">
        <v>2014</v>
      </c>
      <c r="B67" s="6">
        <v>7</v>
      </c>
      <c r="C67" s="7">
        <v>0</v>
      </c>
    </row>
    <row r="68" spans="1:3" x14ac:dyDescent="0.25">
      <c r="A68" s="24">
        <v>2015</v>
      </c>
      <c r="B68" s="25">
        <v>9</v>
      </c>
      <c r="C68" s="26">
        <v>1</v>
      </c>
    </row>
    <row r="69" spans="1:3" x14ac:dyDescent="0.25">
      <c r="A69" s="24">
        <v>2016</v>
      </c>
      <c r="B69" s="25">
        <v>9</v>
      </c>
      <c r="C69" s="26">
        <v>2</v>
      </c>
    </row>
    <row r="70" spans="1:3" x14ac:dyDescent="0.25">
      <c r="A70" s="24">
        <v>2017</v>
      </c>
      <c r="B70" s="25">
        <v>6</v>
      </c>
      <c r="C70" s="26">
        <v>0</v>
      </c>
    </row>
    <row r="71" spans="1:3" x14ac:dyDescent="0.25">
      <c r="A71" s="24">
        <v>2018</v>
      </c>
      <c r="B71" s="25">
        <v>1</v>
      </c>
      <c r="C71" s="26">
        <v>1</v>
      </c>
    </row>
    <row r="72" spans="1:3" x14ac:dyDescent="0.25">
      <c r="A72" s="24">
        <v>2019</v>
      </c>
      <c r="B72" s="25">
        <v>1</v>
      </c>
      <c r="C72" s="26">
        <v>0</v>
      </c>
    </row>
    <row r="73" spans="1:3" s="49" customFormat="1" x14ac:dyDescent="0.25">
      <c r="A73" s="24">
        <v>2020</v>
      </c>
      <c r="B73" s="25">
        <v>2</v>
      </c>
      <c r="C73" s="26">
        <v>3</v>
      </c>
    </row>
    <row r="74" spans="1:3" s="49" customFormat="1" x14ac:dyDescent="0.25">
      <c r="A74" s="24">
        <v>2021</v>
      </c>
      <c r="B74" s="25"/>
      <c r="C74" s="26"/>
    </row>
    <row r="75" spans="1:3" x14ac:dyDescent="0.25">
      <c r="A75" s="24">
        <v>2022</v>
      </c>
      <c r="B75" s="6"/>
      <c r="C75" s="7"/>
    </row>
    <row r="76" spans="1:3" s="49" customFormat="1" ht="15.75" thickBot="1" x14ac:dyDescent="0.3">
      <c r="A76" s="24">
        <v>2023</v>
      </c>
      <c r="B76" s="73"/>
      <c r="C76" s="74"/>
    </row>
    <row r="77" spans="1:3" ht="15.75" thickBot="1" x14ac:dyDescent="0.3">
      <c r="A77" s="9" t="s">
        <v>676</v>
      </c>
      <c r="B77" s="4">
        <f>SUM(B49:B74)</f>
        <v>112</v>
      </c>
      <c r="C77" s="5">
        <f>SUM(C49:C70)</f>
        <v>62</v>
      </c>
    </row>
  </sheetData>
  <mergeCells count="1">
    <mergeCell ref="W5:AB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0"/>
  <sheetViews>
    <sheetView workbookViewId="0">
      <selection activeCell="N28" sqref="N28"/>
    </sheetView>
  </sheetViews>
  <sheetFormatPr defaultRowHeight="15" x14ac:dyDescent="0.25"/>
  <cols>
    <col min="1" max="1" width="11.140625" bestFit="1" customWidth="1"/>
    <col min="2" max="2" width="10" bestFit="1" customWidth="1"/>
  </cols>
  <sheetData>
    <row r="1" spans="1:3" ht="15.75" thickBot="1" x14ac:dyDescent="0.3">
      <c r="A1" t="s">
        <v>694</v>
      </c>
    </row>
    <row r="2" spans="1:3" ht="15.75" thickBot="1" x14ac:dyDescent="0.3">
      <c r="A2" s="4" t="s">
        <v>691</v>
      </c>
      <c r="B2" s="9" t="s">
        <v>693</v>
      </c>
      <c r="C2" s="9" t="s">
        <v>679</v>
      </c>
    </row>
    <row r="3" spans="1:3" x14ac:dyDescent="0.25">
      <c r="A3" s="6">
        <v>1</v>
      </c>
      <c r="B3" s="8">
        <v>1</v>
      </c>
      <c r="C3" s="10">
        <f>B3/$B$28</f>
        <v>1.890359168241966E-3</v>
      </c>
    </row>
    <row r="4" spans="1:3" x14ac:dyDescent="0.25">
      <c r="A4" s="6">
        <v>2</v>
      </c>
      <c r="B4" s="8">
        <v>0</v>
      </c>
      <c r="C4" s="10">
        <f>B4/$B$28</f>
        <v>0</v>
      </c>
    </row>
    <row r="5" spans="1:3" x14ac:dyDescent="0.25">
      <c r="A5" s="6">
        <v>3</v>
      </c>
      <c r="B5" s="8">
        <v>1</v>
      </c>
      <c r="C5" s="10">
        <f t="shared" ref="C5:C7" si="0">B5/$B$28</f>
        <v>1.890359168241966E-3</v>
      </c>
    </row>
    <row r="6" spans="1:3" x14ac:dyDescent="0.25">
      <c r="A6" s="6">
        <v>4</v>
      </c>
      <c r="B6" s="8">
        <v>0</v>
      </c>
      <c r="C6" s="10">
        <f t="shared" si="0"/>
        <v>0</v>
      </c>
    </row>
    <row r="7" spans="1:3" x14ac:dyDescent="0.25">
      <c r="A7" s="6">
        <v>5</v>
      </c>
      <c r="B7" s="8">
        <v>2</v>
      </c>
      <c r="C7" s="10">
        <f t="shared" si="0"/>
        <v>3.780718336483932E-3</v>
      </c>
    </row>
    <row r="8" spans="1:3" x14ac:dyDescent="0.25">
      <c r="A8" s="6">
        <v>6</v>
      </c>
      <c r="B8" s="8">
        <v>6</v>
      </c>
      <c r="C8" s="10">
        <f t="shared" ref="C8" si="1">B8/$B$28</f>
        <v>1.1342155009451797E-2</v>
      </c>
    </row>
    <row r="9" spans="1:3" x14ac:dyDescent="0.25">
      <c r="A9" s="6">
        <v>7</v>
      </c>
      <c r="B9" s="8">
        <v>9</v>
      </c>
      <c r="C9" s="10">
        <f>B9/$B$28</f>
        <v>1.7013232514177693E-2</v>
      </c>
    </row>
    <row r="10" spans="1:3" x14ac:dyDescent="0.25">
      <c r="A10" s="6">
        <v>8</v>
      </c>
      <c r="B10" s="8">
        <v>14</v>
      </c>
      <c r="C10" s="10">
        <f>B10/$B$28</f>
        <v>2.6465028355387523E-2</v>
      </c>
    </row>
    <row r="11" spans="1:3" x14ac:dyDescent="0.25">
      <c r="A11" s="6">
        <v>9</v>
      </c>
      <c r="B11" s="8">
        <v>13</v>
      </c>
      <c r="C11" s="10">
        <f t="shared" ref="C11" si="2">B11/$B$28</f>
        <v>2.4574669187145556E-2</v>
      </c>
    </row>
    <row r="12" spans="1:3" x14ac:dyDescent="0.25">
      <c r="A12" s="6">
        <v>10</v>
      </c>
      <c r="B12" s="8">
        <v>26</v>
      </c>
      <c r="C12" s="10">
        <f t="shared" ref="C12:C24" si="3">B12/$B$28</f>
        <v>4.9149338374291113E-2</v>
      </c>
    </row>
    <row r="13" spans="1:3" x14ac:dyDescent="0.25">
      <c r="A13" s="6">
        <v>11</v>
      </c>
      <c r="B13" s="8">
        <v>17</v>
      </c>
      <c r="C13" s="10">
        <f t="shared" si="3"/>
        <v>3.2136105860113423E-2</v>
      </c>
    </row>
    <row r="14" spans="1:3" x14ac:dyDescent="0.25">
      <c r="A14" s="6">
        <v>12</v>
      </c>
      <c r="B14" s="8">
        <v>21</v>
      </c>
      <c r="C14" s="10">
        <f t="shared" si="3"/>
        <v>3.9697542533081283E-2</v>
      </c>
    </row>
    <row r="15" spans="1:3" x14ac:dyDescent="0.25">
      <c r="A15" s="6">
        <v>13</v>
      </c>
      <c r="B15" s="8">
        <v>24</v>
      </c>
      <c r="C15" s="10">
        <f t="shared" si="3"/>
        <v>4.5368620037807186E-2</v>
      </c>
    </row>
    <row r="16" spans="1:3" x14ac:dyDescent="0.25">
      <c r="A16" s="6">
        <v>14</v>
      </c>
      <c r="B16" s="8">
        <v>18</v>
      </c>
      <c r="C16" s="10">
        <f t="shared" si="3"/>
        <v>3.4026465028355386E-2</v>
      </c>
    </row>
    <row r="17" spans="1:12" x14ac:dyDescent="0.25">
      <c r="A17" s="6">
        <v>15</v>
      </c>
      <c r="B17" s="8">
        <v>35</v>
      </c>
      <c r="C17" s="10">
        <f t="shared" si="3"/>
        <v>6.6162570888468802E-2</v>
      </c>
    </row>
    <row r="18" spans="1:12" x14ac:dyDescent="0.25">
      <c r="A18" s="6">
        <v>16</v>
      </c>
      <c r="B18" s="8">
        <v>25</v>
      </c>
      <c r="C18" s="10">
        <f t="shared" si="3"/>
        <v>4.725897920604915E-2</v>
      </c>
    </row>
    <row r="19" spans="1:12" x14ac:dyDescent="0.25">
      <c r="A19" s="6">
        <v>17</v>
      </c>
      <c r="B19" s="8">
        <v>28</v>
      </c>
      <c r="C19" s="10">
        <f t="shared" si="3"/>
        <v>5.2930056710775046E-2</v>
      </c>
    </row>
    <row r="20" spans="1:12" x14ac:dyDescent="0.25">
      <c r="A20" s="6">
        <v>18</v>
      </c>
      <c r="B20" s="8">
        <v>36</v>
      </c>
      <c r="C20" s="10">
        <f t="shared" si="3"/>
        <v>6.8052930056710773E-2</v>
      </c>
    </row>
    <row r="21" spans="1:12" x14ac:dyDescent="0.25">
      <c r="A21" s="6">
        <v>19</v>
      </c>
      <c r="B21" s="8">
        <v>23</v>
      </c>
      <c r="C21" s="10">
        <f t="shared" si="3"/>
        <v>4.3478260869565216E-2</v>
      </c>
    </row>
    <row r="22" spans="1:12" x14ac:dyDescent="0.25">
      <c r="A22" s="6">
        <v>20</v>
      </c>
      <c r="B22" s="8">
        <v>27</v>
      </c>
      <c r="C22" s="10">
        <f t="shared" si="3"/>
        <v>5.1039697542533083E-2</v>
      </c>
    </row>
    <row r="23" spans="1:12" x14ac:dyDescent="0.25">
      <c r="A23" s="6">
        <v>21</v>
      </c>
      <c r="B23" s="8">
        <v>19</v>
      </c>
      <c r="C23" s="10">
        <f t="shared" si="3"/>
        <v>3.5916824196597356E-2</v>
      </c>
    </row>
    <row r="24" spans="1:12" x14ac:dyDescent="0.25">
      <c r="A24" s="6">
        <v>22</v>
      </c>
      <c r="B24" s="8">
        <v>8</v>
      </c>
      <c r="C24" s="10">
        <f t="shared" si="3"/>
        <v>1.5122873345935728E-2</v>
      </c>
    </row>
    <row r="25" spans="1:12" x14ac:dyDescent="0.25">
      <c r="A25" s="6">
        <v>23</v>
      </c>
      <c r="B25" s="8">
        <v>2</v>
      </c>
      <c r="C25" s="10">
        <v>0</v>
      </c>
    </row>
    <row r="26" spans="1:12" ht="15.75" thickBot="1" x14ac:dyDescent="0.3">
      <c r="A26" s="6">
        <v>24</v>
      </c>
      <c r="B26" s="8">
        <v>0</v>
      </c>
      <c r="C26" s="10">
        <v>0</v>
      </c>
    </row>
    <row r="27" spans="1:12" ht="15.75" thickBot="1" x14ac:dyDescent="0.3">
      <c r="A27" s="4" t="s">
        <v>675</v>
      </c>
      <c r="B27" s="9">
        <v>174</v>
      </c>
      <c r="C27" s="11">
        <f>B27/$B$28</f>
        <v>0.32892249527410206</v>
      </c>
    </row>
    <row r="28" spans="1:12" ht="15.75" thickBot="1" x14ac:dyDescent="0.3">
      <c r="A28" s="4" t="s">
        <v>676</v>
      </c>
      <c r="B28" s="9">
        <f>SUM(B3:B27)</f>
        <v>529</v>
      </c>
      <c r="C28" s="11">
        <f>B28/$B$28</f>
        <v>1</v>
      </c>
      <c r="G28" s="83" t="s">
        <v>1278</v>
      </c>
      <c r="H28" s="83"/>
      <c r="I28" s="83"/>
      <c r="J28" s="83"/>
      <c r="K28" s="83"/>
      <c r="L28" s="83"/>
    </row>
    <row r="29" spans="1:12" x14ac:dyDescent="0.25">
      <c r="G29" s="83"/>
      <c r="H29" s="83"/>
      <c r="I29" s="83"/>
      <c r="J29" s="83"/>
      <c r="K29" s="83"/>
      <c r="L29" s="83"/>
    </row>
    <row r="30" spans="1:12" x14ac:dyDescent="0.25">
      <c r="G30" s="83"/>
      <c r="H30" s="83"/>
      <c r="I30" s="83"/>
      <c r="J30" s="83"/>
      <c r="K30" s="83"/>
      <c r="L30" s="83"/>
    </row>
  </sheetData>
  <mergeCells count="1">
    <mergeCell ref="G28:L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
  <sheetViews>
    <sheetView workbookViewId="0">
      <selection activeCell="B18" sqref="B18"/>
    </sheetView>
  </sheetViews>
  <sheetFormatPr defaultRowHeight="15" x14ac:dyDescent="0.25"/>
  <cols>
    <col min="1" max="2" width="11.42578125" bestFit="1" customWidth="1"/>
  </cols>
  <sheetData>
    <row r="1" spans="1:3" ht="15.75" thickBot="1" x14ac:dyDescent="0.3">
      <c r="A1" t="s">
        <v>696</v>
      </c>
    </row>
    <row r="2" spans="1:3" ht="15.75" thickBot="1" x14ac:dyDescent="0.3">
      <c r="A2" s="4"/>
      <c r="B2" s="9" t="s">
        <v>695</v>
      </c>
      <c r="C2" s="9" t="s">
        <v>679</v>
      </c>
    </row>
    <row r="3" spans="1:3" x14ac:dyDescent="0.25">
      <c r="A3" s="6" t="s">
        <v>29</v>
      </c>
      <c r="B3" s="8">
        <v>100</v>
      </c>
      <c r="C3" s="10">
        <f>B3/$B$10</f>
        <v>0.18518518518518517</v>
      </c>
    </row>
    <row r="4" spans="1:3" x14ac:dyDescent="0.25">
      <c r="A4" s="6" t="s">
        <v>38</v>
      </c>
      <c r="B4" s="8">
        <v>72</v>
      </c>
      <c r="C4" s="10">
        <f t="shared" ref="C4:C10" si="0">B4/$B$10</f>
        <v>0.13333333333333333</v>
      </c>
    </row>
    <row r="5" spans="1:3" x14ac:dyDescent="0.25">
      <c r="A5" s="6" t="s">
        <v>21</v>
      </c>
      <c r="B5" s="8">
        <v>62</v>
      </c>
      <c r="C5" s="10">
        <f t="shared" si="0"/>
        <v>0.11481481481481481</v>
      </c>
    </row>
    <row r="6" spans="1:3" x14ac:dyDescent="0.25">
      <c r="A6" s="6" t="s">
        <v>145</v>
      </c>
      <c r="B6" s="8">
        <v>71</v>
      </c>
      <c r="C6" s="10">
        <f t="shared" si="0"/>
        <v>0.13148148148148148</v>
      </c>
    </row>
    <row r="7" spans="1:3" x14ac:dyDescent="0.25">
      <c r="A7" s="6" t="s">
        <v>17</v>
      </c>
      <c r="B7" s="8">
        <v>72</v>
      </c>
      <c r="C7" s="10">
        <f t="shared" si="0"/>
        <v>0.13333333333333333</v>
      </c>
    </row>
    <row r="8" spans="1:3" x14ac:dyDescent="0.25">
      <c r="A8" s="6" t="s">
        <v>24</v>
      </c>
      <c r="B8" s="8">
        <v>79</v>
      </c>
      <c r="C8" s="10">
        <f>B8/$B$10</f>
        <v>0.14629629629629629</v>
      </c>
    </row>
    <row r="9" spans="1:3" ht="15.75" thickBot="1" x14ac:dyDescent="0.3">
      <c r="A9" s="6" t="s">
        <v>57</v>
      </c>
      <c r="B9" s="8">
        <v>84</v>
      </c>
      <c r="C9" s="10">
        <f t="shared" si="0"/>
        <v>0.15555555555555556</v>
      </c>
    </row>
    <row r="10" spans="1:3" ht="15.75" thickBot="1" x14ac:dyDescent="0.3">
      <c r="A10" s="4" t="s">
        <v>676</v>
      </c>
      <c r="B10" s="9">
        <f>SUM(B3:B9)</f>
        <v>540</v>
      </c>
      <c r="C10" s="11">
        <f t="shared" si="0"/>
        <v>1</v>
      </c>
    </row>
    <row r="11" spans="1:3" x14ac:dyDescent="0.25">
      <c r="B11" t="s">
        <v>998</v>
      </c>
    </row>
    <row r="23" spans="4:9" x14ac:dyDescent="0.25">
      <c r="D23" s="83" t="s">
        <v>1278</v>
      </c>
      <c r="E23" s="83"/>
      <c r="F23" s="83"/>
      <c r="G23" s="83"/>
      <c r="H23" s="83"/>
      <c r="I23" s="83"/>
    </row>
    <row r="24" spans="4:9" x14ac:dyDescent="0.25">
      <c r="D24" s="83"/>
      <c r="E24" s="83"/>
      <c r="F24" s="83"/>
      <c r="G24" s="83"/>
      <c r="H24" s="83"/>
      <c r="I24" s="83"/>
    </row>
    <row r="25" spans="4:9" x14ac:dyDescent="0.25">
      <c r="D25" s="83"/>
      <c r="E25" s="83"/>
      <c r="F25" s="83"/>
      <c r="G25" s="83"/>
      <c r="H25" s="83"/>
      <c r="I25" s="83"/>
    </row>
  </sheetData>
  <mergeCells count="1">
    <mergeCell ref="D23:I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
  <sheetViews>
    <sheetView workbookViewId="0">
      <selection activeCell="C14" sqref="C14"/>
    </sheetView>
  </sheetViews>
  <sheetFormatPr defaultRowHeight="15" x14ac:dyDescent="0.25"/>
  <cols>
    <col min="1" max="1" width="11.140625" bestFit="1" customWidth="1"/>
    <col min="2" max="2" width="11.140625" style="2" customWidth="1"/>
    <col min="3" max="3" width="10" bestFit="1" customWidth="1"/>
  </cols>
  <sheetData>
    <row r="1" spans="1:5" ht="15.75" thickBot="1" x14ac:dyDescent="0.3">
      <c r="A1" t="s">
        <v>698</v>
      </c>
    </row>
    <row r="2" spans="1:5" ht="15.75" thickBot="1" x14ac:dyDescent="0.3">
      <c r="A2" s="4" t="s">
        <v>681</v>
      </c>
      <c r="B2" s="16" t="s">
        <v>681</v>
      </c>
      <c r="C2" s="5" t="s">
        <v>677</v>
      </c>
    </row>
    <row r="3" spans="1:5" x14ac:dyDescent="0.25">
      <c r="A3" s="6">
        <v>1</v>
      </c>
      <c r="B3" s="17" t="s">
        <v>699</v>
      </c>
      <c r="C3" s="7"/>
    </row>
    <row r="4" spans="1:5" x14ac:dyDescent="0.25">
      <c r="A4" s="6">
        <v>2</v>
      </c>
      <c r="B4" s="17" t="s">
        <v>700</v>
      </c>
      <c r="C4" s="72">
        <v>1</v>
      </c>
    </row>
    <row r="5" spans="1:5" x14ac:dyDescent="0.25">
      <c r="A5" s="6">
        <v>3</v>
      </c>
      <c r="B5" s="17" t="s">
        <v>701</v>
      </c>
      <c r="C5" s="72">
        <v>3</v>
      </c>
    </row>
    <row r="6" spans="1:5" x14ac:dyDescent="0.25">
      <c r="A6" s="6">
        <v>4</v>
      </c>
      <c r="B6" s="17" t="s">
        <v>702</v>
      </c>
      <c r="C6" s="72">
        <v>2</v>
      </c>
    </row>
    <row r="7" spans="1:5" x14ac:dyDescent="0.25">
      <c r="A7" s="6">
        <v>5</v>
      </c>
      <c r="B7" s="17" t="s">
        <v>703</v>
      </c>
      <c r="C7" s="72">
        <v>36</v>
      </c>
      <c r="D7" t="s">
        <v>861</v>
      </c>
    </row>
    <row r="8" spans="1:5" x14ac:dyDescent="0.25">
      <c r="A8" s="6">
        <v>6</v>
      </c>
      <c r="B8" s="17" t="s">
        <v>704</v>
      </c>
      <c r="C8" s="72">
        <v>74</v>
      </c>
      <c r="D8">
        <f>SUM(C7:C12)</f>
        <v>504</v>
      </c>
      <c r="E8">
        <f>D8/C15</f>
        <v>0.93333333333333335</v>
      </c>
    </row>
    <row r="9" spans="1:5" x14ac:dyDescent="0.25">
      <c r="A9" s="6">
        <v>7</v>
      </c>
      <c r="B9" s="17" t="s">
        <v>705</v>
      </c>
      <c r="C9" s="72">
        <v>112</v>
      </c>
      <c r="D9" t="s">
        <v>862</v>
      </c>
    </row>
    <row r="10" spans="1:5" x14ac:dyDescent="0.25">
      <c r="A10" s="6">
        <v>8</v>
      </c>
      <c r="B10" s="17" t="s">
        <v>706</v>
      </c>
      <c r="C10" s="72">
        <v>118</v>
      </c>
      <c r="D10">
        <f>SUM(C7:C11)</f>
        <v>441</v>
      </c>
      <c r="E10">
        <f>D10/$C$15</f>
        <v>0.81666666666666665</v>
      </c>
    </row>
    <row r="11" spans="1:5" x14ac:dyDescent="0.25">
      <c r="A11" s="6">
        <v>9</v>
      </c>
      <c r="B11" s="17" t="s">
        <v>707</v>
      </c>
      <c r="C11" s="72">
        <v>101</v>
      </c>
      <c r="D11" t="s">
        <v>997</v>
      </c>
    </row>
    <row r="12" spans="1:5" x14ac:dyDescent="0.25">
      <c r="A12" s="6">
        <v>10</v>
      </c>
      <c r="B12" s="17" t="s">
        <v>708</v>
      </c>
      <c r="C12" s="72">
        <v>63</v>
      </c>
      <c r="D12">
        <f>SUM(C8:C11)</f>
        <v>405</v>
      </c>
      <c r="E12">
        <f>D12/C15</f>
        <v>0.75</v>
      </c>
    </row>
    <row r="13" spans="1:5" x14ac:dyDescent="0.25">
      <c r="A13" s="6">
        <v>11</v>
      </c>
      <c r="B13" s="17" t="s">
        <v>709</v>
      </c>
      <c r="C13" s="72">
        <v>24</v>
      </c>
    </row>
    <row r="14" spans="1:5" ht="15.75" thickBot="1" x14ac:dyDescent="0.3">
      <c r="A14" s="6">
        <v>12</v>
      </c>
      <c r="B14" s="17" t="s">
        <v>710</v>
      </c>
      <c r="C14" s="72">
        <v>6</v>
      </c>
    </row>
    <row r="15" spans="1:5" ht="15.75" thickBot="1" x14ac:dyDescent="0.3">
      <c r="A15" s="4" t="s">
        <v>676</v>
      </c>
      <c r="B15" s="16"/>
      <c r="C15" s="5">
        <f>SUM(C3:C14)</f>
        <v>540</v>
      </c>
    </row>
    <row r="22" spans="3:8" x14ac:dyDescent="0.25">
      <c r="C22" s="83" t="s">
        <v>1278</v>
      </c>
      <c r="D22" s="83"/>
      <c r="E22" s="83"/>
      <c r="F22" s="83"/>
      <c r="G22" s="83"/>
      <c r="H22" s="83"/>
    </row>
    <row r="23" spans="3:8" x14ac:dyDescent="0.25">
      <c r="C23" s="83"/>
      <c r="D23" s="83"/>
      <c r="E23" s="83"/>
      <c r="F23" s="83"/>
      <c r="G23" s="83"/>
      <c r="H23" s="83"/>
    </row>
    <row r="24" spans="3:8" x14ac:dyDescent="0.25">
      <c r="C24" s="83"/>
      <c r="D24" s="83"/>
      <c r="E24" s="83"/>
      <c r="F24" s="83"/>
      <c r="G24" s="83"/>
      <c r="H24" s="83"/>
    </row>
  </sheetData>
  <mergeCells count="1">
    <mergeCell ref="C22:H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5"/>
  <sheetViews>
    <sheetView workbookViewId="0">
      <selection activeCell="G14" sqref="G14"/>
    </sheetView>
  </sheetViews>
  <sheetFormatPr defaultRowHeight="15" x14ac:dyDescent="0.25"/>
  <cols>
    <col min="1" max="1" width="12.42578125" bestFit="1" customWidth="1"/>
    <col min="2" max="2" width="10" bestFit="1" customWidth="1"/>
    <col min="4" max="4" width="12.42578125" bestFit="1" customWidth="1"/>
    <col min="5" max="5" width="13" customWidth="1"/>
    <col min="6" max="6" width="12" bestFit="1" customWidth="1"/>
    <col min="8" max="8" width="12.42578125" bestFit="1" customWidth="1"/>
    <col min="9" max="9" width="10" bestFit="1" customWidth="1"/>
  </cols>
  <sheetData>
    <row r="1" spans="1:10" ht="15.75" thickBot="1" x14ac:dyDescent="0.3">
      <c r="A1" t="s">
        <v>712</v>
      </c>
      <c r="D1" t="s">
        <v>713</v>
      </c>
      <c r="H1" t="s">
        <v>714</v>
      </c>
    </row>
    <row r="2" spans="1:10" ht="15.75" thickBot="1" x14ac:dyDescent="0.3">
      <c r="A2" s="4" t="s">
        <v>711</v>
      </c>
      <c r="B2" s="9" t="s">
        <v>677</v>
      </c>
      <c r="D2" s="4" t="s">
        <v>711</v>
      </c>
      <c r="E2" s="5" t="s">
        <v>677</v>
      </c>
      <c r="F2" s="18" t="s">
        <v>679</v>
      </c>
      <c r="H2" s="4" t="s">
        <v>711</v>
      </c>
      <c r="I2" s="5" t="s">
        <v>677</v>
      </c>
      <c r="J2" s="5" t="s">
        <v>679</v>
      </c>
    </row>
    <row r="3" spans="1:10" x14ac:dyDescent="0.25">
      <c r="A3" s="6" t="s">
        <v>30</v>
      </c>
      <c r="B3" s="61">
        <v>116</v>
      </c>
      <c r="D3" s="6" t="s">
        <v>30</v>
      </c>
      <c r="E3" s="7">
        <f>B3</f>
        <v>116</v>
      </c>
      <c r="F3" s="10">
        <f>E3/$E$7</f>
        <v>0.21362799263351751</v>
      </c>
      <c r="H3" s="6" t="s">
        <v>30</v>
      </c>
      <c r="I3" s="7">
        <f>E3</f>
        <v>116</v>
      </c>
      <c r="J3" s="19">
        <f>I3/$I$6</f>
        <v>0.3569230769230769</v>
      </c>
    </row>
    <row r="4" spans="1:10" x14ac:dyDescent="0.25">
      <c r="A4" s="6" t="s">
        <v>12</v>
      </c>
      <c r="B4" s="61">
        <v>75</v>
      </c>
      <c r="D4" s="6" t="s">
        <v>18</v>
      </c>
      <c r="E4" s="7">
        <f>SUM(B4:B5,B8)</f>
        <v>163</v>
      </c>
      <c r="F4" s="10">
        <f t="shared" ref="F4:F7" si="0">E4/$E$7</f>
        <v>0.30018416206261511</v>
      </c>
      <c r="H4" s="6" t="s">
        <v>18</v>
      </c>
      <c r="I4" s="7">
        <f>E4</f>
        <v>163</v>
      </c>
      <c r="J4" s="19">
        <f>I4/$I$6</f>
        <v>0.50153846153846149</v>
      </c>
    </row>
    <row r="5" spans="1:10" ht="15.75" thickBot="1" x14ac:dyDescent="0.3">
      <c r="A5" s="6" t="s">
        <v>18</v>
      </c>
      <c r="B5" s="61">
        <v>28</v>
      </c>
      <c r="D5" s="6" t="s">
        <v>52</v>
      </c>
      <c r="E5" s="7">
        <f>B6</f>
        <v>46</v>
      </c>
      <c r="F5" s="10">
        <f t="shared" si="0"/>
        <v>8.4714548802946599E-2</v>
      </c>
      <c r="H5" s="6" t="s">
        <v>52</v>
      </c>
      <c r="I5" s="7">
        <f>E5</f>
        <v>46</v>
      </c>
      <c r="J5" s="19">
        <f>I5/$I$6</f>
        <v>0.14153846153846153</v>
      </c>
    </row>
    <row r="6" spans="1:10" ht="15.75" thickBot="1" x14ac:dyDescent="0.3">
      <c r="A6" s="6" t="s">
        <v>52</v>
      </c>
      <c r="B6" s="61">
        <v>46</v>
      </c>
      <c r="D6" s="6" t="s">
        <v>8</v>
      </c>
      <c r="E6" s="7">
        <f>B7</f>
        <v>218</v>
      </c>
      <c r="F6" s="10">
        <f t="shared" si="0"/>
        <v>0.40147329650092078</v>
      </c>
      <c r="H6" s="4" t="s">
        <v>676</v>
      </c>
      <c r="I6" s="5">
        <f>SUM(I3:I5)</f>
        <v>325</v>
      </c>
      <c r="J6" s="11">
        <f>I6/$I$6</f>
        <v>1</v>
      </c>
    </row>
    <row r="7" spans="1:10" ht="15.75" thickBot="1" x14ac:dyDescent="0.3">
      <c r="A7" s="6" t="s">
        <v>8</v>
      </c>
      <c r="B7" s="61">
        <v>218</v>
      </c>
      <c r="D7" s="4" t="s">
        <v>676</v>
      </c>
      <c r="E7" s="5">
        <f>SUM(E3:E6)</f>
        <v>543</v>
      </c>
      <c r="F7" s="11">
        <f t="shared" si="0"/>
        <v>1</v>
      </c>
    </row>
    <row r="8" spans="1:10" ht="15.75" thickBot="1" x14ac:dyDescent="0.3">
      <c r="A8" s="6" t="s">
        <v>60</v>
      </c>
      <c r="B8" s="61">
        <v>60</v>
      </c>
    </row>
    <row r="9" spans="1:10" ht="15.75" thickBot="1" x14ac:dyDescent="0.3">
      <c r="A9" s="4" t="s">
        <v>676</v>
      </c>
      <c r="B9" s="9">
        <f>SUM(B3:B8)</f>
        <v>543</v>
      </c>
    </row>
    <row r="11" spans="1:10" ht="15.75" thickBot="1" x14ac:dyDescent="0.3"/>
    <row r="12" spans="1:10" ht="15.75" thickBot="1" x14ac:dyDescent="0.3">
      <c r="A12" s="4" t="s">
        <v>911</v>
      </c>
      <c r="B12" s="5" t="s">
        <v>677</v>
      </c>
      <c r="C12" s="5" t="s">
        <v>679</v>
      </c>
      <c r="E12" s="4" t="s">
        <v>911</v>
      </c>
      <c r="F12" s="5" t="s">
        <v>677</v>
      </c>
      <c r="G12" s="5" t="s">
        <v>679</v>
      </c>
    </row>
    <row r="13" spans="1:10" x14ac:dyDescent="0.25">
      <c r="A13" s="6" t="s">
        <v>25</v>
      </c>
      <c r="B13" s="2">
        <v>65</v>
      </c>
      <c r="C13" s="19">
        <f>B13/$B$16</f>
        <v>0.11970534069981584</v>
      </c>
      <c r="E13" s="6" t="s">
        <v>715</v>
      </c>
      <c r="F13" s="7">
        <f>B13</f>
        <v>65</v>
      </c>
      <c r="G13" s="19">
        <f>F13/F15</f>
        <v>0.53719008264462809</v>
      </c>
    </row>
    <row r="14" spans="1:10" ht="15.75" thickBot="1" x14ac:dyDescent="0.3">
      <c r="A14" s="6" t="s">
        <v>44</v>
      </c>
      <c r="B14" s="2">
        <v>56</v>
      </c>
      <c r="C14" s="19">
        <f t="shared" ref="C14:C16" si="1">B14/$B$16</f>
        <v>0.10313075506445672</v>
      </c>
      <c r="E14" s="6" t="s">
        <v>716</v>
      </c>
      <c r="F14" s="7">
        <f>B14</f>
        <v>56</v>
      </c>
      <c r="G14" s="19">
        <f>F14/F15</f>
        <v>0.46280991735537191</v>
      </c>
    </row>
    <row r="15" spans="1:10" ht="15.75" thickBot="1" x14ac:dyDescent="0.3">
      <c r="A15" s="6" t="s">
        <v>9</v>
      </c>
      <c r="B15" s="2">
        <v>422</v>
      </c>
      <c r="C15" s="19">
        <f t="shared" si="1"/>
        <v>0.77716390423572745</v>
      </c>
      <c r="E15" s="4" t="s">
        <v>676</v>
      </c>
      <c r="F15" s="5">
        <f>SUM(F13:F14)</f>
        <v>121</v>
      </c>
      <c r="G15" s="15">
        <f>SUM(G13:G14)</f>
        <v>1</v>
      </c>
    </row>
    <row r="16" spans="1:10" ht="15.75" thickBot="1" x14ac:dyDescent="0.3">
      <c r="A16" s="4" t="s">
        <v>676</v>
      </c>
      <c r="B16" s="5">
        <v>543</v>
      </c>
      <c r="C16" s="11">
        <f t="shared" si="1"/>
        <v>1</v>
      </c>
    </row>
    <row r="33" spans="3:8" x14ac:dyDescent="0.25">
      <c r="C33" s="83" t="s">
        <v>1278</v>
      </c>
      <c r="D33" s="83"/>
      <c r="E33" s="83"/>
      <c r="F33" s="83"/>
      <c r="G33" s="83"/>
      <c r="H33" s="83"/>
    </row>
    <row r="34" spans="3:8" x14ac:dyDescent="0.25">
      <c r="C34" s="83"/>
      <c r="D34" s="83"/>
      <c r="E34" s="83"/>
      <c r="F34" s="83"/>
      <c r="G34" s="83"/>
      <c r="H34" s="83"/>
    </row>
    <row r="35" spans="3:8" x14ac:dyDescent="0.25">
      <c r="C35" s="83"/>
      <c r="D35" s="83"/>
      <c r="E35" s="83"/>
      <c r="F35" s="83"/>
      <c r="G35" s="83"/>
      <c r="H35" s="83"/>
    </row>
  </sheetData>
  <mergeCells count="1">
    <mergeCell ref="C33:H35"/>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8"/>
  <sheetViews>
    <sheetView workbookViewId="0">
      <selection activeCell="D16" sqref="D16"/>
    </sheetView>
  </sheetViews>
  <sheetFormatPr defaultRowHeight="15" x14ac:dyDescent="0.25"/>
  <cols>
    <col min="2" max="2" width="11" bestFit="1" customWidth="1"/>
    <col min="3" max="3" width="11" customWidth="1"/>
    <col min="5" max="5" width="12.140625" style="22" bestFit="1" customWidth="1"/>
    <col min="6" max="6" width="12.140625" style="22" customWidth="1"/>
    <col min="8" max="8" width="11.140625" bestFit="1" customWidth="1"/>
    <col min="9" max="9" width="6.140625" customWidth="1"/>
    <col min="10" max="10" width="4.5703125" bestFit="1" customWidth="1"/>
    <col min="11" max="11" width="3.140625" bestFit="1" customWidth="1"/>
    <col min="12" max="12" width="3.5703125" bestFit="1" customWidth="1"/>
    <col min="13" max="13" width="3.140625" bestFit="1" customWidth="1"/>
    <col min="14" max="14" width="3.5703125" bestFit="1" customWidth="1"/>
    <col min="15" max="15" width="4.42578125" bestFit="1" customWidth="1"/>
    <col min="16" max="17" width="4.5703125" bestFit="1" customWidth="1"/>
    <col min="18" max="18" width="11.140625" bestFit="1" customWidth="1"/>
    <col min="19" max="19" width="6.5703125" customWidth="1"/>
  </cols>
  <sheetData>
    <row r="1" spans="1:18" ht="15.75" thickBot="1" x14ac:dyDescent="0.3">
      <c r="A1" t="s">
        <v>857</v>
      </c>
      <c r="H1" t="s">
        <v>677</v>
      </c>
      <c r="I1" t="s">
        <v>687</v>
      </c>
    </row>
    <row r="2" spans="1:18" ht="15.75" thickBot="1" x14ac:dyDescent="0.3">
      <c r="A2" s="4" t="s">
        <v>585</v>
      </c>
      <c r="B2" s="5" t="s">
        <v>717</v>
      </c>
      <c r="C2" s="5" t="s">
        <v>957</v>
      </c>
      <c r="D2" s="9" t="s">
        <v>693</v>
      </c>
      <c r="E2" s="20" t="s">
        <v>721</v>
      </c>
      <c r="F2" s="20" t="s">
        <v>958</v>
      </c>
      <c r="H2" s="9" t="s">
        <v>674</v>
      </c>
      <c r="I2" s="14" t="s">
        <v>580</v>
      </c>
      <c r="J2" s="14" t="s">
        <v>828</v>
      </c>
      <c r="K2" s="14" t="s">
        <v>590</v>
      </c>
      <c r="L2" s="14" t="s">
        <v>592</v>
      </c>
      <c r="M2" s="14" t="s">
        <v>597</v>
      </c>
      <c r="N2" s="14" t="s">
        <v>583</v>
      </c>
      <c r="O2" s="14" t="s">
        <v>581</v>
      </c>
      <c r="P2" s="14" t="s">
        <v>591</v>
      </c>
      <c r="Q2" s="14" t="s">
        <v>582</v>
      </c>
      <c r="R2" s="9" t="s">
        <v>676</v>
      </c>
    </row>
    <row r="3" spans="1:18" x14ac:dyDescent="0.25">
      <c r="A3" s="6" t="s">
        <v>718</v>
      </c>
      <c r="B3" s="7">
        <v>66</v>
      </c>
      <c r="C3" s="13">
        <v>45</v>
      </c>
      <c r="D3" s="42">
        <f>R8</f>
        <v>140</v>
      </c>
      <c r="E3" s="21">
        <f>D3/B3</f>
        <v>2.1212121212121211</v>
      </c>
      <c r="F3" s="21">
        <f>D3/C3</f>
        <v>3.1111111111111112</v>
      </c>
      <c r="H3" s="8" t="s">
        <v>587</v>
      </c>
      <c r="O3">
        <v>46</v>
      </c>
      <c r="R3" s="8">
        <v>46</v>
      </c>
    </row>
    <row r="4" spans="1:18" x14ac:dyDescent="0.25">
      <c r="A4" s="6" t="s">
        <v>580</v>
      </c>
      <c r="B4" s="7">
        <v>33</v>
      </c>
      <c r="C4" s="13">
        <v>21</v>
      </c>
      <c r="D4" s="41">
        <f>I10+J10</f>
        <v>104</v>
      </c>
      <c r="E4" s="21">
        <f t="shared" ref="E4:E9" si="0">D4/B4</f>
        <v>3.1515151515151514</v>
      </c>
      <c r="F4" s="21">
        <f t="shared" ref="F4:F7" si="1">D4/C4</f>
        <v>4.9523809523809526</v>
      </c>
      <c r="H4" s="8" t="s">
        <v>1187</v>
      </c>
      <c r="I4" s="49"/>
      <c r="J4" s="49"/>
      <c r="K4" s="49"/>
      <c r="L4" s="49">
        <v>3</v>
      </c>
      <c r="M4" s="49"/>
      <c r="N4" s="49"/>
      <c r="O4" s="49"/>
      <c r="P4" s="49"/>
      <c r="Q4" s="49"/>
      <c r="R4" s="8">
        <v>3</v>
      </c>
    </row>
    <row r="5" spans="1:18" x14ac:dyDescent="0.25">
      <c r="A5" s="6" t="s">
        <v>590</v>
      </c>
      <c r="B5" s="7">
        <v>17</v>
      </c>
      <c r="C5" s="13">
        <v>10</v>
      </c>
      <c r="D5" s="41">
        <f>K6</f>
        <v>43</v>
      </c>
      <c r="E5" s="21">
        <f t="shared" si="0"/>
        <v>2.5294117647058822</v>
      </c>
      <c r="F5" s="21">
        <f t="shared" si="1"/>
        <v>4.3</v>
      </c>
      <c r="H5" s="8" t="s">
        <v>586</v>
      </c>
      <c r="I5">
        <v>83</v>
      </c>
      <c r="J5">
        <v>7</v>
      </c>
      <c r="R5" s="8">
        <v>90</v>
      </c>
    </row>
    <row r="6" spans="1:18" x14ac:dyDescent="0.25">
      <c r="A6" s="6" t="s">
        <v>588</v>
      </c>
      <c r="B6" s="7">
        <v>27</v>
      </c>
      <c r="C6" s="12">
        <v>17</v>
      </c>
      <c r="D6" s="41">
        <v>77</v>
      </c>
      <c r="E6" s="21">
        <f t="shared" si="0"/>
        <v>2.8518518518518516</v>
      </c>
      <c r="F6" s="21">
        <f t="shared" si="1"/>
        <v>4.5294117647058822</v>
      </c>
      <c r="H6" s="8" t="s">
        <v>589</v>
      </c>
      <c r="K6">
        <v>43</v>
      </c>
      <c r="R6" s="8">
        <v>43</v>
      </c>
    </row>
    <row r="7" spans="1:18" x14ac:dyDescent="0.25">
      <c r="A7" s="6" t="s">
        <v>719</v>
      </c>
      <c r="B7" s="7">
        <v>40</v>
      </c>
      <c r="C7" s="12">
        <v>25</v>
      </c>
      <c r="D7" s="41">
        <f>O7</f>
        <v>111</v>
      </c>
      <c r="E7" s="21">
        <f t="shared" si="0"/>
        <v>2.7749999999999999</v>
      </c>
      <c r="F7" s="21">
        <f t="shared" si="1"/>
        <v>4.4400000000000004</v>
      </c>
      <c r="H7" s="8" t="s">
        <v>110</v>
      </c>
      <c r="O7">
        <v>111</v>
      </c>
      <c r="R7" s="8">
        <v>111</v>
      </c>
    </row>
    <row r="8" spans="1:18" ht="15.75" thickBot="1" x14ac:dyDescent="0.3">
      <c r="A8" s="6" t="s">
        <v>720</v>
      </c>
      <c r="B8" s="7">
        <v>19</v>
      </c>
      <c r="C8" s="12">
        <v>15</v>
      </c>
      <c r="D8" s="40">
        <v>47</v>
      </c>
      <c r="E8" s="21">
        <f>D8/B8</f>
        <v>2.4736842105263159</v>
      </c>
      <c r="F8" s="21">
        <f>D8/C8</f>
        <v>3.1333333333333333</v>
      </c>
      <c r="H8" s="8" t="s">
        <v>584</v>
      </c>
      <c r="I8">
        <v>12</v>
      </c>
      <c r="J8">
        <v>2</v>
      </c>
      <c r="M8">
        <v>73</v>
      </c>
      <c r="N8">
        <v>18</v>
      </c>
      <c r="P8">
        <v>35</v>
      </c>
      <c r="R8" s="8">
        <v>140</v>
      </c>
    </row>
    <row r="9" spans="1:18" ht="15.75" thickBot="1" x14ac:dyDescent="0.3">
      <c r="A9" s="4" t="s">
        <v>697</v>
      </c>
      <c r="B9" s="5">
        <v>174</v>
      </c>
      <c r="C9" s="14">
        <f>SUM(C3:C8)</f>
        <v>133</v>
      </c>
      <c r="D9" s="4">
        <f>SUM(D3:D8)</f>
        <v>522</v>
      </c>
      <c r="E9" s="20">
        <f t="shared" si="0"/>
        <v>3</v>
      </c>
      <c r="F9" s="20">
        <f>D9/C9</f>
        <v>3.9248120300751879</v>
      </c>
      <c r="H9" s="8" t="s">
        <v>588</v>
      </c>
      <c r="Q9">
        <v>76</v>
      </c>
      <c r="R9" s="8">
        <v>76</v>
      </c>
    </row>
    <row r="10" spans="1:18" ht="15.75" thickBot="1" x14ac:dyDescent="0.3">
      <c r="H10" s="9" t="s">
        <v>676</v>
      </c>
      <c r="I10" s="14">
        <v>95</v>
      </c>
      <c r="J10" s="14">
        <v>9</v>
      </c>
      <c r="K10" s="14">
        <v>43</v>
      </c>
      <c r="L10" s="14">
        <v>3</v>
      </c>
      <c r="M10" s="14">
        <v>73</v>
      </c>
      <c r="N10" s="14">
        <v>18</v>
      </c>
      <c r="O10" s="14">
        <v>157</v>
      </c>
      <c r="P10" s="14">
        <v>35</v>
      </c>
      <c r="Q10" s="14">
        <v>76</v>
      </c>
      <c r="R10" s="9">
        <v>509</v>
      </c>
    </row>
    <row r="11" spans="1:18" x14ac:dyDescent="0.25">
      <c r="I11" t="s">
        <v>998</v>
      </c>
    </row>
    <row r="12" spans="1:18" x14ac:dyDescent="0.25">
      <c r="F12" s="28"/>
    </row>
    <row r="13" spans="1:18" x14ac:dyDescent="0.25">
      <c r="E13"/>
      <c r="F13"/>
    </row>
    <row r="14" spans="1:18" x14ac:dyDescent="0.25">
      <c r="E14"/>
      <c r="F14"/>
    </row>
    <row r="15" spans="1:18" x14ac:dyDescent="0.25">
      <c r="E15"/>
      <c r="F15"/>
    </row>
    <row r="16" spans="1:18" x14ac:dyDescent="0.25">
      <c r="E16"/>
      <c r="F16"/>
    </row>
    <row r="17" spans="5:6" x14ac:dyDescent="0.25">
      <c r="E17"/>
      <c r="F17"/>
    </row>
    <row r="18" spans="5:6" x14ac:dyDescent="0.25">
      <c r="E18"/>
      <c r="F18"/>
    </row>
    <row r="19" spans="5:6" x14ac:dyDescent="0.25">
      <c r="E19"/>
      <c r="F19"/>
    </row>
    <row r="20" spans="5:6" x14ac:dyDescent="0.25">
      <c r="E20"/>
      <c r="F20"/>
    </row>
    <row r="21" spans="5:6" x14ac:dyDescent="0.25">
      <c r="E21"/>
      <c r="F21"/>
    </row>
    <row r="22" spans="5:6" x14ac:dyDescent="0.25">
      <c r="E22"/>
      <c r="F22"/>
    </row>
    <row r="23" spans="5:6" x14ac:dyDescent="0.25">
      <c r="E23"/>
      <c r="F23"/>
    </row>
    <row r="24" spans="5:6" x14ac:dyDescent="0.25">
      <c r="E24"/>
      <c r="F24"/>
    </row>
    <row r="25" spans="5:6" x14ac:dyDescent="0.25">
      <c r="E25"/>
      <c r="F25"/>
    </row>
    <row r="26" spans="5:6" x14ac:dyDescent="0.25">
      <c r="E26"/>
      <c r="F26"/>
    </row>
    <row r="27" spans="5:6" x14ac:dyDescent="0.25">
      <c r="E27"/>
      <c r="F27"/>
    </row>
    <row r="28" spans="5:6" x14ac:dyDescent="0.25">
      <c r="E28"/>
      <c r="F2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4"/>
  <sheetViews>
    <sheetView topLeftCell="A7" workbookViewId="0">
      <selection activeCell="D36" sqref="D36"/>
    </sheetView>
  </sheetViews>
  <sheetFormatPr defaultRowHeight="15" x14ac:dyDescent="0.25"/>
  <cols>
    <col min="1" max="1" width="11.140625" bestFit="1" customWidth="1"/>
    <col min="2" max="2" width="7" style="2" bestFit="1" customWidth="1"/>
    <col min="3" max="3" width="10" style="2" bestFit="1" customWidth="1"/>
    <col min="4" max="4" width="11.140625" customWidth="1"/>
    <col min="5" max="5" width="36" customWidth="1"/>
    <col min="6" max="6" width="16" bestFit="1" customWidth="1"/>
    <col min="7" max="7" width="7.42578125" customWidth="1"/>
    <col min="8" max="8" width="17.42578125" customWidth="1"/>
    <col min="9" max="9" width="7.140625" style="23" bestFit="1" customWidth="1"/>
    <col min="10" max="10" width="64.140625" style="23" customWidth="1"/>
    <col min="11" max="11" width="40.5703125" bestFit="1" customWidth="1"/>
  </cols>
  <sheetData>
    <row r="1" spans="1:9" x14ac:dyDescent="0.25">
      <c r="A1" t="s">
        <v>674</v>
      </c>
      <c r="B1" s="2" t="s">
        <v>854</v>
      </c>
      <c r="C1" s="2" t="s">
        <v>677</v>
      </c>
      <c r="D1" s="1" t="s">
        <v>855</v>
      </c>
      <c r="E1" s="2"/>
      <c r="F1" t="s">
        <v>585</v>
      </c>
      <c r="G1" t="s">
        <v>912</v>
      </c>
    </row>
    <row r="2" spans="1:9" x14ac:dyDescent="0.25">
      <c r="A2">
        <v>1995</v>
      </c>
      <c r="B2" s="2">
        <v>7</v>
      </c>
      <c r="C2" s="2">
        <v>19</v>
      </c>
      <c r="D2" s="2">
        <f>C2-B2</f>
        <v>12</v>
      </c>
      <c r="E2" s="2"/>
      <c r="F2" t="s">
        <v>674</v>
      </c>
      <c r="G2" t="s">
        <v>677</v>
      </c>
    </row>
    <row r="3" spans="1:9" x14ac:dyDescent="0.25">
      <c r="A3">
        <v>1996</v>
      </c>
      <c r="B3" s="2">
        <v>7</v>
      </c>
      <c r="C3" s="2">
        <v>18</v>
      </c>
      <c r="D3" s="2">
        <f t="shared" ref="D3:D21" si="0">C3-B3</f>
        <v>11</v>
      </c>
      <c r="E3" s="2"/>
      <c r="F3" t="s">
        <v>1002</v>
      </c>
      <c r="G3">
        <v>40</v>
      </c>
    </row>
    <row r="4" spans="1:9" x14ac:dyDescent="0.25">
      <c r="A4">
        <v>1997</v>
      </c>
      <c r="B4" s="2">
        <v>3</v>
      </c>
      <c r="C4" s="2">
        <v>9</v>
      </c>
      <c r="D4" s="2">
        <f t="shared" si="0"/>
        <v>6</v>
      </c>
      <c r="E4" s="2"/>
      <c r="F4" t="s">
        <v>1001</v>
      </c>
      <c r="G4">
        <v>80</v>
      </c>
    </row>
    <row r="5" spans="1:9" x14ac:dyDescent="0.25">
      <c r="A5">
        <v>1999</v>
      </c>
      <c r="B5" s="2">
        <v>7</v>
      </c>
      <c r="C5" s="2">
        <v>18</v>
      </c>
      <c r="D5" s="2">
        <f t="shared" si="0"/>
        <v>11</v>
      </c>
      <c r="E5" s="2"/>
      <c r="F5" t="s">
        <v>1000</v>
      </c>
      <c r="G5">
        <v>38</v>
      </c>
    </row>
    <row r="6" spans="1:9" x14ac:dyDescent="0.25">
      <c r="A6">
        <v>2000</v>
      </c>
      <c r="B6" s="2">
        <v>3</v>
      </c>
      <c r="C6" s="2">
        <v>11</v>
      </c>
      <c r="D6" s="2">
        <f t="shared" si="0"/>
        <v>8</v>
      </c>
      <c r="E6" s="2"/>
      <c r="F6" t="s">
        <v>999</v>
      </c>
      <c r="G6">
        <v>93</v>
      </c>
    </row>
    <row r="7" spans="1:9" x14ac:dyDescent="0.25">
      <c r="A7">
        <v>2001</v>
      </c>
      <c r="B7" s="2">
        <v>3</v>
      </c>
      <c r="C7" s="2">
        <v>12</v>
      </c>
      <c r="D7" s="2">
        <f t="shared" si="0"/>
        <v>9</v>
      </c>
      <c r="E7" s="2"/>
      <c r="F7" t="s">
        <v>584</v>
      </c>
      <c r="G7">
        <v>120</v>
      </c>
    </row>
    <row r="8" spans="1:9" x14ac:dyDescent="0.25">
      <c r="A8">
        <v>2002</v>
      </c>
      <c r="B8" s="2">
        <v>3</v>
      </c>
      <c r="C8" s="2">
        <v>11</v>
      </c>
      <c r="D8" s="2">
        <f t="shared" si="0"/>
        <v>8</v>
      </c>
      <c r="E8" s="2"/>
      <c r="F8" t="s">
        <v>588</v>
      </c>
      <c r="G8">
        <v>58</v>
      </c>
    </row>
    <row r="9" spans="1:9" x14ac:dyDescent="0.25">
      <c r="A9">
        <v>2003</v>
      </c>
      <c r="B9" s="2">
        <v>4</v>
      </c>
      <c r="C9" s="2">
        <v>14</v>
      </c>
      <c r="D9" s="2">
        <f t="shared" si="0"/>
        <v>10</v>
      </c>
      <c r="E9" s="2"/>
      <c r="F9" t="s">
        <v>676</v>
      </c>
      <c r="G9">
        <f>SUM(G3:G8)</f>
        <v>429</v>
      </c>
    </row>
    <row r="10" spans="1:9" x14ac:dyDescent="0.25">
      <c r="A10">
        <v>2004</v>
      </c>
      <c r="B10" s="2">
        <v>3</v>
      </c>
      <c r="C10" s="2">
        <v>16</v>
      </c>
      <c r="D10" s="2">
        <f t="shared" si="0"/>
        <v>13</v>
      </c>
      <c r="E10" s="2"/>
    </row>
    <row r="11" spans="1:9" x14ac:dyDescent="0.25">
      <c r="A11">
        <v>2005</v>
      </c>
      <c r="B11" s="2">
        <v>2</v>
      </c>
      <c r="C11" s="2">
        <v>16</v>
      </c>
      <c r="D11" s="2">
        <f t="shared" si="0"/>
        <v>14</v>
      </c>
      <c r="E11" s="2"/>
      <c r="F11" t="s">
        <v>585</v>
      </c>
      <c r="G11" t="s">
        <v>853</v>
      </c>
      <c r="H11" t="s">
        <v>856</v>
      </c>
      <c r="I11" s="23" t="s">
        <v>776</v>
      </c>
    </row>
    <row r="12" spans="1:9" x14ac:dyDescent="0.25">
      <c r="A12">
        <v>2006</v>
      </c>
      <c r="B12" s="2">
        <v>5</v>
      </c>
      <c r="C12" s="2">
        <v>18</v>
      </c>
      <c r="D12" s="2">
        <f t="shared" si="0"/>
        <v>13</v>
      </c>
      <c r="E12" s="2"/>
      <c r="F12" t="s">
        <v>1003</v>
      </c>
      <c r="G12">
        <v>40</v>
      </c>
      <c r="H12">
        <f>G12-I12</f>
        <v>28</v>
      </c>
      <c r="I12">
        <v>12</v>
      </c>
    </row>
    <row r="13" spans="1:9" x14ac:dyDescent="0.25">
      <c r="A13">
        <v>2007</v>
      </c>
      <c r="B13" s="2">
        <v>5</v>
      </c>
      <c r="C13" s="2">
        <v>17</v>
      </c>
      <c r="D13" s="2">
        <f t="shared" si="0"/>
        <v>12</v>
      </c>
      <c r="E13" s="2"/>
      <c r="F13" t="s">
        <v>1004</v>
      </c>
      <c r="G13">
        <v>80</v>
      </c>
      <c r="H13">
        <f t="shared" ref="H13:H18" si="1">G13-I13</f>
        <v>64</v>
      </c>
      <c r="I13">
        <v>16</v>
      </c>
    </row>
    <row r="14" spans="1:9" x14ac:dyDescent="0.25">
      <c r="A14">
        <v>2008</v>
      </c>
      <c r="B14" s="2">
        <v>6</v>
      </c>
      <c r="C14" s="2">
        <v>25</v>
      </c>
      <c r="D14" s="2">
        <f t="shared" si="0"/>
        <v>19</v>
      </c>
      <c r="E14" s="2"/>
      <c r="F14" t="s">
        <v>589</v>
      </c>
      <c r="G14">
        <v>38</v>
      </c>
      <c r="H14">
        <f t="shared" si="1"/>
        <v>21</v>
      </c>
      <c r="I14">
        <v>17</v>
      </c>
    </row>
    <row r="15" spans="1:9" x14ac:dyDescent="0.25">
      <c r="A15">
        <v>2009</v>
      </c>
      <c r="B15" s="2">
        <v>4</v>
      </c>
      <c r="C15" s="2">
        <v>26</v>
      </c>
      <c r="D15" s="2">
        <f t="shared" si="0"/>
        <v>22</v>
      </c>
      <c r="E15" s="2"/>
      <c r="F15" t="s">
        <v>1006</v>
      </c>
      <c r="G15">
        <v>93</v>
      </c>
      <c r="H15">
        <f t="shared" si="1"/>
        <v>75</v>
      </c>
      <c r="I15">
        <v>18</v>
      </c>
    </row>
    <row r="16" spans="1:9" x14ac:dyDescent="0.25">
      <c r="A16">
        <v>2010</v>
      </c>
      <c r="B16" s="2">
        <v>7</v>
      </c>
      <c r="C16" s="2">
        <v>27</v>
      </c>
      <c r="D16" s="2">
        <f t="shared" si="0"/>
        <v>20</v>
      </c>
      <c r="E16" s="2"/>
      <c r="F16" t="s">
        <v>1005</v>
      </c>
      <c r="G16">
        <v>120</v>
      </c>
      <c r="H16">
        <f t="shared" si="1"/>
        <v>73</v>
      </c>
      <c r="I16">
        <v>47</v>
      </c>
    </row>
    <row r="17" spans="1:9" x14ac:dyDescent="0.25">
      <c r="A17">
        <v>2011</v>
      </c>
      <c r="B17" s="2">
        <v>10</v>
      </c>
      <c r="C17" s="2">
        <v>19</v>
      </c>
      <c r="D17" s="2">
        <f t="shared" si="0"/>
        <v>9</v>
      </c>
      <c r="E17" s="2"/>
      <c r="F17" t="s">
        <v>588</v>
      </c>
      <c r="G17">
        <v>58</v>
      </c>
      <c r="H17">
        <f t="shared" si="1"/>
        <v>49</v>
      </c>
      <c r="I17">
        <v>9</v>
      </c>
    </row>
    <row r="18" spans="1:9" x14ac:dyDescent="0.25">
      <c r="A18">
        <v>2012</v>
      </c>
      <c r="B18" s="2">
        <v>6</v>
      </c>
      <c r="C18" s="2">
        <v>20</v>
      </c>
      <c r="D18" s="2">
        <f t="shared" si="0"/>
        <v>14</v>
      </c>
      <c r="E18" s="2"/>
      <c r="F18" t="s">
        <v>676</v>
      </c>
      <c r="G18">
        <f>SUM(G12:G17)</f>
        <v>429</v>
      </c>
      <c r="H18">
        <f t="shared" si="1"/>
        <v>310</v>
      </c>
      <c r="I18" s="23">
        <f>SUM(I12:I17)</f>
        <v>119</v>
      </c>
    </row>
    <row r="19" spans="1:9" x14ac:dyDescent="0.25">
      <c r="A19">
        <v>2013</v>
      </c>
      <c r="B19" s="2">
        <v>2</v>
      </c>
      <c r="C19" s="2">
        <v>18</v>
      </c>
      <c r="D19" s="2">
        <f t="shared" si="0"/>
        <v>16</v>
      </c>
      <c r="E19" s="2"/>
    </row>
    <row r="20" spans="1:9" x14ac:dyDescent="0.25">
      <c r="A20">
        <v>2014</v>
      </c>
      <c r="B20" s="2">
        <v>7</v>
      </c>
      <c r="C20" s="2">
        <v>25</v>
      </c>
      <c r="D20" s="2">
        <f t="shared" si="0"/>
        <v>18</v>
      </c>
      <c r="E20" s="2"/>
    </row>
    <row r="21" spans="1:9" x14ac:dyDescent="0.25">
      <c r="A21">
        <v>2015</v>
      </c>
      <c r="B21" s="2">
        <v>10</v>
      </c>
      <c r="C21" s="2">
        <v>39</v>
      </c>
      <c r="D21" s="2">
        <f t="shared" si="0"/>
        <v>29</v>
      </c>
      <c r="E21" s="2"/>
    </row>
    <row r="22" spans="1:9" x14ac:dyDescent="0.25">
      <c r="A22">
        <v>2016</v>
      </c>
      <c r="B22" s="2">
        <v>9</v>
      </c>
      <c r="C22" s="2">
        <v>18</v>
      </c>
      <c r="D22" s="2">
        <v>27</v>
      </c>
      <c r="E22" s="2"/>
    </row>
    <row r="23" spans="1:9" x14ac:dyDescent="0.25">
      <c r="A23">
        <v>2017</v>
      </c>
      <c r="B23" s="2">
        <v>6</v>
      </c>
      <c r="C23" s="2">
        <v>21</v>
      </c>
      <c r="D23" s="2">
        <v>27</v>
      </c>
      <c r="E23" s="2"/>
    </row>
    <row r="24" spans="1:9" x14ac:dyDescent="0.25">
      <c r="A24" t="s">
        <v>676</v>
      </c>
      <c r="B24" s="2">
        <f>SUM(B2:B23)</f>
        <v>119</v>
      </c>
      <c r="C24" s="2">
        <f>SUM(C2:C23)</f>
        <v>417</v>
      </c>
      <c r="D24" s="2">
        <f t="shared" ref="D24" si="2">SUM(D2:D22)</f>
        <v>301</v>
      </c>
      <c r="E24" s="2"/>
    </row>
    <row r="25" spans="1:9" x14ac:dyDescent="0.25">
      <c r="D25" s="1"/>
      <c r="E25" s="2"/>
    </row>
    <row r="26" spans="1:9" x14ac:dyDescent="0.25">
      <c r="D26" s="1"/>
      <c r="E26" s="2"/>
    </row>
    <row r="27" spans="1:9" x14ac:dyDescent="0.25">
      <c r="D27" s="1"/>
      <c r="E27" s="2"/>
    </row>
    <row r="28" spans="1:9" x14ac:dyDescent="0.25">
      <c r="D28" s="1"/>
      <c r="E28" s="2"/>
    </row>
    <row r="29" spans="1:9" x14ac:dyDescent="0.25">
      <c r="D29" s="1"/>
      <c r="E29" s="2"/>
    </row>
    <row r="30" spans="1:9" x14ac:dyDescent="0.25">
      <c r="D30" s="1"/>
      <c r="E30" s="2"/>
    </row>
    <row r="31" spans="1:9" x14ac:dyDescent="0.25">
      <c r="D31" s="1"/>
      <c r="E31" s="2"/>
    </row>
    <row r="32" spans="1:9" x14ac:dyDescent="0.25">
      <c r="D32" s="1"/>
      <c r="E32" s="2"/>
    </row>
    <row r="33" spans="4:5" x14ac:dyDescent="0.25">
      <c r="D33" s="1"/>
      <c r="E33" s="2"/>
    </row>
    <row r="34" spans="4:5" x14ac:dyDescent="0.25">
      <c r="D34" s="1"/>
      <c r="E34" s="2"/>
    </row>
    <row r="35" spans="4:5" x14ac:dyDescent="0.25">
      <c r="D35" s="1"/>
      <c r="E35" s="2"/>
    </row>
    <row r="36" spans="4:5" x14ac:dyDescent="0.25">
      <c r="D36" s="1"/>
      <c r="E36" s="2"/>
    </row>
    <row r="37" spans="4:5" x14ac:dyDescent="0.25">
      <c r="D37" s="1"/>
      <c r="E37" s="2"/>
    </row>
    <row r="38" spans="4:5" x14ac:dyDescent="0.25">
      <c r="D38" s="1"/>
      <c r="E38" s="2"/>
    </row>
    <row r="39" spans="4:5" x14ac:dyDescent="0.25">
      <c r="D39" s="1"/>
      <c r="E39" s="2"/>
    </row>
    <row r="40" spans="4:5" x14ac:dyDescent="0.25">
      <c r="D40" s="1"/>
      <c r="E40" s="2"/>
    </row>
    <row r="41" spans="4:5" x14ac:dyDescent="0.25">
      <c r="D41" s="1"/>
      <c r="E41" s="2"/>
    </row>
    <row r="42" spans="4:5" x14ac:dyDescent="0.25">
      <c r="D42" s="1"/>
      <c r="E42" s="2"/>
    </row>
    <row r="43" spans="4:5" x14ac:dyDescent="0.25">
      <c r="D43" s="1"/>
      <c r="E43" s="2"/>
    </row>
    <row r="44" spans="4:5" x14ac:dyDescent="0.25">
      <c r="D44" s="1"/>
      <c r="E44" s="2"/>
    </row>
    <row r="45" spans="4:5" x14ac:dyDescent="0.25">
      <c r="D45" s="1"/>
      <c r="E45" s="2"/>
    </row>
    <row r="46" spans="4:5" x14ac:dyDescent="0.25">
      <c r="D46" s="1"/>
      <c r="E46" s="2"/>
    </row>
    <row r="47" spans="4:5" x14ac:dyDescent="0.25">
      <c r="D47" s="1"/>
      <c r="E47" s="2"/>
    </row>
    <row r="48" spans="4:5" x14ac:dyDescent="0.25">
      <c r="D48" s="1"/>
      <c r="E48" s="2"/>
    </row>
    <row r="49" spans="4:5" x14ac:dyDescent="0.25">
      <c r="D49" s="1"/>
      <c r="E49" s="2"/>
    </row>
    <row r="50" spans="4:5" x14ac:dyDescent="0.25">
      <c r="D50" s="1"/>
      <c r="E50" s="2"/>
    </row>
    <row r="51" spans="4:5" x14ac:dyDescent="0.25">
      <c r="D51" s="1"/>
      <c r="E51" s="2"/>
    </row>
    <row r="52" spans="4:5" x14ac:dyDescent="0.25">
      <c r="D52" s="1"/>
      <c r="E52" s="2"/>
    </row>
    <row r="53" spans="4:5" x14ac:dyDescent="0.25">
      <c r="D53" s="1"/>
      <c r="E53" s="2"/>
    </row>
    <row r="54" spans="4:5" x14ac:dyDescent="0.25">
      <c r="D54" s="1"/>
      <c r="E54" s="2"/>
    </row>
    <row r="55" spans="4:5" x14ac:dyDescent="0.25">
      <c r="D55" s="1"/>
      <c r="E55" s="2"/>
    </row>
    <row r="56" spans="4:5" x14ac:dyDescent="0.25">
      <c r="D56" s="1"/>
      <c r="E56" s="2"/>
    </row>
    <row r="57" spans="4:5" x14ac:dyDescent="0.25">
      <c r="D57" s="1"/>
      <c r="E57" s="2"/>
    </row>
    <row r="58" spans="4:5" x14ac:dyDescent="0.25">
      <c r="D58" s="1"/>
      <c r="E58" s="2"/>
    </row>
    <row r="59" spans="4:5" x14ac:dyDescent="0.25">
      <c r="D59" s="1"/>
      <c r="E59" s="2"/>
    </row>
    <row r="60" spans="4:5" x14ac:dyDescent="0.25">
      <c r="D60" s="1"/>
      <c r="E60" s="2"/>
    </row>
    <row r="61" spans="4:5" x14ac:dyDescent="0.25">
      <c r="D61" s="1"/>
      <c r="E61" s="2"/>
    </row>
    <row r="62" spans="4:5" x14ac:dyDescent="0.25">
      <c r="D62" s="1"/>
      <c r="E62" s="2"/>
    </row>
    <row r="63" spans="4:5" x14ac:dyDescent="0.25">
      <c r="D63" s="1"/>
      <c r="E63" s="2"/>
    </row>
    <row r="64" spans="4:5" x14ac:dyDescent="0.25">
      <c r="D64" s="1"/>
      <c r="E64" s="2"/>
    </row>
    <row r="65" spans="4:5" x14ac:dyDescent="0.25">
      <c r="D65" s="1"/>
      <c r="E65" s="2"/>
    </row>
    <row r="66" spans="4:5" x14ac:dyDescent="0.25">
      <c r="D66" s="1"/>
      <c r="E66" s="2"/>
    </row>
    <row r="67" spans="4:5" x14ac:dyDescent="0.25">
      <c r="D67" s="1"/>
      <c r="E67" s="2"/>
    </row>
    <row r="68" spans="4:5" x14ac:dyDescent="0.25">
      <c r="D68" s="1"/>
      <c r="E68" s="2"/>
    </row>
    <row r="69" spans="4:5" x14ac:dyDescent="0.25">
      <c r="D69" s="1"/>
      <c r="E69" s="2"/>
    </row>
    <row r="70" spans="4:5" x14ac:dyDescent="0.25">
      <c r="D70" s="1"/>
      <c r="E70" s="2"/>
    </row>
    <row r="71" spans="4:5" x14ac:dyDescent="0.25">
      <c r="D71" s="1"/>
      <c r="E71" s="2"/>
    </row>
    <row r="72" spans="4:5" x14ac:dyDescent="0.25">
      <c r="D72" s="1"/>
      <c r="E72" s="2"/>
    </row>
    <row r="73" spans="4:5" x14ac:dyDescent="0.25">
      <c r="D73" s="1"/>
      <c r="E73" s="2"/>
    </row>
    <row r="74" spans="4:5" x14ac:dyDescent="0.25">
      <c r="D74" s="1"/>
      <c r="E74" s="2"/>
    </row>
    <row r="75" spans="4:5" x14ac:dyDescent="0.25">
      <c r="D75" s="1"/>
      <c r="E75" s="2"/>
    </row>
    <row r="76" spans="4:5" x14ac:dyDescent="0.25">
      <c r="D76" s="1"/>
      <c r="E76" s="2"/>
    </row>
    <row r="77" spans="4:5" x14ac:dyDescent="0.25">
      <c r="D77" s="1"/>
      <c r="E77" s="2"/>
    </row>
    <row r="78" spans="4:5" x14ac:dyDescent="0.25">
      <c r="D78" s="1"/>
      <c r="E78" s="2"/>
    </row>
    <row r="79" spans="4:5" x14ac:dyDescent="0.25">
      <c r="D79" s="1"/>
      <c r="E79" s="2"/>
    </row>
    <row r="80" spans="4:5" x14ac:dyDescent="0.25">
      <c r="D80" s="1"/>
      <c r="E80" s="2"/>
    </row>
    <row r="81" spans="4:5" x14ac:dyDescent="0.25">
      <c r="D81" s="1"/>
      <c r="E81" s="2"/>
    </row>
    <row r="82" spans="4:5" x14ac:dyDescent="0.25">
      <c r="D82" s="1"/>
      <c r="E82" s="2"/>
    </row>
    <row r="83" spans="4:5" x14ac:dyDescent="0.25">
      <c r="D83" s="1"/>
      <c r="E83" s="2"/>
    </row>
    <row r="84" spans="4:5" x14ac:dyDescent="0.25">
      <c r="D84" s="1"/>
      <c r="E84" s="2"/>
    </row>
    <row r="85" spans="4:5" x14ac:dyDescent="0.25">
      <c r="D85" s="1"/>
      <c r="E85" s="2"/>
    </row>
    <row r="86" spans="4:5" x14ac:dyDescent="0.25">
      <c r="D86" s="1"/>
      <c r="E86" s="2"/>
    </row>
    <row r="87" spans="4:5" x14ac:dyDescent="0.25">
      <c r="D87" s="1"/>
      <c r="E87" s="2"/>
    </row>
    <row r="88" spans="4:5" x14ac:dyDescent="0.25">
      <c r="D88" s="1"/>
      <c r="E88" s="2"/>
    </row>
    <row r="89" spans="4:5" x14ac:dyDescent="0.25">
      <c r="D89" s="1"/>
      <c r="E89" s="2"/>
    </row>
    <row r="90" spans="4:5" x14ac:dyDescent="0.25">
      <c r="D90" s="1"/>
      <c r="E90" s="2"/>
    </row>
    <row r="91" spans="4:5" x14ac:dyDescent="0.25">
      <c r="D91" s="1"/>
      <c r="E91" s="2"/>
    </row>
    <row r="92" spans="4:5" x14ac:dyDescent="0.25">
      <c r="D92" s="1"/>
      <c r="E92" s="2"/>
    </row>
    <row r="93" spans="4:5" x14ac:dyDescent="0.25">
      <c r="D93" s="1"/>
      <c r="E93" s="2"/>
    </row>
    <row r="94" spans="4:5" x14ac:dyDescent="0.25">
      <c r="D94" s="1"/>
      <c r="E94" s="2"/>
    </row>
    <row r="95" spans="4:5" x14ac:dyDescent="0.25">
      <c r="D95" s="1"/>
      <c r="E95" s="2"/>
    </row>
    <row r="96" spans="4:5" x14ac:dyDescent="0.25">
      <c r="D96" s="1"/>
      <c r="E96" s="2"/>
    </row>
    <row r="97" spans="4:5" x14ac:dyDescent="0.25">
      <c r="D97" s="1"/>
      <c r="E97" s="2"/>
    </row>
    <row r="98" spans="4:5" x14ac:dyDescent="0.25">
      <c r="D98" s="1"/>
      <c r="E98" s="2"/>
    </row>
    <row r="99" spans="4:5" x14ac:dyDescent="0.25">
      <c r="D99" s="1"/>
      <c r="E99" s="2"/>
    </row>
    <row r="100" spans="4:5" x14ac:dyDescent="0.25">
      <c r="D100" s="1"/>
      <c r="E100" s="2"/>
    </row>
    <row r="101" spans="4:5" x14ac:dyDescent="0.25">
      <c r="D101" s="1"/>
      <c r="E101" s="2"/>
    </row>
    <row r="102" spans="4:5" x14ac:dyDescent="0.25">
      <c r="D102" s="1"/>
      <c r="E102" s="2"/>
    </row>
    <row r="103" spans="4:5" x14ac:dyDescent="0.25">
      <c r="D103" s="1"/>
      <c r="E103" s="2"/>
    </row>
    <row r="104" spans="4:5" x14ac:dyDescent="0.25">
      <c r="D104" s="1"/>
      <c r="E104" s="2"/>
    </row>
    <row r="105" spans="4:5" x14ac:dyDescent="0.25">
      <c r="D105" s="1"/>
      <c r="E105" s="2"/>
    </row>
    <row r="106" spans="4:5" x14ac:dyDescent="0.25">
      <c r="D106" s="1"/>
      <c r="E106" s="2"/>
    </row>
    <row r="107" spans="4:5" x14ac:dyDescent="0.25">
      <c r="D107" s="1"/>
      <c r="E107" s="2"/>
    </row>
    <row r="108" spans="4:5" x14ac:dyDescent="0.25">
      <c r="D108" s="1"/>
      <c r="E108" s="2"/>
    </row>
    <row r="109" spans="4:5" x14ac:dyDescent="0.25">
      <c r="D109" s="1"/>
      <c r="E109" s="2"/>
    </row>
    <row r="110" spans="4:5" x14ac:dyDescent="0.25">
      <c r="D110" s="1"/>
      <c r="E110" s="2"/>
    </row>
    <row r="111" spans="4:5" x14ac:dyDescent="0.25">
      <c r="D111" s="1"/>
      <c r="E111" s="2"/>
    </row>
    <row r="112" spans="4:5" x14ac:dyDescent="0.25">
      <c r="D112" s="1"/>
      <c r="E112" s="2"/>
    </row>
    <row r="113" spans="4:5" x14ac:dyDescent="0.25">
      <c r="D113" s="1"/>
      <c r="E113" s="2"/>
    </row>
    <row r="114" spans="4:5" x14ac:dyDescent="0.25">
      <c r="D114" s="1"/>
      <c r="E114" s="2"/>
    </row>
    <row r="115" spans="4:5" x14ac:dyDescent="0.25">
      <c r="D115" s="1"/>
      <c r="E115" s="2"/>
    </row>
    <row r="116" spans="4:5" x14ac:dyDescent="0.25">
      <c r="D116" s="1"/>
      <c r="E116" s="2"/>
    </row>
    <row r="117" spans="4:5" x14ac:dyDescent="0.25">
      <c r="D117" s="1"/>
      <c r="E117" s="2"/>
    </row>
    <row r="118" spans="4:5" x14ac:dyDescent="0.25">
      <c r="D118" s="1"/>
      <c r="E118" s="2"/>
    </row>
    <row r="119" spans="4:5" x14ac:dyDescent="0.25">
      <c r="D119" s="1"/>
      <c r="E119" s="2"/>
    </row>
    <row r="120" spans="4:5" x14ac:dyDescent="0.25">
      <c r="D120" s="1"/>
      <c r="E120" s="2"/>
    </row>
    <row r="121" spans="4:5" x14ac:dyDescent="0.25">
      <c r="D121" s="1"/>
      <c r="E121" s="2"/>
    </row>
    <row r="122" spans="4:5" x14ac:dyDescent="0.25">
      <c r="D122" s="1"/>
      <c r="E122" s="2"/>
    </row>
    <row r="123" spans="4:5" x14ac:dyDescent="0.25">
      <c r="D123" s="1"/>
      <c r="E123" s="2"/>
    </row>
    <row r="124" spans="4:5" x14ac:dyDescent="0.25">
      <c r="D124" s="1"/>
      <c r="E124" s="2"/>
    </row>
    <row r="125" spans="4:5" x14ac:dyDescent="0.25">
      <c r="D125" s="1"/>
      <c r="E125" s="2"/>
    </row>
    <row r="126" spans="4:5" x14ac:dyDescent="0.25">
      <c r="D126" s="1"/>
      <c r="E126" s="2"/>
    </row>
    <row r="127" spans="4:5" x14ac:dyDescent="0.25">
      <c r="D127" s="1"/>
      <c r="E127" s="2"/>
    </row>
    <row r="128" spans="4:5" x14ac:dyDescent="0.25">
      <c r="D128" s="1"/>
      <c r="E128" s="2"/>
    </row>
    <row r="129" spans="4:5" x14ac:dyDescent="0.25">
      <c r="D129" s="1"/>
      <c r="E129" s="2"/>
    </row>
    <row r="130" spans="4:5" x14ac:dyDescent="0.25">
      <c r="D130" s="1"/>
      <c r="E130" s="2"/>
    </row>
    <row r="131" spans="4:5" x14ac:dyDescent="0.25">
      <c r="D131" s="1"/>
      <c r="E131" s="2"/>
    </row>
    <row r="132" spans="4:5" x14ac:dyDescent="0.25">
      <c r="D132" s="1"/>
      <c r="E132" s="2"/>
    </row>
    <row r="133" spans="4:5" x14ac:dyDescent="0.25">
      <c r="D133" s="1"/>
      <c r="E133" s="2"/>
    </row>
    <row r="134" spans="4:5" x14ac:dyDescent="0.25">
      <c r="D134" s="1"/>
      <c r="E134" s="2"/>
    </row>
  </sheetData>
  <sortState xmlns:xlrd2="http://schemas.microsoft.com/office/spreadsheetml/2017/richdata2" ref="A2:P448">
    <sortCondition ref="F1"/>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Pivot Table</vt:lpstr>
      <vt:lpstr>Disposition</vt:lpstr>
      <vt:lpstr>Time</vt:lpstr>
      <vt:lpstr>DOW</vt:lpstr>
      <vt:lpstr>Month</vt:lpstr>
      <vt:lpstr>Age&amp;Sex</vt:lpstr>
      <vt:lpstr>Road</vt:lpstr>
      <vt:lpstr># Hit per Roadway</vt:lpstr>
      <vt:lpstr>KBW</vt:lpstr>
    </vt:vector>
  </TitlesOfParts>
  <Company>Department of the Interior - 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Ehler</dc:creator>
  <cp:lastModifiedBy>Patrick, Kathleen M</cp:lastModifiedBy>
  <dcterms:created xsi:type="dcterms:W3CDTF">2014-03-01T01:04:31Z</dcterms:created>
  <dcterms:modified xsi:type="dcterms:W3CDTF">2024-02-18T16:21:16Z</dcterms:modified>
</cp:coreProperties>
</file>