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activeTab="2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C10" i="3" l="1"/>
  <c r="E10" i="3"/>
  <c r="G10" i="3"/>
  <c r="I10" i="3"/>
  <c r="K10" i="3"/>
  <c r="C20" i="3"/>
  <c r="E20" i="3"/>
  <c r="G20" i="3"/>
  <c r="I20" i="3"/>
  <c r="J23" i="3"/>
  <c r="I19" i="3"/>
  <c r="I18" i="3"/>
  <c r="I17" i="3"/>
  <c r="I16" i="3"/>
  <c r="I15" i="3"/>
  <c r="I14" i="3"/>
  <c r="I13" i="3"/>
  <c r="G19" i="3"/>
  <c r="G18" i="3"/>
  <c r="G17" i="3"/>
  <c r="G16" i="3"/>
  <c r="G15" i="3"/>
  <c r="G14" i="3"/>
  <c r="G13" i="3"/>
  <c r="E19" i="3"/>
  <c r="E18" i="3"/>
  <c r="E17" i="3"/>
  <c r="E16" i="3"/>
  <c r="E15" i="3"/>
  <c r="E14" i="3"/>
  <c r="E13" i="3"/>
  <c r="C19" i="3"/>
  <c r="C18" i="3"/>
  <c r="C17" i="3"/>
  <c r="C16" i="3"/>
  <c r="C15" i="3"/>
  <c r="C14" i="3"/>
  <c r="C13" i="3"/>
  <c r="K9" i="3"/>
  <c r="K8" i="3"/>
  <c r="K7" i="3"/>
  <c r="K6" i="3"/>
  <c r="K5" i="3"/>
  <c r="K4" i="3"/>
  <c r="K3" i="3"/>
  <c r="I9" i="3"/>
  <c r="I8" i="3"/>
  <c r="I7" i="3"/>
  <c r="I6" i="3"/>
  <c r="I5" i="3"/>
  <c r="I4" i="3"/>
  <c r="I3" i="3"/>
  <c r="G8" i="3"/>
  <c r="G7" i="3"/>
  <c r="G9" i="3"/>
  <c r="G6" i="3"/>
  <c r="G5" i="3"/>
  <c r="G4" i="3"/>
  <c r="G3" i="3"/>
  <c r="E9" i="3"/>
  <c r="E8" i="3"/>
  <c r="E7" i="3"/>
  <c r="E6" i="3"/>
  <c r="E5" i="3"/>
  <c r="E4" i="3"/>
  <c r="E3" i="3"/>
  <c r="C9" i="3"/>
  <c r="C8" i="3"/>
  <c r="C7" i="3"/>
  <c r="C6" i="3"/>
  <c r="C5" i="3"/>
  <c r="C4" i="3"/>
  <c r="C3" i="3"/>
  <c r="D20" i="3"/>
  <c r="F20" i="3"/>
  <c r="H20" i="3"/>
  <c r="B20" i="3"/>
  <c r="D10" i="3"/>
  <c r="F10" i="3"/>
  <c r="H10" i="3"/>
  <c r="J10" i="3"/>
  <c r="B10" i="3"/>
  <c r="C14" i="2"/>
  <c r="E14" i="2"/>
  <c r="F14" i="2"/>
  <c r="H14" i="2"/>
  <c r="I14" i="2"/>
  <c r="K14" i="2"/>
  <c r="L14" i="2"/>
  <c r="B14" i="2"/>
  <c r="C7" i="2"/>
  <c r="E7" i="2"/>
  <c r="F7" i="2"/>
  <c r="H7" i="2"/>
  <c r="I7" i="2"/>
  <c r="K7" i="2"/>
  <c r="L7" i="2"/>
  <c r="N7" i="2"/>
  <c r="O7" i="2"/>
  <c r="B7" i="2"/>
  <c r="J24" i="3" l="1"/>
  <c r="M37" i="1"/>
  <c r="M55" i="1"/>
  <c r="M49" i="1"/>
  <c r="M43" i="1"/>
  <c r="M31" i="1"/>
  <c r="M25" i="1"/>
  <c r="M19" i="1"/>
  <c r="M13" i="1"/>
  <c r="M7" i="1"/>
  <c r="M3" i="1"/>
  <c r="M4" i="1"/>
  <c r="M6" i="1"/>
  <c r="M9" i="1"/>
  <c r="M10" i="1"/>
  <c r="M12" i="1"/>
  <c r="M15" i="1"/>
  <c r="M16" i="1"/>
  <c r="M18" i="1"/>
  <c r="M21" i="1"/>
  <c r="M22" i="1"/>
  <c r="M24" i="1"/>
  <c r="M27" i="1"/>
  <c r="P25" i="1" s="1"/>
  <c r="M28" i="1"/>
  <c r="P26" i="1" s="1"/>
  <c r="M30" i="1"/>
  <c r="M33" i="1"/>
  <c r="M34" i="1"/>
  <c r="M36" i="1"/>
  <c r="M39" i="1"/>
  <c r="M40" i="1"/>
  <c r="M42" i="1"/>
  <c r="M45" i="1"/>
  <c r="M46" i="1"/>
  <c r="M48" i="1"/>
  <c r="M51" i="1"/>
  <c r="M52" i="1"/>
  <c r="M54" i="1"/>
  <c r="P29" i="1" l="1"/>
  <c r="P28" i="1"/>
</calcChain>
</file>

<file path=xl/sharedStrings.xml><?xml version="1.0" encoding="utf-8"?>
<sst xmlns="http://schemas.openxmlformats.org/spreadsheetml/2006/main" count="536" uniqueCount="78">
  <si>
    <t>Niño 1</t>
  </si>
  <si>
    <t xml:space="preserve">Niño 2 </t>
  </si>
  <si>
    <t>Niño 3</t>
  </si>
  <si>
    <t>Niño 4</t>
  </si>
  <si>
    <t>Adulto 1</t>
  </si>
  <si>
    <t>Adulto 2</t>
  </si>
  <si>
    <t>Adulto 3</t>
  </si>
  <si>
    <t>Adulto 4</t>
  </si>
  <si>
    <t>Adulto 5</t>
  </si>
  <si>
    <t>Adulto 6</t>
  </si>
  <si>
    <t>Adulto 7</t>
  </si>
  <si>
    <t>Resultado</t>
  </si>
  <si>
    <t>Blancanieves</t>
  </si>
  <si>
    <t>Paradas Lectura Simple</t>
  </si>
  <si>
    <t>X</t>
  </si>
  <si>
    <t>Paradas en Lectura del Programa</t>
  </si>
  <si>
    <t>Le ha gustado</t>
  </si>
  <si>
    <t>si</t>
  </si>
  <si>
    <t>Puntuacion</t>
  </si>
  <si>
    <t>Ajustados / Total (10)</t>
  </si>
  <si>
    <t>Caperucita</t>
  </si>
  <si>
    <t>Ajustados / Total (13)</t>
  </si>
  <si>
    <t>Cenicienta</t>
  </si>
  <si>
    <t>Ajustados / Total (8)</t>
  </si>
  <si>
    <t>La flauta de Hamelin</t>
  </si>
  <si>
    <t>no</t>
  </si>
  <si>
    <t>Pantes</t>
  </si>
  <si>
    <t>Los Tres Cerditos</t>
  </si>
  <si>
    <t>Pdurante</t>
  </si>
  <si>
    <t>[SI-NO]</t>
  </si>
  <si>
    <t>Sobre 10</t>
  </si>
  <si>
    <t>%</t>
  </si>
  <si>
    <t>Ajustados / Total (6)</t>
  </si>
  <si>
    <t>Merlin el Mago</t>
  </si>
  <si>
    <t>Patito Feo</t>
  </si>
  <si>
    <t>Peter Pan</t>
  </si>
  <si>
    <t>Ajustados / Total (15)</t>
  </si>
  <si>
    <t>Sinbad el Marino</t>
  </si>
  <si>
    <t xml:space="preserve">si </t>
  </si>
  <si>
    <t xml:space="preserve">no </t>
  </si>
  <si>
    <t>Ajustados / Total (16)</t>
  </si>
  <si>
    <t>Algoritmo Busqueda</t>
  </si>
  <si>
    <t>Jpg</t>
  </si>
  <si>
    <t>Cuento</t>
  </si>
  <si>
    <t>Sara</t>
  </si>
  <si>
    <t>Angel</t>
  </si>
  <si>
    <t>Antuan</t>
  </si>
  <si>
    <t>Lourdes</t>
  </si>
  <si>
    <t>SI</t>
  </si>
  <si>
    <t>NO</t>
  </si>
  <si>
    <t>Niño 2</t>
  </si>
  <si>
    <t>PLS</t>
  </si>
  <si>
    <t>PLcP</t>
  </si>
  <si>
    <t>G</t>
  </si>
  <si>
    <t>PLcP = Paradas Lectura con Programa.</t>
  </si>
  <si>
    <t>PLS = Paradas Lectura Simple.</t>
  </si>
  <si>
    <t>Ajustados / Total (12)</t>
  </si>
  <si>
    <t>5.1</t>
  </si>
  <si>
    <t>Media paradas lectura-simple</t>
  </si>
  <si>
    <t>Media paradas Lectura-aplicacion</t>
  </si>
  <si>
    <t>2.91</t>
  </si>
  <si>
    <t>G = Preferencia Aplicación</t>
  </si>
  <si>
    <t>Moda  Preferencia</t>
  </si>
  <si>
    <t>P= Puntuacion</t>
  </si>
  <si>
    <t>P</t>
  </si>
  <si>
    <t>PT(10)</t>
  </si>
  <si>
    <t>PT (13)</t>
  </si>
  <si>
    <t>PT(8)</t>
  </si>
  <si>
    <t>PT(13)</t>
  </si>
  <si>
    <t>PT(6)</t>
  </si>
  <si>
    <t>PT(12)</t>
  </si>
  <si>
    <t>PT(15)</t>
  </si>
  <si>
    <t>PT(16)</t>
  </si>
  <si>
    <t xml:space="preserve">Media de puntuacion </t>
  </si>
  <si>
    <t>Total</t>
  </si>
  <si>
    <t>N/A</t>
  </si>
  <si>
    <t>Media de Imágenes correctas/Total %</t>
  </si>
  <si>
    <t>PT(X)= Imágenes Correctas / Total (X)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</si>
</sst>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1"/>
      <color rgb="FFFF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43"/>
        <bgColor indexed="26"/>
      </patternFill>
    </fill>
    <fill>
      <patternFill patternType="solid">
        <fgColor indexed="29"/>
        <bgColor indexed="45"/>
      </patternFill>
    </fill>
    <fill>
      <patternFill patternType="solid">
        <fgColor indexed="62"/>
        <bgColor indexed="56"/>
      </patternFill>
    </fill>
    <fill>
      <patternFill patternType="solid">
        <fgColor indexed="57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9"/>
        <bgColor indexed="26"/>
      </patternFill>
    </fill>
    <fill>
      <patternFill patternType="solid">
        <fgColor indexed="53"/>
        <bgColor indexed="52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3"/>
        <bgColor indexed="55"/>
      </patternFill>
    </fill>
    <fill>
      <patternFill patternType="solid">
        <fgColor rgb="FFFF3399"/>
        <bgColor indexed="36"/>
      </patternFill>
    </fill>
    <fill>
      <patternFill patternType="solid">
        <fgColor rgb="FFCC3399"/>
        <bgColor indexed="3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58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050"/>
        <bgColor indexed="64"/>
      </patternFill>
    </fill>
  </fills>
  <borders count="5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2" borderId="4" xfId="0" applyFont="1" applyFill="1" applyBorder="1" applyAlignment="1">
      <alignment horizontal="center"/>
    </xf>
    <xf numFmtId="0" fontId="0" fillId="8" borderId="0" xfId="0" applyFill="1"/>
    <xf numFmtId="0" fontId="0" fillId="9" borderId="3" xfId="0" applyFont="1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10" borderId="0" xfId="0" applyFill="1"/>
    <xf numFmtId="0" fontId="2" fillId="11" borderId="3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0" xfId="0" applyNumberFormat="1"/>
    <xf numFmtId="0" fontId="2" fillId="8" borderId="3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5" borderId="3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17" borderId="30" xfId="0" applyFill="1" applyBorder="1" applyAlignment="1">
      <alignment horizontal="center"/>
    </xf>
    <xf numFmtId="0" fontId="0" fillId="17" borderId="3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 applyFill="1" applyBorder="1" applyAlignment="1"/>
    <xf numFmtId="0" fontId="7" fillId="0" borderId="11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2" fillId="19" borderId="31" xfId="0" applyFont="1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0" fillId="0" borderId="39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40" xfId="0" applyFont="1" applyFill="1" applyBorder="1" applyAlignment="1">
      <alignment horizontal="center"/>
    </xf>
    <xf numFmtId="0" fontId="5" fillId="17" borderId="11" xfId="0" applyFont="1" applyFill="1" applyBorder="1" applyAlignment="1">
      <alignment horizontal="center"/>
    </xf>
    <xf numFmtId="0" fontId="5" fillId="17" borderId="3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left"/>
    </xf>
    <xf numFmtId="0" fontId="3" fillId="0" borderId="17" xfId="0" applyFont="1" applyFill="1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0" fontId="0" fillId="0" borderId="16" xfId="0" applyFont="1" applyFill="1" applyBorder="1" applyAlignment="1">
      <alignment horizontal="left"/>
    </xf>
    <xf numFmtId="0" fontId="0" fillId="0" borderId="17" xfId="0" applyFont="1" applyFill="1" applyBorder="1" applyAlignment="1">
      <alignment horizontal="left"/>
    </xf>
    <xf numFmtId="0" fontId="6" fillId="13" borderId="16" xfId="0" applyFont="1" applyFill="1" applyBorder="1" applyAlignment="1">
      <alignment horizontal="center"/>
    </xf>
    <xf numFmtId="0" fontId="6" fillId="14" borderId="16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6" fillId="11" borderId="17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6" fillId="16" borderId="16" xfId="0" applyFont="1" applyFill="1" applyBorder="1" applyAlignment="1">
      <alignment horizontal="center"/>
    </xf>
    <xf numFmtId="0" fontId="6" fillId="16" borderId="17" xfId="0" applyFont="1" applyFill="1" applyBorder="1" applyAlignment="1">
      <alignment horizontal="center"/>
    </xf>
    <xf numFmtId="0" fontId="6" fillId="12" borderId="16" xfId="0" applyFont="1" applyFill="1" applyBorder="1" applyAlignment="1">
      <alignment horizontal="center"/>
    </xf>
    <xf numFmtId="0" fontId="6" fillId="11" borderId="18" xfId="0" applyFont="1" applyFill="1" applyBorder="1" applyAlignment="1">
      <alignment horizontal="center"/>
    </xf>
    <xf numFmtId="0" fontId="6" fillId="11" borderId="21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15" borderId="20" xfId="0" applyFont="1" applyFill="1" applyBorder="1" applyAlignment="1">
      <alignment horizontal="center"/>
    </xf>
    <xf numFmtId="0" fontId="6" fillId="15" borderId="21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6" fillId="12" borderId="15" xfId="0" applyFont="1" applyFill="1" applyBorder="1" applyAlignment="1">
      <alignment horizontal="center"/>
    </xf>
    <xf numFmtId="0" fontId="5" fillId="17" borderId="11" xfId="0" applyFont="1" applyFill="1" applyBorder="1" applyAlignment="1"/>
    <xf numFmtId="0" fontId="5" fillId="17" borderId="34" xfId="0" applyFont="1" applyFill="1" applyBorder="1" applyAlignment="1"/>
    <xf numFmtId="0" fontId="4" fillId="0" borderId="7" xfId="0" applyFont="1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5" fillId="0" borderId="46" xfId="0" applyFont="1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52" xfId="0" applyFont="1" applyFill="1" applyBorder="1" applyAlignment="1">
      <alignment horizontal="center"/>
    </xf>
    <xf numFmtId="0" fontId="0" fillId="20" borderId="23" xfId="0" applyFill="1" applyBorder="1"/>
    <xf numFmtId="0" fontId="0" fillId="20" borderId="24" xfId="0" applyFill="1" applyBorder="1"/>
    <xf numFmtId="0" fontId="0" fillId="20" borderId="46" xfId="0" applyFill="1" applyBorder="1"/>
    <xf numFmtId="0" fontId="0" fillId="20" borderId="22" xfId="0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12" borderId="17" xfId="0" applyFont="1" applyFill="1" applyBorder="1" applyAlignment="1">
      <alignment horizontal="center"/>
    </xf>
    <xf numFmtId="0" fontId="6" fillId="13" borderId="15" xfId="0" applyFont="1" applyFill="1" applyBorder="1" applyAlignment="1">
      <alignment horizontal="center"/>
    </xf>
    <xf numFmtId="0" fontId="6" fillId="13" borderId="17" xfId="0" applyFont="1" applyFill="1" applyBorder="1" applyAlignment="1">
      <alignment horizontal="center"/>
    </xf>
    <xf numFmtId="0" fontId="6" fillId="14" borderId="15" xfId="0" applyFont="1" applyFill="1" applyBorder="1" applyAlignment="1">
      <alignment horizontal="center"/>
    </xf>
    <xf numFmtId="0" fontId="6" fillId="14" borderId="17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0" fillId="19" borderId="34" xfId="0" applyFont="1" applyFill="1" applyBorder="1" applyAlignment="1">
      <alignment horizontal="center"/>
    </xf>
    <xf numFmtId="0" fontId="0" fillId="0" borderId="53" xfId="0" applyFont="1" applyFill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0" borderId="54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19" borderId="55" xfId="0" applyFon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8" xfId="0" applyNumberFormat="1" applyFont="1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20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30" xfId="0" applyFill="1" applyBorder="1" applyAlignment="1">
      <alignment horizontal="center"/>
    </xf>
    <xf numFmtId="0" fontId="0" fillId="19" borderId="32" xfId="0" applyFill="1" applyBorder="1" applyAlignment="1">
      <alignment horizontal="center"/>
    </xf>
    <xf numFmtId="0" fontId="0" fillId="19" borderId="33" xfId="0" applyFill="1" applyBorder="1" applyAlignment="1">
      <alignment horizontal="center"/>
    </xf>
    <xf numFmtId="0" fontId="0" fillId="20" borderId="7" xfId="0" applyFont="1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2" fontId="7" fillId="0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3399"/>
      <color rgb="FFCC33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PLS</c:v>
          </c:tx>
          <c:marker>
            <c:symbol val="none"/>
          </c:marker>
          <c:cat>
            <c:strRef>
              <c:f>(Hoja2!$B$1,Hoja2!$E$1,Hoja2!$H$1,Hoja2!$K$1,Hoja2!$N$1,Hoja2!$B$8,Hoja2!$E$8,Hoja2!$H$8,Hoja2!$K$8)</c:f>
              <c:strCache>
                <c:ptCount val="9"/>
                <c:pt idx="0">
                  <c:v>Blancanieves</c:v>
                </c:pt>
                <c:pt idx="1">
                  <c:v>Caperucita</c:v>
                </c:pt>
                <c:pt idx="2">
                  <c:v>Cenicienta</c:v>
                </c:pt>
                <c:pt idx="3">
                  <c:v>La flauta de Hamelin</c:v>
                </c:pt>
                <c:pt idx="4">
                  <c:v>Los Tres Cerditos</c:v>
                </c:pt>
                <c:pt idx="5">
                  <c:v>Merlin el Mago</c:v>
                </c:pt>
                <c:pt idx="6">
                  <c:v>Patito Feo</c:v>
                </c:pt>
                <c:pt idx="7">
                  <c:v>Peter Pan</c:v>
                </c:pt>
                <c:pt idx="8">
                  <c:v>Sinbad el Marino</c:v>
                </c:pt>
              </c:strCache>
            </c:strRef>
          </c:cat>
          <c:val>
            <c:numRef>
              <c:f>(Hoja2!$B$7,Hoja2!$E$7,Hoja2!$H$7,Hoja2!$K$7,Hoja2!$N$7,Hoja2!$B$14,Hoja2!$E$14,Hoja2!$H$14,Hoja2!$K$14)</c:f>
              <c:numCache>
                <c:formatCode>General</c:formatCode>
                <c:ptCount val="9"/>
                <c:pt idx="0">
                  <c:v>4.75</c:v>
                </c:pt>
                <c:pt idx="1">
                  <c:v>4.75</c:v>
                </c:pt>
                <c:pt idx="2">
                  <c:v>6</c:v>
                </c:pt>
                <c:pt idx="3">
                  <c:v>6</c:v>
                </c:pt>
                <c:pt idx="4">
                  <c:v>3.75</c:v>
                </c:pt>
                <c:pt idx="5">
                  <c:v>6</c:v>
                </c:pt>
                <c:pt idx="6">
                  <c:v>2.75</c:v>
                </c:pt>
                <c:pt idx="7">
                  <c:v>5.25</c:v>
                </c:pt>
                <c:pt idx="8">
                  <c:v>6.75</c:v>
                </c:pt>
              </c:numCache>
            </c:numRef>
          </c:val>
          <c:smooth val="0"/>
        </c:ser>
        <c:ser>
          <c:idx val="1"/>
          <c:order val="1"/>
          <c:tx>
            <c:v>PLcP</c:v>
          </c:tx>
          <c:marker>
            <c:symbol val="none"/>
          </c:marker>
          <c:cat>
            <c:strRef>
              <c:f>(Hoja2!$B$1,Hoja2!$E$1,Hoja2!$H$1,Hoja2!$K$1,Hoja2!$N$1,Hoja2!$B$8,Hoja2!$E$8,Hoja2!$H$8,Hoja2!$K$8)</c:f>
              <c:strCache>
                <c:ptCount val="9"/>
                <c:pt idx="0">
                  <c:v>Blancanieves</c:v>
                </c:pt>
                <c:pt idx="1">
                  <c:v>Caperucita</c:v>
                </c:pt>
                <c:pt idx="2">
                  <c:v>Cenicienta</c:v>
                </c:pt>
                <c:pt idx="3">
                  <c:v>La flauta de Hamelin</c:v>
                </c:pt>
                <c:pt idx="4">
                  <c:v>Los Tres Cerditos</c:v>
                </c:pt>
                <c:pt idx="5">
                  <c:v>Merlin el Mago</c:v>
                </c:pt>
                <c:pt idx="6">
                  <c:v>Patito Feo</c:v>
                </c:pt>
                <c:pt idx="7">
                  <c:v>Peter Pan</c:v>
                </c:pt>
                <c:pt idx="8">
                  <c:v>Sinbad el Marino</c:v>
                </c:pt>
              </c:strCache>
            </c:strRef>
          </c:cat>
          <c:val>
            <c:numRef>
              <c:f>(Hoja2!$C$7,Hoja2!$F$7,Hoja2!$I$7,Hoja2!$L$7,Hoja2!$O$7,Hoja2!$C$14,Hoja2!$F$14,Hoja2!$I$14,Hoja2!$L$14)</c:f>
              <c:numCache>
                <c:formatCode>General</c:formatCode>
                <c:ptCount val="9"/>
                <c:pt idx="0">
                  <c:v>2.5</c:v>
                </c:pt>
                <c:pt idx="1">
                  <c:v>3.5</c:v>
                </c:pt>
                <c:pt idx="2">
                  <c:v>3.5</c:v>
                </c:pt>
                <c:pt idx="3">
                  <c:v>4.5</c:v>
                </c:pt>
                <c:pt idx="4">
                  <c:v>1.25</c:v>
                </c:pt>
                <c:pt idx="5">
                  <c:v>3.75</c:v>
                </c:pt>
                <c:pt idx="6">
                  <c:v>0.75</c:v>
                </c:pt>
                <c:pt idx="7">
                  <c:v>3.5</c:v>
                </c:pt>
                <c:pt idx="8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69760"/>
        <c:axId val="84506112"/>
      </c:lineChart>
      <c:catAx>
        <c:axId val="52869760"/>
        <c:scaling>
          <c:orientation val="minMax"/>
        </c:scaling>
        <c:delete val="0"/>
        <c:axPos val="b"/>
        <c:majorTickMark val="out"/>
        <c:minorTickMark val="none"/>
        <c:tickLblPos val="nextTo"/>
        <c:crossAx val="84506112"/>
        <c:crosses val="autoZero"/>
        <c:auto val="1"/>
        <c:lblAlgn val="ctr"/>
        <c:lblOffset val="100"/>
        <c:noMultiLvlLbl val="0"/>
      </c:catAx>
      <c:valAx>
        <c:axId val="8450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869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</c:v>
          </c:tx>
          <c:marker>
            <c:symbol val="none"/>
          </c:marker>
          <c:cat>
            <c:strRef>
              <c:f>(Hoja3!$B$1,Hoja3!$D$1,Hoja3!$F$1,Hoja3!$H$1,Hoja3!$J$1,Hoja3!$B$11,Hoja3!$D$11,Hoja3!$F$11,Hoja3!$H$11)</c:f>
              <c:strCache>
                <c:ptCount val="9"/>
                <c:pt idx="0">
                  <c:v>Blancanieves</c:v>
                </c:pt>
                <c:pt idx="1">
                  <c:v>Caperucita</c:v>
                </c:pt>
                <c:pt idx="2">
                  <c:v>Cenicienta</c:v>
                </c:pt>
                <c:pt idx="3">
                  <c:v>La flauta de Hamelin</c:v>
                </c:pt>
                <c:pt idx="4">
                  <c:v>Los Tres Cerditos</c:v>
                </c:pt>
                <c:pt idx="5">
                  <c:v>Merlin el Mago</c:v>
                </c:pt>
                <c:pt idx="6">
                  <c:v>Patito Feo</c:v>
                </c:pt>
                <c:pt idx="7">
                  <c:v>Peter Pan</c:v>
                </c:pt>
                <c:pt idx="8">
                  <c:v>Sinbad el Marino</c:v>
                </c:pt>
              </c:strCache>
            </c:strRef>
          </c:cat>
          <c:val>
            <c:numRef>
              <c:f>(Hoja3!$B$10,Hoja3!$D$10,Hoja3!$F$10,Hoja3!$H$10,Hoja3!$J$10,Hoja3!$B$20,Hoja3!$D$20,Hoja3!$F$20,Hoja3!$H$20)</c:f>
              <c:numCache>
                <c:formatCode>General</c:formatCode>
                <c:ptCount val="9"/>
                <c:pt idx="0">
                  <c:v>5.8571428571428568</c:v>
                </c:pt>
                <c:pt idx="1">
                  <c:v>7</c:v>
                </c:pt>
                <c:pt idx="2">
                  <c:v>6.5714285714285712</c:v>
                </c:pt>
                <c:pt idx="3">
                  <c:v>7</c:v>
                </c:pt>
                <c:pt idx="4">
                  <c:v>9.2857142857142865</c:v>
                </c:pt>
                <c:pt idx="5">
                  <c:v>6</c:v>
                </c:pt>
                <c:pt idx="6">
                  <c:v>9.5714285714285712</c:v>
                </c:pt>
                <c:pt idx="7">
                  <c:v>7.2857142857142856</c:v>
                </c:pt>
                <c:pt idx="8">
                  <c:v>4.4285714285714288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980480"/>
        <c:axId val="86987904"/>
      </c:lineChart>
      <c:catAx>
        <c:axId val="86980480"/>
        <c:scaling>
          <c:orientation val="minMax"/>
        </c:scaling>
        <c:delete val="0"/>
        <c:axPos val="b"/>
        <c:majorTickMark val="out"/>
        <c:minorTickMark val="none"/>
        <c:tickLblPos val="nextTo"/>
        <c:crossAx val="86987904"/>
        <c:crosses val="autoZero"/>
        <c:auto val="1"/>
        <c:lblAlgn val="ctr"/>
        <c:lblOffset val="100"/>
        <c:noMultiLvlLbl val="0"/>
      </c:catAx>
      <c:valAx>
        <c:axId val="8698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980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PT(X)</c:v>
          </c:tx>
          <c:marker>
            <c:symbol val="none"/>
          </c:marker>
          <c:cat>
            <c:strRef>
              <c:f>(Hoja3!$B$1,Hoja3!$D$1,Hoja3!$F$1,Hoja3!$H$1,Hoja3!$J$1,Hoja3!$B$11,Hoja3!$D$11,Hoja3!$F$11,Hoja3!$H$11)</c:f>
              <c:strCache>
                <c:ptCount val="9"/>
                <c:pt idx="0">
                  <c:v>Blancanieves</c:v>
                </c:pt>
                <c:pt idx="1">
                  <c:v>Caperucita</c:v>
                </c:pt>
                <c:pt idx="2">
                  <c:v>Cenicienta</c:v>
                </c:pt>
                <c:pt idx="3">
                  <c:v>La flauta de Hamelin</c:v>
                </c:pt>
                <c:pt idx="4">
                  <c:v>Los Tres Cerditos</c:v>
                </c:pt>
                <c:pt idx="5">
                  <c:v>Merlin el Mago</c:v>
                </c:pt>
                <c:pt idx="6">
                  <c:v>Patito Feo</c:v>
                </c:pt>
                <c:pt idx="7">
                  <c:v>Peter Pan</c:v>
                </c:pt>
                <c:pt idx="8">
                  <c:v>Sinbad el Marino</c:v>
                </c:pt>
              </c:strCache>
            </c:strRef>
          </c:cat>
          <c:val>
            <c:numRef>
              <c:f>(Hoja3!$C$10,Hoja3!$E$10,Hoja3!$G$10,Hoja3!$I$10,Hoja3!$K$10,Hoja3!$I$20,Hoja3!$G$20,Hoja3!$E$20,Hoja3!$C$20)</c:f>
              <c:numCache>
                <c:formatCode>General</c:formatCode>
                <c:ptCount val="9"/>
                <c:pt idx="0">
                  <c:v>71.428571428571431</c:v>
                </c:pt>
                <c:pt idx="1">
                  <c:v>79.12087912087911</c:v>
                </c:pt>
                <c:pt idx="2">
                  <c:v>80.357142857142861</c:v>
                </c:pt>
                <c:pt idx="3">
                  <c:v>74.72527472527473</c:v>
                </c:pt>
                <c:pt idx="4">
                  <c:v>100</c:v>
                </c:pt>
                <c:pt idx="5">
                  <c:v>49.107142857142854</c:v>
                </c:pt>
                <c:pt idx="6">
                  <c:v>73.333333333333343</c:v>
                </c:pt>
                <c:pt idx="7">
                  <c:v>97.61904761904762</c:v>
                </c:pt>
                <c:pt idx="8">
                  <c:v>63.095238095238088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19456"/>
        <c:axId val="45625344"/>
      </c:lineChart>
      <c:catAx>
        <c:axId val="45619456"/>
        <c:scaling>
          <c:orientation val="minMax"/>
        </c:scaling>
        <c:delete val="0"/>
        <c:axPos val="b"/>
        <c:majorTickMark val="out"/>
        <c:minorTickMark val="none"/>
        <c:tickLblPos val="nextTo"/>
        <c:crossAx val="45625344"/>
        <c:crosses val="autoZero"/>
        <c:auto val="1"/>
        <c:lblAlgn val="ctr"/>
        <c:lblOffset val="100"/>
        <c:noMultiLvlLbl val="0"/>
      </c:catAx>
      <c:valAx>
        <c:axId val="4562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619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161925</xdr:colOff>
      <xdr:row>2</xdr:row>
      <xdr:rowOff>128587</xdr:rowOff>
    </xdr:from>
    <xdr:to>
      <xdr:col>31</xdr:col>
      <xdr:colOff>247650</xdr:colOff>
      <xdr:row>16</xdr:row>
      <xdr:rowOff>128587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1</xdr:row>
      <xdr:rowOff>61912</xdr:rowOff>
    </xdr:from>
    <xdr:to>
      <xdr:col>17</xdr:col>
      <xdr:colOff>428625</xdr:colOff>
      <xdr:row>12</xdr:row>
      <xdr:rowOff>168519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400050</xdr:colOff>
      <xdr:row>13</xdr:row>
      <xdr:rowOff>109537</xdr:rowOff>
    </xdr:from>
    <xdr:to>
      <xdr:col>17</xdr:col>
      <xdr:colOff>400050</xdr:colOff>
      <xdr:row>24</xdr:row>
      <xdr:rowOff>87923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7"/>
  <sheetViews>
    <sheetView view="pageLayout" topLeftCell="B34" zoomScaleNormal="100" workbookViewId="0">
      <selection activeCell="K25" sqref="K25"/>
    </sheetView>
  </sheetViews>
  <sheetFormatPr baseColWidth="10" defaultRowHeight="15" x14ac:dyDescent="0.25"/>
  <cols>
    <col min="1" max="1" width="43.28515625" style="1" customWidth="1"/>
    <col min="2" max="12" width="11.42578125" style="1"/>
    <col min="13" max="13" width="18.140625" style="1" customWidth="1"/>
    <col min="14" max="16" width="11.42578125" style="1"/>
  </cols>
  <sheetData>
    <row r="1" spans="1:16" x14ac:dyDescent="0.25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/>
      <c r="O1"/>
      <c r="P1"/>
    </row>
    <row r="2" spans="1:16" x14ac:dyDescent="0.25">
      <c r="A2" s="6" t="s">
        <v>12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/>
      <c r="O2"/>
      <c r="P2"/>
    </row>
    <row r="3" spans="1:16" x14ac:dyDescent="0.25">
      <c r="A3" s="9" t="s">
        <v>13</v>
      </c>
      <c r="B3" s="10">
        <v>6</v>
      </c>
      <c r="C3" s="11">
        <v>4</v>
      </c>
      <c r="D3" s="11">
        <v>3</v>
      </c>
      <c r="E3" s="11">
        <v>6</v>
      </c>
      <c r="F3" s="12" t="s">
        <v>14</v>
      </c>
      <c r="G3" s="12" t="s">
        <v>14</v>
      </c>
      <c r="H3" s="12" t="s">
        <v>14</v>
      </c>
      <c r="I3" s="12" t="s">
        <v>14</v>
      </c>
      <c r="J3" s="12" t="s">
        <v>14</v>
      </c>
      <c r="K3" s="12" t="s">
        <v>14</v>
      </c>
      <c r="L3" s="12" t="s">
        <v>14</v>
      </c>
      <c r="M3" s="13">
        <f>SUM(B3,C3,D3,E3)/4</f>
        <v>4.75</v>
      </c>
      <c r="N3" s="14"/>
      <c r="O3"/>
      <c r="P3"/>
    </row>
    <row r="4" spans="1:16" x14ac:dyDescent="0.25">
      <c r="A4" s="9" t="s">
        <v>15</v>
      </c>
      <c r="B4" s="10">
        <v>2</v>
      </c>
      <c r="C4" s="11">
        <v>4</v>
      </c>
      <c r="D4" s="11">
        <v>1</v>
      </c>
      <c r="E4" s="11">
        <v>3</v>
      </c>
      <c r="F4" s="12" t="s">
        <v>14</v>
      </c>
      <c r="G4" s="12" t="s">
        <v>14</v>
      </c>
      <c r="H4" s="12" t="s">
        <v>14</v>
      </c>
      <c r="I4" s="12" t="s">
        <v>14</v>
      </c>
      <c r="J4" s="12" t="s">
        <v>14</v>
      </c>
      <c r="K4" s="12" t="s">
        <v>14</v>
      </c>
      <c r="L4" s="12" t="s">
        <v>14</v>
      </c>
      <c r="M4" s="13">
        <f>SUM(B4,C4,D4,E4)/4</f>
        <v>2.5</v>
      </c>
      <c r="N4" s="15"/>
      <c r="O4"/>
      <c r="P4"/>
    </row>
    <row r="5" spans="1:16" x14ac:dyDescent="0.25">
      <c r="A5" s="9" t="s">
        <v>16</v>
      </c>
      <c r="B5" s="10" t="s">
        <v>17</v>
      </c>
      <c r="C5" s="11" t="s">
        <v>17</v>
      </c>
      <c r="D5" s="11" t="s">
        <v>17</v>
      </c>
      <c r="E5" s="11" t="s">
        <v>17</v>
      </c>
      <c r="F5" s="12" t="s">
        <v>14</v>
      </c>
      <c r="G5" s="12" t="s">
        <v>14</v>
      </c>
      <c r="H5" s="12" t="s">
        <v>14</v>
      </c>
      <c r="I5" s="12" t="s">
        <v>14</v>
      </c>
      <c r="J5" s="12" t="s">
        <v>14</v>
      </c>
      <c r="K5" s="12" t="s">
        <v>14</v>
      </c>
      <c r="L5" s="12" t="s">
        <v>14</v>
      </c>
      <c r="M5" s="49" t="s">
        <v>48</v>
      </c>
      <c r="N5" s="16"/>
      <c r="O5"/>
      <c r="P5"/>
    </row>
    <row r="6" spans="1:16" ht="15.75" customHeight="1" x14ac:dyDescent="0.25">
      <c r="A6" s="9" t="s">
        <v>18</v>
      </c>
      <c r="B6" s="17" t="s">
        <v>14</v>
      </c>
      <c r="C6" s="12" t="s">
        <v>14</v>
      </c>
      <c r="D6" s="12" t="s">
        <v>14</v>
      </c>
      <c r="E6" s="12" t="s">
        <v>14</v>
      </c>
      <c r="F6" s="11">
        <v>4</v>
      </c>
      <c r="G6" s="79">
        <v>5</v>
      </c>
      <c r="H6" s="11">
        <v>5</v>
      </c>
      <c r="I6" s="11">
        <v>9</v>
      </c>
      <c r="J6" s="11">
        <v>6</v>
      </c>
      <c r="K6" s="11">
        <v>5</v>
      </c>
      <c r="L6" s="11">
        <v>7</v>
      </c>
      <c r="M6" s="13">
        <f>SUM(F6:L6)/7</f>
        <v>5.8571428571428568</v>
      </c>
      <c r="N6" s="18"/>
      <c r="O6"/>
      <c r="P6"/>
    </row>
    <row r="7" spans="1:16" x14ac:dyDescent="0.25">
      <c r="A7" s="19" t="s">
        <v>19</v>
      </c>
      <c r="B7" s="17" t="s">
        <v>14</v>
      </c>
      <c r="C7" s="12" t="s">
        <v>14</v>
      </c>
      <c r="D7" s="12" t="s">
        <v>14</v>
      </c>
      <c r="E7" s="12" t="s">
        <v>14</v>
      </c>
      <c r="F7" s="20">
        <v>4</v>
      </c>
      <c r="G7" s="79">
        <v>7</v>
      </c>
      <c r="H7" s="11">
        <v>8</v>
      </c>
      <c r="I7" s="11">
        <v>9</v>
      </c>
      <c r="J7" s="11">
        <v>7</v>
      </c>
      <c r="K7" s="11">
        <v>7</v>
      </c>
      <c r="L7" s="11">
        <v>8</v>
      </c>
      <c r="M7" s="13">
        <f>((SUM(F7:L7)/7)*100)/10</f>
        <v>71.428571428571431</v>
      </c>
      <c r="N7" s="21"/>
      <c r="O7"/>
      <c r="P7"/>
    </row>
    <row r="8" spans="1:16" x14ac:dyDescent="0.25">
      <c r="A8" s="22" t="s">
        <v>20</v>
      </c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/>
      <c r="O8"/>
      <c r="P8"/>
    </row>
    <row r="9" spans="1:16" x14ac:dyDescent="0.25">
      <c r="A9" s="9" t="s">
        <v>13</v>
      </c>
      <c r="B9" s="10">
        <v>4</v>
      </c>
      <c r="C9" s="11">
        <v>2</v>
      </c>
      <c r="D9" s="11">
        <v>5</v>
      </c>
      <c r="E9" s="11">
        <v>8</v>
      </c>
      <c r="F9" s="12" t="s">
        <v>14</v>
      </c>
      <c r="G9" s="12" t="s">
        <v>14</v>
      </c>
      <c r="H9" s="12" t="s">
        <v>14</v>
      </c>
      <c r="I9" s="12" t="s">
        <v>14</v>
      </c>
      <c r="J9" s="12" t="s">
        <v>14</v>
      </c>
      <c r="K9" s="12" t="s">
        <v>14</v>
      </c>
      <c r="L9" s="12" t="s">
        <v>14</v>
      </c>
      <c r="M9" s="13">
        <f>SUM(B9,C9,D9,E9)/4</f>
        <v>4.75</v>
      </c>
      <c r="N9" s="14"/>
      <c r="O9"/>
      <c r="P9"/>
    </row>
    <row r="10" spans="1:16" x14ac:dyDescent="0.25">
      <c r="A10" s="9" t="s">
        <v>15</v>
      </c>
      <c r="B10" s="10">
        <v>3</v>
      </c>
      <c r="C10" s="11">
        <v>4</v>
      </c>
      <c r="D10" s="11">
        <v>2</v>
      </c>
      <c r="E10" s="11">
        <v>5</v>
      </c>
      <c r="F10" s="12" t="s">
        <v>14</v>
      </c>
      <c r="G10" s="12" t="s">
        <v>14</v>
      </c>
      <c r="H10" s="12" t="s">
        <v>14</v>
      </c>
      <c r="I10" s="12" t="s">
        <v>14</v>
      </c>
      <c r="J10" s="12" t="s">
        <v>14</v>
      </c>
      <c r="K10" s="12" t="s">
        <v>14</v>
      </c>
      <c r="L10" s="12" t="s">
        <v>14</v>
      </c>
      <c r="M10" s="13">
        <f>SUM(B10,C10,D10,E10)/4</f>
        <v>3.5</v>
      </c>
      <c r="N10" s="15"/>
      <c r="O10"/>
      <c r="P10"/>
    </row>
    <row r="11" spans="1:16" x14ac:dyDescent="0.25">
      <c r="A11" s="9" t="s">
        <v>16</v>
      </c>
      <c r="B11" s="10" t="s">
        <v>17</v>
      </c>
      <c r="C11" s="11" t="s">
        <v>17</v>
      </c>
      <c r="D11" s="11" t="s">
        <v>17</v>
      </c>
      <c r="E11" s="11" t="s">
        <v>17</v>
      </c>
      <c r="F11" s="12" t="s">
        <v>14</v>
      </c>
      <c r="G11" s="12" t="s">
        <v>14</v>
      </c>
      <c r="H11" s="12" t="s">
        <v>14</v>
      </c>
      <c r="I11" s="12" t="s">
        <v>14</v>
      </c>
      <c r="J11" s="12" t="s">
        <v>14</v>
      </c>
      <c r="K11" s="12" t="s">
        <v>14</v>
      </c>
      <c r="L11" s="12" t="s">
        <v>14</v>
      </c>
      <c r="M11" s="13" t="s">
        <v>48</v>
      </c>
      <c r="N11" s="16"/>
      <c r="O11"/>
      <c r="P11"/>
    </row>
    <row r="12" spans="1:16" x14ac:dyDescent="0.25">
      <c r="A12" s="9" t="s">
        <v>18</v>
      </c>
      <c r="B12" s="17" t="s">
        <v>14</v>
      </c>
      <c r="C12" s="12" t="s">
        <v>14</v>
      </c>
      <c r="D12" s="12" t="s">
        <v>14</v>
      </c>
      <c r="E12" s="12" t="s">
        <v>14</v>
      </c>
      <c r="F12" s="11">
        <v>7</v>
      </c>
      <c r="G12" s="52">
        <v>7</v>
      </c>
      <c r="H12" s="11">
        <v>6</v>
      </c>
      <c r="I12" s="11">
        <v>7</v>
      </c>
      <c r="J12" s="11">
        <v>7</v>
      </c>
      <c r="K12" s="11">
        <v>8</v>
      </c>
      <c r="L12" s="11">
        <v>7</v>
      </c>
      <c r="M12" s="13">
        <f>SUM(F12:L12)/7</f>
        <v>7</v>
      </c>
      <c r="N12" s="18"/>
      <c r="O12"/>
      <c r="P12"/>
    </row>
    <row r="13" spans="1:16" x14ac:dyDescent="0.25">
      <c r="A13" s="19" t="s">
        <v>21</v>
      </c>
      <c r="B13" s="17" t="s">
        <v>14</v>
      </c>
      <c r="C13" s="12" t="s">
        <v>14</v>
      </c>
      <c r="D13" s="12" t="s">
        <v>14</v>
      </c>
      <c r="E13" s="12" t="s">
        <v>14</v>
      </c>
      <c r="F13" s="11">
        <v>12</v>
      </c>
      <c r="G13" s="52">
        <v>10</v>
      </c>
      <c r="H13" s="11">
        <v>9</v>
      </c>
      <c r="I13" s="11">
        <v>11</v>
      </c>
      <c r="J13" s="11">
        <v>10</v>
      </c>
      <c r="K13" s="11">
        <v>11</v>
      </c>
      <c r="L13" s="11">
        <v>9</v>
      </c>
      <c r="M13" s="13">
        <f>((SUM(F13:L13)/7)*100)/13</f>
        <v>79.120879120879124</v>
      </c>
      <c r="N13" s="21"/>
      <c r="O13"/>
      <c r="P13"/>
    </row>
    <row r="14" spans="1:16" x14ac:dyDescent="0.25">
      <c r="A14" s="25" t="s">
        <v>22</v>
      </c>
      <c r="B14" s="26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/>
      <c r="O14"/>
      <c r="P14"/>
    </row>
    <row r="15" spans="1:16" x14ac:dyDescent="0.25">
      <c r="A15" s="9" t="s">
        <v>13</v>
      </c>
      <c r="B15" s="10">
        <v>6</v>
      </c>
      <c r="C15" s="11">
        <v>7</v>
      </c>
      <c r="D15" s="11">
        <v>4</v>
      </c>
      <c r="E15" s="11">
        <v>7</v>
      </c>
      <c r="F15" s="12" t="s">
        <v>14</v>
      </c>
      <c r="G15" s="12" t="s">
        <v>14</v>
      </c>
      <c r="H15" s="12" t="s">
        <v>14</v>
      </c>
      <c r="I15" s="12" t="s">
        <v>14</v>
      </c>
      <c r="J15" s="12" t="s">
        <v>14</v>
      </c>
      <c r="K15" s="12" t="s">
        <v>14</v>
      </c>
      <c r="L15" s="12" t="s">
        <v>14</v>
      </c>
      <c r="M15" s="13">
        <f>SUM(B15,C15,D15,E15)/4</f>
        <v>6</v>
      </c>
      <c r="N15" s="14"/>
      <c r="O15"/>
      <c r="P15"/>
    </row>
    <row r="16" spans="1:16" x14ac:dyDescent="0.25">
      <c r="A16" s="9" t="s">
        <v>15</v>
      </c>
      <c r="B16" s="10">
        <v>3</v>
      </c>
      <c r="C16" s="11">
        <v>2</v>
      </c>
      <c r="D16" s="11">
        <v>3</v>
      </c>
      <c r="E16" s="11">
        <v>6</v>
      </c>
      <c r="F16" s="12" t="s">
        <v>14</v>
      </c>
      <c r="G16" s="12" t="s">
        <v>14</v>
      </c>
      <c r="H16" s="12" t="s">
        <v>14</v>
      </c>
      <c r="I16" s="12" t="s">
        <v>14</v>
      </c>
      <c r="J16" s="12" t="s">
        <v>14</v>
      </c>
      <c r="K16" s="12" t="s">
        <v>14</v>
      </c>
      <c r="L16" s="12" t="s">
        <v>14</v>
      </c>
      <c r="M16" s="13">
        <f>SUM(B16,C16,D16,E16)/4</f>
        <v>3.5</v>
      </c>
      <c r="N16" s="15"/>
      <c r="O16"/>
      <c r="P16"/>
    </row>
    <row r="17" spans="1:17" x14ac:dyDescent="0.25">
      <c r="A17" s="9" t="s">
        <v>16</v>
      </c>
      <c r="B17" s="10" t="s">
        <v>17</v>
      </c>
      <c r="C17" s="11" t="s">
        <v>17</v>
      </c>
      <c r="D17" s="11" t="s">
        <v>17</v>
      </c>
      <c r="E17" s="11" t="s">
        <v>17</v>
      </c>
      <c r="F17" s="12" t="s">
        <v>14</v>
      </c>
      <c r="G17" s="12" t="s">
        <v>14</v>
      </c>
      <c r="H17" s="12" t="s">
        <v>14</v>
      </c>
      <c r="I17" s="12" t="s">
        <v>14</v>
      </c>
      <c r="J17" s="12" t="s">
        <v>14</v>
      </c>
      <c r="K17" s="12" t="s">
        <v>14</v>
      </c>
      <c r="L17" s="12" t="s">
        <v>14</v>
      </c>
      <c r="M17" s="13" t="s">
        <v>48</v>
      </c>
      <c r="N17" s="16"/>
      <c r="O17"/>
      <c r="P17"/>
    </row>
    <row r="18" spans="1:17" x14ac:dyDescent="0.25">
      <c r="A18" s="9" t="s">
        <v>18</v>
      </c>
      <c r="B18" s="17" t="s">
        <v>14</v>
      </c>
      <c r="C18" s="12" t="s">
        <v>14</v>
      </c>
      <c r="D18" s="12" t="s">
        <v>14</v>
      </c>
      <c r="E18" s="12" t="s">
        <v>14</v>
      </c>
      <c r="F18" s="11">
        <v>8</v>
      </c>
      <c r="G18" s="52">
        <v>7</v>
      </c>
      <c r="H18" s="11">
        <v>5</v>
      </c>
      <c r="I18" s="11">
        <v>6</v>
      </c>
      <c r="J18" s="11">
        <v>7</v>
      </c>
      <c r="K18" s="11">
        <v>6</v>
      </c>
      <c r="L18" s="11">
        <v>7</v>
      </c>
      <c r="M18" s="13">
        <f>SUM(F18:L18)/7</f>
        <v>6.5714285714285712</v>
      </c>
      <c r="N18" s="18"/>
      <c r="O18"/>
      <c r="P18"/>
    </row>
    <row r="19" spans="1:17" x14ac:dyDescent="0.25">
      <c r="A19" s="19" t="s">
        <v>23</v>
      </c>
      <c r="B19" s="17" t="s">
        <v>14</v>
      </c>
      <c r="C19" s="12" t="s">
        <v>14</v>
      </c>
      <c r="D19" s="12" t="s">
        <v>14</v>
      </c>
      <c r="E19" s="12" t="s">
        <v>14</v>
      </c>
      <c r="F19" s="11">
        <v>7</v>
      </c>
      <c r="G19" s="52">
        <v>7</v>
      </c>
      <c r="H19" s="11">
        <v>5</v>
      </c>
      <c r="I19" s="11">
        <v>7</v>
      </c>
      <c r="J19" s="11">
        <v>6</v>
      </c>
      <c r="K19" s="11">
        <v>6</v>
      </c>
      <c r="L19" s="11">
        <v>7</v>
      </c>
      <c r="M19" s="13">
        <f>((SUM(F19:L19)/7)*100)/8</f>
        <v>80.357142857142861</v>
      </c>
      <c r="N19" s="21"/>
      <c r="O19"/>
      <c r="P19"/>
    </row>
    <row r="20" spans="1:17" x14ac:dyDescent="0.25">
      <c r="A20" s="27" t="s">
        <v>24</v>
      </c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/>
      <c r="O20"/>
      <c r="P20"/>
    </row>
    <row r="21" spans="1:17" x14ac:dyDescent="0.25">
      <c r="A21" s="9" t="s">
        <v>13</v>
      </c>
      <c r="B21" s="10">
        <v>3</v>
      </c>
      <c r="C21" s="11">
        <v>6</v>
      </c>
      <c r="D21" s="11">
        <v>5</v>
      </c>
      <c r="E21" s="11">
        <v>10</v>
      </c>
      <c r="F21" s="12" t="s">
        <v>14</v>
      </c>
      <c r="G21" s="12" t="s">
        <v>14</v>
      </c>
      <c r="H21" s="12" t="s">
        <v>14</v>
      </c>
      <c r="I21" s="12" t="s">
        <v>14</v>
      </c>
      <c r="J21" s="12" t="s">
        <v>14</v>
      </c>
      <c r="K21" s="12" t="s">
        <v>14</v>
      </c>
      <c r="L21" s="12" t="s">
        <v>14</v>
      </c>
      <c r="M21" s="13">
        <f>SUM(B21,C21,D21,E21)/4</f>
        <v>6</v>
      </c>
      <c r="N21" s="14"/>
      <c r="O21"/>
      <c r="P21" s="30"/>
    </row>
    <row r="22" spans="1:17" x14ac:dyDescent="0.25">
      <c r="A22" s="9" t="s">
        <v>15</v>
      </c>
      <c r="B22" s="10">
        <v>2</v>
      </c>
      <c r="C22" s="11">
        <v>4</v>
      </c>
      <c r="D22" s="11">
        <v>4</v>
      </c>
      <c r="E22" s="11">
        <v>8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3">
        <f>SUM(B22,C22,D22,E22)/4</f>
        <v>4.5</v>
      </c>
      <c r="N22" s="15"/>
      <c r="O22"/>
      <c r="P22" s="30"/>
    </row>
    <row r="23" spans="1:17" x14ac:dyDescent="0.25">
      <c r="A23" s="9" t="s">
        <v>16</v>
      </c>
      <c r="B23" s="10" t="s">
        <v>17</v>
      </c>
      <c r="C23" s="11" t="s">
        <v>17</v>
      </c>
      <c r="D23" s="11" t="s">
        <v>17</v>
      </c>
      <c r="E23" s="11" t="s">
        <v>25</v>
      </c>
      <c r="F23" s="12" t="s">
        <v>14</v>
      </c>
      <c r="G23" s="12" t="s">
        <v>14</v>
      </c>
      <c r="H23" s="12" t="s">
        <v>14</v>
      </c>
      <c r="I23" s="12" t="s">
        <v>14</v>
      </c>
      <c r="J23" s="12" t="s">
        <v>14</v>
      </c>
      <c r="K23" s="12" t="s">
        <v>14</v>
      </c>
      <c r="L23" s="12" t="s">
        <v>14</v>
      </c>
      <c r="M23" s="13" t="s">
        <v>48</v>
      </c>
      <c r="N23" s="16"/>
      <c r="O23"/>
      <c r="P23"/>
    </row>
    <row r="24" spans="1:17" x14ac:dyDescent="0.25">
      <c r="A24" s="9" t="s">
        <v>18</v>
      </c>
      <c r="B24" s="17" t="s">
        <v>14</v>
      </c>
      <c r="C24" s="12" t="s">
        <v>14</v>
      </c>
      <c r="D24" s="12" t="s">
        <v>14</v>
      </c>
      <c r="E24" s="12" t="s">
        <v>14</v>
      </c>
      <c r="F24" s="52">
        <v>7</v>
      </c>
      <c r="G24" s="52">
        <v>7</v>
      </c>
      <c r="H24" s="52">
        <v>6</v>
      </c>
      <c r="I24" s="11">
        <v>6</v>
      </c>
      <c r="J24" s="11">
        <v>7</v>
      </c>
      <c r="K24" s="11">
        <v>8</v>
      </c>
      <c r="L24" s="11">
        <v>8</v>
      </c>
      <c r="M24" s="13">
        <f>SUM(F24:L24)/7</f>
        <v>7</v>
      </c>
      <c r="N24" s="18"/>
      <c r="O24"/>
      <c r="P24"/>
    </row>
    <row r="25" spans="1:17" x14ac:dyDescent="0.25">
      <c r="A25" s="19" t="s">
        <v>21</v>
      </c>
      <c r="B25" s="17" t="s">
        <v>14</v>
      </c>
      <c r="C25" s="12" t="s">
        <v>14</v>
      </c>
      <c r="D25" s="12" t="s">
        <v>14</v>
      </c>
      <c r="E25" s="12" t="s">
        <v>14</v>
      </c>
      <c r="F25" s="52">
        <v>10</v>
      </c>
      <c r="G25" s="52">
        <v>10</v>
      </c>
      <c r="H25" s="52">
        <v>11</v>
      </c>
      <c r="I25" s="11">
        <v>9</v>
      </c>
      <c r="J25" s="11">
        <v>9</v>
      </c>
      <c r="K25" s="11">
        <v>9</v>
      </c>
      <c r="L25" s="11">
        <v>10</v>
      </c>
      <c r="M25" s="13">
        <f>((SUM(F25:L25)/7)*100)/13</f>
        <v>74.725274725274716</v>
      </c>
      <c r="N25" s="21"/>
      <c r="O25"/>
      <c r="P25" s="50">
        <f>SUM(M3,M9,M15,M21,M27,M33,M39,M45,M51)/9</f>
        <v>5.1111111111111107</v>
      </c>
      <c r="Q25" s="14" t="s">
        <v>26</v>
      </c>
    </row>
    <row r="26" spans="1:17" x14ac:dyDescent="0.25">
      <c r="A26" s="31" t="s">
        <v>27</v>
      </c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/>
      <c r="O26"/>
      <c r="P26" s="50">
        <f>SUM(M4,M10,M22,M28,M34,M40,M46,M52,M16)/9</f>
        <v>2.9166666666666665</v>
      </c>
      <c r="Q26" s="15" t="s">
        <v>28</v>
      </c>
    </row>
    <row r="27" spans="1:17" x14ac:dyDescent="0.25">
      <c r="A27" s="9" t="s">
        <v>13</v>
      </c>
      <c r="B27" s="10">
        <v>3</v>
      </c>
      <c r="C27" s="11">
        <v>2</v>
      </c>
      <c r="D27" s="11">
        <v>3</v>
      </c>
      <c r="E27" s="11">
        <v>7</v>
      </c>
      <c r="F27" s="12" t="s">
        <v>14</v>
      </c>
      <c r="G27" s="12" t="s">
        <v>14</v>
      </c>
      <c r="H27" s="12" t="s">
        <v>14</v>
      </c>
      <c r="I27" s="12" t="s">
        <v>14</v>
      </c>
      <c r="J27" s="12" t="s">
        <v>14</v>
      </c>
      <c r="K27" s="12" t="s">
        <v>14</v>
      </c>
      <c r="L27" s="12" t="s">
        <v>14</v>
      </c>
      <c r="M27" s="13">
        <f>SUM(B27,C27,D27,E27)/4</f>
        <v>3.75</v>
      </c>
      <c r="N27" s="14"/>
      <c r="O27"/>
      <c r="P27" s="1" t="s">
        <v>48</v>
      </c>
      <c r="Q27" s="16" t="s">
        <v>29</v>
      </c>
    </row>
    <row r="28" spans="1:17" x14ac:dyDescent="0.25">
      <c r="A28" s="9" t="s">
        <v>15</v>
      </c>
      <c r="B28" s="10">
        <v>0</v>
      </c>
      <c r="C28" s="11">
        <v>0</v>
      </c>
      <c r="D28" s="11">
        <v>1</v>
      </c>
      <c r="E28" s="11">
        <v>4</v>
      </c>
      <c r="F28" s="12" t="s">
        <v>14</v>
      </c>
      <c r="G28" s="12" t="s">
        <v>14</v>
      </c>
      <c r="H28" s="12" t="s">
        <v>14</v>
      </c>
      <c r="I28" s="12" t="s">
        <v>14</v>
      </c>
      <c r="J28" s="12" t="s">
        <v>14</v>
      </c>
      <c r="K28" s="12" t="s">
        <v>14</v>
      </c>
      <c r="L28" s="12" t="s">
        <v>14</v>
      </c>
      <c r="M28" s="13">
        <f>SUM(B28,C28,D28,E28)/4</f>
        <v>1.25</v>
      </c>
      <c r="N28" s="15"/>
      <c r="O28"/>
      <c r="P28" s="50">
        <f>SUM(M18,M24,M30,M36,M42,M54,M48,M12,M6)/9</f>
        <v>7</v>
      </c>
      <c r="Q28" s="18" t="s">
        <v>30</v>
      </c>
    </row>
    <row r="29" spans="1:17" x14ac:dyDescent="0.25">
      <c r="A29" s="9" t="s">
        <v>16</v>
      </c>
      <c r="B29" s="10" t="s">
        <v>17</v>
      </c>
      <c r="C29" s="11" t="s">
        <v>17</v>
      </c>
      <c r="D29" s="11" t="s">
        <v>17</v>
      </c>
      <c r="E29" s="11" t="s">
        <v>17</v>
      </c>
      <c r="F29" s="12" t="s">
        <v>14</v>
      </c>
      <c r="G29" s="12" t="s">
        <v>14</v>
      </c>
      <c r="H29" s="12" t="s">
        <v>14</v>
      </c>
      <c r="I29" s="12" t="s">
        <v>14</v>
      </c>
      <c r="J29" s="12" t="s">
        <v>14</v>
      </c>
      <c r="K29" s="12" t="s">
        <v>14</v>
      </c>
      <c r="L29" s="12" t="s">
        <v>14</v>
      </c>
      <c r="M29" s="13" t="s">
        <v>48</v>
      </c>
      <c r="N29" s="16"/>
      <c r="O29"/>
      <c r="P29" s="50">
        <f>SUM(M13,M19,M25,M31,M37,M43,M49,M55,M7)/9</f>
        <v>76.531847781847787</v>
      </c>
      <c r="Q29" s="21" t="s">
        <v>31</v>
      </c>
    </row>
    <row r="30" spans="1:17" x14ac:dyDescent="0.25">
      <c r="A30" s="9" t="s">
        <v>18</v>
      </c>
      <c r="B30" s="17" t="s">
        <v>14</v>
      </c>
      <c r="C30" s="12" t="s">
        <v>14</v>
      </c>
      <c r="D30" s="12" t="s">
        <v>14</v>
      </c>
      <c r="E30" s="12" t="s">
        <v>14</v>
      </c>
      <c r="F30" s="52">
        <v>8</v>
      </c>
      <c r="G30" s="52">
        <v>9</v>
      </c>
      <c r="H30" s="52">
        <v>9</v>
      </c>
      <c r="I30" s="11">
        <v>10</v>
      </c>
      <c r="J30" s="11">
        <v>10</v>
      </c>
      <c r="K30" s="11">
        <v>9</v>
      </c>
      <c r="L30" s="11">
        <v>10</v>
      </c>
      <c r="M30" s="13">
        <f>SUM(F30:L30)/7</f>
        <v>9.2857142857142865</v>
      </c>
      <c r="N30" s="18"/>
      <c r="O30"/>
      <c r="P30"/>
    </row>
    <row r="31" spans="1:17" x14ac:dyDescent="0.25">
      <c r="A31" s="19" t="s">
        <v>32</v>
      </c>
      <c r="B31" s="17" t="s">
        <v>14</v>
      </c>
      <c r="C31" s="12" t="s">
        <v>14</v>
      </c>
      <c r="D31" s="12" t="s">
        <v>14</v>
      </c>
      <c r="E31" s="12" t="s">
        <v>14</v>
      </c>
      <c r="F31" s="52">
        <v>6</v>
      </c>
      <c r="G31" s="52">
        <v>6</v>
      </c>
      <c r="H31" s="52">
        <v>6</v>
      </c>
      <c r="I31" s="11">
        <v>6</v>
      </c>
      <c r="J31" s="11">
        <v>6</v>
      </c>
      <c r="K31" s="11">
        <v>6</v>
      </c>
      <c r="L31" s="11">
        <v>6</v>
      </c>
      <c r="M31" s="13">
        <f>((SUM(F31:L31)/7)*100)/6</f>
        <v>100</v>
      </c>
      <c r="N31" s="21"/>
      <c r="O31"/>
      <c r="P31"/>
    </row>
    <row r="32" spans="1:17" x14ac:dyDescent="0.25">
      <c r="A32" s="34" t="s">
        <v>33</v>
      </c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7"/>
      <c r="N32"/>
      <c r="O32"/>
      <c r="P32"/>
    </row>
    <row r="33" spans="1:16" x14ac:dyDescent="0.25">
      <c r="A33" s="9" t="s">
        <v>13</v>
      </c>
      <c r="B33" s="10">
        <v>3</v>
      </c>
      <c r="C33" s="11">
        <v>4</v>
      </c>
      <c r="D33" s="11">
        <v>5</v>
      </c>
      <c r="E33" s="11">
        <v>12</v>
      </c>
      <c r="F33" s="12" t="s">
        <v>14</v>
      </c>
      <c r="G33" s="12" t="s">
        <v>14</v>
      </c>
      <c r="H33" s="12" t="s">
        <v>14</v>
      </c>
      <c r="I33" s="12" t="s">
        <v>14</v>
      </c>
      <c r="J33" s="12" t="s">
        <v>14</v>
      </c>
      <c r="K33" s="12" t="s">
        <v>14</v>
      </c>
      <c r="L33" s="12" t="s">
        <v>14</v>
      </c>
      <c r="M33" s="13">
        <f>SUM(B33,C33,D33,E33)/4</f>
        <v>6</v>
      </c>
      <c r="N33" s="14"/>
      <c r="O33"/>
      <c r="P33"/>
    </row>
    <row r="34" spans="1:16" x14ac:dyDescent="0.25">
      <c r="A34" s="9" t="s">
        <v>15</v>
      </c>
      <c r="B34" s="10">
        <v>2</v>
      </c>
      <c r="C34" s="11">
        <v>1</v>
      </c>
      <c r="D34" s="11">
        <v>4</v>
      </c>
      <c r="E34" s="11">
        <v>8</v>
      </c>
      <c r="F34" s="12" t="s">
        <v>14</v>
      </c>
      <c r="G34" s="12" t="s">
        <v>14</v>
      </c>
      <c r="H34" s="12" t="s">
        <v>14</v>
      </c>
      <c r="I34" s="12" t="s">
        <v>14</v>
      </c>
      <c r="J34" s="12" t="s">
        <v>14</v>
      </c>
      <c r="K34" s="12" t="s">
        <v>14</v>
      </c>
      <c r="L34" s="12" t="s">
        <v>14</v>
      </c>
      <c r="M34" s="13">
        <f>SUM(B34,C34,D34,E34)/4</f>
        <v>3.75</v>
      </c>
      <c r="N34" s="15"/>
      <c r="O34"/>
      <c r="P34"/>
    </row>
    <row r="35" spans="1:16" x14ac:dyDescent="0.25">
      <c r="A35" s="9" t="s">
        <v>16</v>
      </c>
      <c r="B35" s="10" t="s">
        <v>25</v>
      </c>
      <c r="C35" s="11" t="s">
        <v>17</v>
      </c>
      <c r="D35" s="11" t="s">
        <v>25</v>
      </c>
      <c r="E35" s="11" t="s">
        <v>25</v>
      </c>
      <c r="F35" s="12" t="s">
        <v>14</v>
      </c>
      <c r="G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3" t="s">
        <v>49</v>
      </c>
      <c r="N35" s="16"/>
      <c r="O35"/>
      <c r="P35"/>
    </row>
    <row r="36" spans="1:16" x14ac:dyDescent="0.25">
      <c r="A36" s="9" t="s">
        <v>18</v>
      </c>
      <c r="B36" s="17" t="s">
        <v>14</v>
      </c>
      <c r="C36" s="12" t="s">
        <v>14</v>
      </c>
      <c r="D36" s="12" t="s">
        <v>14</v>
      </c>
      <c r="E36" s="12" t="s">
        <v>14</v>
      </c>
      <c r="F36" s="52">
        <v>5</v>
      </c>
      <c r="G36" s="52">
        <v>5</v>
      </c>
      <c r="H36" s="52">
        <v>6</v>
      </c>
      <c r="I36" s="11">
        <v>7</v>
      </c>
      <c r="J36" s="11">
        <v>6</v>
      </c>
      <c r="K36" s="11">
        <v>6</v>
      </c>
      <c r="L36" s="11">
        <v>7</v>
      </c>
      <c r="M36" s="13">
        <f>SUM(F36:L36)/7</f>
        <v>6</v>
      </c>
      <c r="N36" s="18"/>
      <c r="O36"/>
      <c r="P36"/>
    </row>
    <row r="37" spans="1:16" x14ac:dyDescent="0.25">
      <c r="A37" s="19" t="s">
        <v>56</v>
      </c>
      <c r="B37" s="17" t="s">
        <v>14</v>
      </c>
      <c r="C37" s="12" t="s">
        <v>14</v>
      </c>
      <c r="D37" s="12" t="s">
        <v>14</v>
      </c>
      <c r="E37" s="12" t="s">
        <v>14</v>
      </c>
      <c r="F37" s="52">
        <v>7</v>
      </c>
      <c r="G37" s="52">
        <v>7</v>
      </c>
      <c r="H37" s="52">
        <v>7</v>
      </c>
      <c r="I37" s="11">
        <v>9</v>
      </c>
      <c r="J37" s="11">
        <v>8</v>
      </c>
      <c r="K37" s="11">
        <v>7</v>
      </c>
      <c r="L37" s="11">
        <v>8</v>
      </c>
      <c r="M37" s="13">
        <f>((SUM(F37:L37)/7)*100)/12</f>
        <v>63.095238095238095</v>
      </c>
      <c r="N37" s="21"/>
      <c r="O37"/>
      <c r="P37"/>
    </row>
    <row r="38" spans="1:16" x14ac:dyDescent="0.25">
      <c r="A38" s="38" t="s">
        <v>34</v>
      </c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/>
      <c r="O38"/>
      <c r="P38"/>
    </row>
    <row r="39" spans="1:16" x14ac:dyDescent="0.25">
      <c r="A39" s="9" t="s">
        <v>13</v>
      </c>
      <c r="B39" s="10">
        <v>2</v>
      </c>
      <c r="C39" s="11">
        <v>1</v>
      </c>
      <c r="D39" s="11">
        <v>3</v>
      </c>
      <c r="E39" s="11">
        <v>5</v>
      </c>
      <c r="F39" s="12" t="s">
        <v>14</v>
      </c>
      <c r="G39" s="12" t="s">
        <v>14</v>
      </c>
      <c r="H39" s="12" t="s">
        <v>14</v>
      </c>
      <c r="I39" s="12" t="s">
        <v>14</v>
      </c>
      <c r="J39" s="12" t="s">
        <v>14</v>
      </c>
      <c r="K39" s="12" t="s">
        <v>14</v>
      </c>
      <c r="L39" s="12" t="s">
        <v>14</v>
      </c>
      <c r="M39" s="13">
        <f>SUM(B39,C39,D39,E39)/4</f>
        <v>2.75</v>
      </c>
      <c r="N39" s="14"/>
      <c r="O39"/>
      <c r="P39"/>
    </row>
    <row r="40" spans="1:16" x14ac:dyDescent="0.25">
      <c r="A40" s="9" t="s">
        <v>15</v>
      </c>
      <c r="B40" s="10">
        <v>0</v>
      </c>
      <c r="C40" s="11">
        <v>0</v>
      </c>
      <c r="D40" s="11">
        <v>1</v>
      </c>
      <c r="E40" s="11">
        <v>2</v>
      </c>
      <c r="F40" s="12" t="s">
        <v>14</v>
      </c>
      <c r="G40" s="12" t="s">
        <v>14</v>
      </c>
      <c r="H40" s="12" t="s">
        <v>14</v>
      </c>
      <c r="I40" s="12" t="s">
        <v>14</v>
      </c>
      <c r="J40" s="12" t="s">
        <v>14</v>
      </c>
      <c r="K40" s="12" t="s">
        <v>14</v>
      </c>
      <c r="L40" s="12" t="s">
        <v>14</v>
      </c>
      <c r="M40" s="13">
        <f>SUM(B40,C40,D40,E40)/4</f>
        <v>0.75</v>
      </c>
      <c r="N40" s="15"/>
      <c r="O40"/>
      <c r="P40"/>
    </row>
    <row r="41" spans="1:16" x14ac:dyDescent="0.25">
      <c r="A41" s="9" t="s">
        <v>16</v>
      </c>
      <c r="B41" s="10" t="s">
        <v>17</v>
      </c>
      <c r="C41" s="11" t="s">
        <v>17</v>
      </c>
      <c r="D41" s="11" t="s">
        <v>17</v>
      </c>
      <c r="E41" s="11" t="s">
        <v>17</v>
      </c>
      <c r="F41" s="12" t="s">
        <v>14</v>
      </c>
      <c r="G41" s="12" t="s">
        <v>14</v>
      </c>
      <c r="H41" s="12" t="s">
        <v>14</v>
      </c>
      <c r="I41" s="12" t="s">
        <v>14</v>
      </c>
      <c r="J41" s="12" t="s">
        <v>14</v>
      </c>
      <c r="K41" s="12" t="s">
        <v>14</v>
      </c>
      <c r="L41" s="12" t="s">
        <v>14</v>
      </c>
      <c r="M41" s="13" t="s">
        <v>48</v>
      </c>
      <c r="N41" s="16"/>
      <c r="O41"/>
      <c r="P41"/>
    </row>
    <row r="42" spans="1:16" x14ac:dyDescent="0.25">
      <c r="A42" s="9" t="s">
        <v>18</v>
      </c>
      <c r="B42" s="17" t="s">
        <v>14</v>
      </c>
      <c r="C42" s="12" t="s">
        <v>14</v>
      </c>
      <c r="D42" s="12" t="s">
        <v>14</v>
      </c>
      <c r="E42" s="12" t="s">
        <v>14</v>
      </c>
      <c r="F42" s="52">
        <v>10</v>
      </c>
      <c r="G42" s="52">
        <v>9</v>
      </c>
      <c r="H42" s="52">
        <v>9</v>
      </c>
      <c r="I42" s="11">
        <v>10</v>
      </c>
      <c r="J42" s="11">
        <v>10</v>
      </c>
      <c r="K42" s="11">
        <v>9</v>
      </c>
      <c r="L42" s="11">
        <v>10</v>
      </c>
      <c r="M42" s="13">
        <f>SUM(F42:L42)/7</f>
        <v>9.5714285714285712</v>
      </c>
      <c r="N42" s="18"/>
      <c r="O42"/>
      <c r="P42"/>
    </row>
    <row r="43" spans="1:16" x14ac:dyDescent="0.25">
      <c r="A43" s="19" t="s">
        <v>32</v>
      </c>
      <c r="B43" s="17" t="s">
        <v>14</v>
      </c>
      <c r="C43" s="12" t="s">
        <v>14</v>
      </c>
      <c r="D43" s="12" t="s">
        <v>14</v>
      </c>
      <c r="E43" s="12" t="s">
        <v>14</v>
      </c>
      <c r="F43" s="52">
        <v>6</v>
      </c>
      <c r="G43" s="52">
        <v>5</v>
      </c>
      <c r="H43" s="52">
        <v>6</v>
      </c>
      <c r="I43" s="11">
        <v>6</v>
      </c>
      <c r="J43" s="11">
        <v>6</v>
      </c>
      <c r="K43" s="11">
        <v>6</v>
      </c>
      <c r="L43" s="11">
        <v>6</v>
      </c>
      <c r="M43" s="13">
        <f>((SUM(F43:L43)/7)*100)/6</f>
        <v>97.619047619047606</v>
      </c>
      <c r="N43" s="21"/>
      <c r="O43"/>
      <c r="P43"/>
    </row>
    <row r="44" spans="1:16" x14ac:dyDescent="0.25">
      <c r="A44" s="41" t="s">
        <v>35</v>
      </c>
      <c r="B44" s="42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/>
      <c r="O44"/>
      <c r="P44"/>
    </row>
    <row r="45" spans="1:16" x14ac:dyDescent="0.25">
      <c r="A45" s="9" t="s">
        <v>13</v>
      </c>
      <c r="B45" s="10">
        <v>4</v>
      </c>
      <c r="C45" s="11">
        <v>5</v>
      </c>
      <c r="D45" s="11">
        <v>2</v>
      </c>
      <c r="E45" s="11">
        <v>10</v>
      </c>
      <c r="F45" s="12" t="s">
        <v>14</v>
      </c>
      <c r="G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3">
        <f>SUM(B45,C45,D45,E45)/4</f>
        <v>5.25</v>
      </c>
      <c r="N45" s="14"/>
      <c r="O45"/>
      <c r="P45"/>
    </row>
    <row r="46" spans="1:16" x14ac:dyDescent="0.25">
      <c r="A46" s="9" t="s">
        <v>15</v>
      </c>
      <c r="B46" s="10">
        <v>3</v>
      </c>
      <c r="C46" s="11">
        <v>4</v>
      </c>
      <c r="D46" s="11">
        <v>1</v>
      </c>
      <c r="E46" s="11">
        <v>6</v>
      </c>
      <c r="F46" s="12" t="s">
        <v>14</v>
      </c>
      <c r="G46" s="12" t="s">
        <v>14</v>
      </c>
      <c r="H46" s="12" t="s">
        <v>14</v>
      </c>
      <c r="I46" s="12" t="s">
        <v>14</v>
      </c>
      <c r="J46" s="12" t="s">
        <v>14</v>
      </c>
      <c r="K46" s="12" t="s">
        <v>14</v>
      </c>
      <c r="L46" s="12" t="s">
        <v>14</v>
      </c>
      <c r="M46" s="13">
        <f>SUM(B46,C46,D46,E46)/4</f>
        <v>3.5</v>
      </c>
      <c r="N46" s="15"/>
      <c r="O46"/>
      <c r="P46"/>
    </row>
    <row r="47" spans="1:16" x14ac:dyDescent="0.25">
      <c r="A47" s="9" t="s">
        <v>16</v>
      </c>
      <c r="B47" s="10" t="s">
        <v>17</v>
      </c>
      <c r="C47" s="11" t="s">
        <v>17</v>
      </c>
      <c r="D47" s="11" t="s">
        <v>17</v>
      </c>
      <c r="E47" s="11" t="s">
        <v>17</v>
      </c>
      <c r="F47" s="12" t="s">
        <v>14</v>
      </c>
      <c r="G47" s="12" t="s">
        <v>14</v>
      </c>
      <c r="H47" s="12" t="s">
        <v>14</v>
      </c>
      <c r="I47" s="12" t="s">
        <v>14</v>
      </c>
      <c r="J47" s="12" t="s">
        <v>14</v>
      </c>
      <c r="K47" s="12" t="s">
        <v>14</v>
      </c>
      <c r="L47" s="12" t="s">
        <v>14</v>
      </c>
      <c r="M47" s="13" t="s">
        <v>48</v>
      </c>
      <c r="N47" s="16"/>
      <c r="O47"/>
      <c r="P47"/>
    </row>
    <row r="48" spans="1:16" x14ac:dyDescent="0.25">
      <c r="A48" s="9" t="s">
        <v>18</v>
      </c>
      <c r="B48" s="17" t="s">
        <v>14</v>
      </c>
      <c r="C48" s="12" t="s">
        <v>14</v>
      </c>
      <c r="D48" s="12" t="s">
        <v>14</v>
      </c>
      <c r="E48" s="12" t="s">
        <v>14</v>
      </c>
      <c r="F48" s="52">
        <v>8</v>
      </c>
      <c r="G48" s="52">
        <v>7</v>
      </c>
      <c r="H48" s="52">
        <v>7</v>
      </c>
      <c r="I48" s="11">
        <v>8</v>
      </c>
      <c r="J48" s="11">
        <v>7</v>
      </c>
      <c r="K48" s="11">
        <v>6</v>
      </c>
      <c r="L48" s="11">
        <v>8</v>
      </c>
      <c r="M48" s="13">
        <f>SUM(F48:L48)/7</f>
        <v>7.2857142857142856</v>
      </c>
      <c r="N48" s="18"/>
      <c r="O48"/>
      <c r="P48"/>
    </row>
    <row r="49" spans="1:16" x14ac:dyDescent="0.25">
      <c r="A49" s="19" t="s">
        <v>36</v>
      </c>
      <c r="B49" s="17" t="s">
        <v>14</v>
      </c>
      <c r="C49" s="12" t="s">
        <v>14</v>
      </c>
      <c r="D49" s="12" t="s">
        <v>14</v>
      </c>
      <c r="E49" s="12" t="s">
        <v>14</v>
      </c>
      <c r="F49" s="52">
        <v>13</v>
      </c>
      <c r="G49" s="52">
        <v>12</v>
      </c>
      <c r="H49" s="52">
        <v>11</v>
      </c>
      <c r="I49" s="11">
        <v>11</v>
      </c>
      <c r="J49" s="11">
        <v>10</v>
      </c>
      <c r="K49" s="11">
        <v>9</v>
      </c>
      <c r="L49" s="11">
        <v>11</v>
      </c>
      <c r="M49" s="13">
        <f>((SUM(F49:L49)/7)*100)/15</f>
        <v>73.333333333333329</v>
      </c>
      <c r="N49" s="21"/>
      <c r="O49"/>
      <c r="P49"/>
    </row>
    <row r="50" spans="1:16" x14ac:dyDescent="0.25">
      <c r="A50" s="6" t="s">
        <v>37</v>
      </c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/>
      <c r="O50"/>
      <c r="P50"/>
    </row>
    <row r="51" spans="1:16" x14ac:dyDescent="0.25">
      <c r="A51" s="9" t="s">
        <v>13</v>
      </c>
      <c r="B51" s="10">
        <v>5</v>
      </c>
      <c r="C51" s="11">
        <v>3</v>
      </c>
      <c r="D51" s="11">
        <v>6</v>
      </c>
      <c r="E51" s="11">
        <v>13</v>
      </c>
      <c r="F51" s="12" t="s">
        <v>14</v>
      </c>
      <c r="G51" s="12" t="s">
        <v>14</v>
      </c>
      <c r="H51" s="12" t="s">
        <v>14</v>
      </c>
      <c r="I51" s="12" t="s">
        <v>14</v>
      </c>
      <c r="J51" s="12" t="s">
        <v>14</v>
      </c>
      <c r="K51" s="12" t="s">
        <v>14</v>
      </c>
      <c r="L51" s="12" t="s">
        <v>14</v>
      </c>
      <c r="M51" s="13">
        <f>SUM(B51,C51,D51,E51)/4</f>
        <v>6.75</v>
      </c>
      <c r="N51" s="14"/>
      <c r="O51"/>
      <c r="P51"/>
    </row>
    <row r="52" spans="1:16" x14ac:dyDescent="0.25">
      <c r="A52" s="9" t="s">
        <v>15</v>
      </c>
      <c r="B52" s="10">
        <v>1</v>
      </c>
      <c r="C52" s="11">
        <v>2</v>
      </c>
      <c r="D52" s="11">
        <v>1</v>
      </c>
      <c r="E52" s="11">
        <v>8</v>
      </c>
      <c r="F52" s="12" t="s">
        <v>14</v>
      </c>
      <c r="G52" s="12" t="s">
        <v>14</v>
      </c>
      <c r="H52" s="12" t="s">
        <v>14</v>
      </c>
      <c r="I52" s="12" t="s">
        <v>14</v>
      </c>
      <c r="J52" s="12" t="s">
        <v>14</v>
      </c>
      <c r="K52" s="12" t="s">
        <v>14</v>
      </c>
      <c r="L52" s="12" t="s">
        <v>14</v>
      </c>
      <c r="M52" s="13">
        <f>SUM(B52,C52,D52,E52)/4</f>
        <v>3</v>
      </c>
      <c r="N52" s="15"/>
      <c r="O52"/>
      <c r="P52"/>
    </row>
    <row r="53" spans="1:16" x14ac:dyDescent="0.25">
      <c r="A53" s="9" t="s">
        <v>16</v>
      </c>
      <c r="B53" s="10" t="s">
        <v>25</v>
      </c>
      <c r="C53" s="11" t="s">
        <v>38</v>
      </c>
      <c r="D53" s="11" t="s">
        <v>17</v>
      </c>
      <c r="E53" s="11" t="s">
        <v>39</v>
      </c>
      <c r="F53" s="12" t="s">
        <v>14</v>
      </c>
      <c r="G53" s="12" t="s">
        <v>14</v>
      </c>
      <c r="H53" s="12" t="s">
        <v>14</v>
      </c>
      <c r="I53" s="12" t="s">
        <v>14</v>
      </c>
      <c r="J53" s="12" t="s">
        <v>14</v>
      </c>
      <c r="K53" s="12" t="s">
        <v>14</v>
      </c>
      <c r="L53" s="12" t="s">
        <v>14</v>
      </c>
      <c r="M53" s="13" t="s">
        <v>49</v>
      </c>
      <c r="N53" s="16"/>
      <c r="O53"/>
      <c r="P53"/>
    </row>
    <row r="54" spans="1:16" x14ac:dyDescent="0.25">
      <c r="A54" s="9" t="s">
        <v>18</v>
      </c>
      <c r="B54" s="17" t="s">
        <v>14</v>
      </c>
      <c r="C54" s="12" t="s">
        <v>14</v>
      </c>
      <c r="D54" s="12" t="s">
        <v>14</v>
      </c>
      <c r="E54" s="12" t="s">
        <v>14</v>
      </c>
      <c r="F54" s="52">
        <v>4</v>
      </c>
      <c r="G54" s="52">
        <v>2</v>
      </c>
      <c r="H54" s="11">
        <v>3</v>
      </c>
      <c r="I54" s="11">
        <v>6</v>
      </c>
      <c r="J54" s="11">
        <v>6</v>
      </c>
      <c r="K54" s="11">
        <v>4</v>
      </c>
      <c r="L54" s="11">
        <v>6</v>
      </c>
      <c r="M54" s="13">
        <f>SUM(F54:L54)/7</f>
        <v>4.4285714285714288</v>
      </c>
      <c r="N54" s="18"/>
      <c r="O54"/>
      <c r="P54"/>
    </row>
    <row r="55" spans="1:16" x14ac:dyDescent="0.25">
      <c r="A55" s="44" t="s">
        <v>40</v>
      </c>
      <c r="B55" s="45" t="s">
        <v>14</v>
      </c>
      <c r="C55" s="46" t="s">
        <v>14</v>
      </c>
      <c r="D55" s="46" t="s">
        <v>14</v>
      </c>
      <c r="E55" s="46" t="s">
        <v>14</v>
      </c>
      <c r="F55" s="80">
        <v>6</v>
      </c>
      <c r="G55" s="80">
        <v>6</v>
      </c>
      <c r="H55" s="4">
        <v>6</v>
      </c>
      <c r="I55" s="4">
        <v>11</v>
      </c>
      <c r="J55" s="4">
        <v>10</v>
      </c>
      <c r="K55" s="4">
        <v>7</v>
      </c>
      <c r="L55" s="4">
        <v>9</v>
      </c>
      <c r="M55" s="13">
        <f>((SUM(F55:L55)/7)*100)/16</f>
        <v>49.107142857142854</v>
      </c>
      <c r="N55" s="21"/>
      <c r="O55"/>
      <c r="P55"/>
    </row>
    <row r="56" spans="1:16" x14ac:dyDescent="0.25">
      <c r="A56" s="47" t="s">
        <v>41</v>
      </c>
      <c r="B56" s="26"/>
      <c r="C56" s="13"/>
      <c r="D56" s="13"/>
      <c r="E56" s="13"/>
      <c r="F56" s="13" t="s">
        <v>42</v>
      </c>
      <c r="G56" s="13"/>
      <c r="H56" s="13" t="s">
        <v>43</v>
      </c>
      <c r="I56" s="13"/>
      <c r="J56" s="13"/>
      <c r="K56" s="13"/>
      <c r="L56" s="13"/>
      <c r="M56" s="48"/>
      <c r="N56"/>
      <c r="O56"/>
      <c r="P56"/>
    </row>
    <row r="57" spans="1:16" x14ac:dyDescent="0.25">
      <c r="F57" s="1" t="s">
        <v>44</v>
      </c>
      <c r="G57" s="1" t="s">
        <v>45</v>
      </c>
      <c r="H57" s="1" t="s">
        <v>46</v>
      </c>
      <c r="I57" s="1" t="s">
        <v>47</v>
      </c>
    </row>
  </sheetData>
  <sheetProtection selectLockedCells="1" selectUnlockedCells="1"/>
  <pageMargins left="0.7" right="0.7" top="0.75" bottom="0.75" header="0.51180555555555551" footer="0.51180555555555551"/>
  <pageSetup paperSize="9" scale="57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53"/>
  <sheetViews>
    <sheetView showGridLines="0" showRowColHeaders="0" showRuler="0" view="pageLayout" zoomScale="130" zoomScaleNormal="100" zoomScalePageLayoutView="130" workbookViewId="0">
      <selection activeCell="S16" sqref="S16"/>
    </sheetView>
  </sheetViews>
  <sheetFormatPr baseColWidth="10" defaultRowHeight="15" x14ac:dyDescent="0.25"/>
  <cols>
    <col min="1" max="1" width="6.7109375" customWidth="1"/>
    <col min="2" max="28" width="4.7109375" customWidth="1"/>
  </cols>
  <sheetData>
    <row r="1" spans="1:38" ht="15.75" thickBot="1" x14ac:dyDescent="0.3">
      <c r="A1" s="107"/>
      <c r="B1" s="168" t="s">
        <v>12</v>
      </c>
      <c r="C1" s="117"/>
      <c r="D1" s="118"/>
      <c r="E1" s="119" t="s">
        <v>20</v>
      </c>
      <c r="F1" s="120"/>
      <c r="G1" s="121"/>
      <c r="H1" s="122" t="s">
        <v>22</v>
      </c>
      <c r="I1" s="123"/>
      <c r="J1" s="124"/>
      <c r="K1" s="125" t="s">
        <v>24</v>
      </c>
      <c r="L1" s="126"/>
      <c r="M1" s="151"/>
      <c r="N1" s="127" t="s">
        <v>27</v>
      </c>
      <c r="O1" s="127"/>
      <c r="P1" s="128"/>
      <c r="AC1" s="58"/>
      <c r="AD1" s="57"/>
      <c r="AE1" s="58"/>
      <c r="AF1" s="58"/>
      <c r="AG1" s="58"/>
      <c r="AH1" s="56"/>
      <c r="AI1" s="58"/>
      <c r="AJ1" s="58"/>
      <c r="AK1" s="58"/>
      <c r="AL1" s="56"/>
    </row>
    <row r="2" spans="1:38" ht="15.75" thickBot="1" x14ac:dyDescent="0.3">
      <c r="A2" s="108"/>
      <c r="B2" s="66" t="s">
        <v>51</v>
      </c>
      <c r="C2" s="67" t="s">
        <v>52</v>
      </c>
      <c r="D2" s="68" t="s">
        <v>53</v>
      </c>
      <c r="E2" s="66" t="s">
        <v>51</v>
      </c>
      <c r="F2" s="67" t="s">
        <v>52</v>
      </c>
      <c r="G2" s="68" t="s">
        <v>53</v>
      </c>
      <c r="H2" s="66" t="s">
        <v>51</v>
      </c>
      <c r="I2" s="67" t="s">
        <v>52</v>
      </c>
      <c r="J2" s="68" t="s">
        <v>53</v>
      </c>
      <c r="K2" s="66" t="s">
        <v>51</v>
      </c>
      <c r="L2" s="67" t="s">
        <v>52</v>
      </c>
      <c r="M2" s="68" t="s">
        <v>53</v>
      </c>
      <c r="N2" s="147" t="s">
        <v>51</v>
      </c>
      <c r="O2" s="67" t="s">
        <v>52</v>
      </c>
      <c r="P2" s="68" t="s">
        <v>53</v>
      </c>
      <c r="AC2" s="56"/>
      <c r="AD2" s="56"/>
      <c r="AE2" s="56"/>
      <c r="AF2" s="56"/>
      <c r="AG2" s="56"/>
      <c r="AH2" s="56"/>
      <c r="AI2" s="56"/>
      <c r="AJ2" s="56"/>
      <c r="AK2" s="56"/>
      <c r="AL2" s="56"/>
    </row>
    <row r="3" spans="1:38" x14ac:dyDescent="0.25">
      <c r="A3" s="154" t="s">
        <v>0</v>
      </c>
      <c r="B3" s="69">
        <v>6</v>
      </c>
      <c r="C3" s="64">
        <v>2</v>
      </c>
      <c r="D3" s="70" t="s">
        <v>17</v>
      </c>
      <c r="E3" s="69">
        <v>4</v>
      </c>
      <c r="F3" s="64">
        <v>3</v>
      </c>
      <c r="G3" s="70" t="s">
        <v>17</v>
      </c>
      <c r="H3" s="69">
        <v>6</v>
      </c>
      <c r="I3" s="64">
        <v>3</v>
      </c>
      <c r="J3" s="70" t="s">
        <v>17</v>
      </c>
      <c r="K3" s="69">
        <v>3</v>
      </c>
      <c r="L3" s="64">
        <v>2</v>
      </c>
      <c r="M3" s="70" t="s">
        <v>17</v>
      </c>
      <c r="N3" s="148">
        <v>3</v>
      </c>
      <c r="O3" s="64">
        <v>0</v>
      </c>
      <c r="P3" s="70" t="s">
        <v>17</v>
      </c>
      <c r="AC3" s="56"/>
      <c r="AD3" s="55"/>
      <c r="AE3" s="56"/>
      <c r="AF3" s="56"/>
      <c r="AG3" s="56"/>
      <c r="AH3" s="55"/>
      <c r="AI3" s="56"/>
      <c r="AJ3" s="56"/>
      <c r="AK3" s="56"/>
      <c r="AL3" s="56"/>
    </row>
    <row r="4" spans="1:38" x14ac:dyDescent="0.25">
      <c r="A4" s="155" t="s">
        <v>50</v>
      </c>
      <c r="B4" s="71">
        <v>4</v>
      </c>
      <c r="C4" s="62">
        <v>4</v>
      </c>
      <c r="D4" s="72" t="s">
        <v>17</v>
      </c>
      <c r="E4" s="71">
        <v>2</v>
      </c>
      <c r="F4" s="62">
        <v>4</v>
      </c>
      <c r="G4" s="72" t="s">
        <v>17</v>
      </c>
      <c r="H4" s="71">
        <v>7</v>
      </c>
      <c r="I4" s="62">
        <v>2</v>
      </c>
      <c r="J4" s="72" t="s">
        <v>17</v>
      </c>
      <c r="K4" s="71">
        <v>6</v>
      </c>
      <c r="L4" s="62">
        <v>4</v>
      </c>
      <c r="M4" s="72" t="s">
        <v>17</v>
      </c>
      <c r="N4" s="149">
        <v>2</v>
      </c>
      <c r="O4" s="62">
        <v>0</v>
      </c>
      <c r="P4" s="72" t="s">
        <v>17</v>
      </c>
      <c r="AC4" s="56"/>
      <c r="AD4" s="55"/>
      <c r="AE4" s="56"/>
      <c r="AF4" s="56"/>
      <c r="AG4" s="56"/>
      <c r="AH4" s="55"/>
      <c r="AI4" s="56"/>
      <c r="AJ4" s="56"/>
      <c r="AK4" s="56"/>
      <c r="AL4" s="56"/>
    </row>
    <row r="5" spans="1:38" x14ac:dyDescent="0.25">
      <c r="A5" s="155" t="s">
        <v>2</v>
      </c>
      <c r="B5" s="71">
        <v>3</v>
      </c>
      <c r="C5" s="62">
        <v>1</v>
      </c>
      <c r="D5" s="72" t="s">
        <v>17</v>
      </c>
      <c r="E5" s="71">
        <v>5</v>
      </c>
      <c r="F5" s="62">
        <v>2</v>
      </c>
      <c r="G5" s="72" t="s">
        <v>17</v>
      </c>
      <c r="H5" s="71">
        <v>4</v>
      </c>
      <c r="I5" s="62">
        <v>3</v>
      </c>
      <c r="J5" s="72" t="s">
        <v>17</v>
      </c>
      <c r="K5" s="71">
        <v>5</v>
      </c>
      <c r="L5" s="62">
        <v>4</v>
      </c>
      <c r="M5" s="72" t="s">
        <v>17</v>
      </c>
      <c r="N5" s="149">
        <v>3</v>
      </c>
      <c r="O5" s="62">
        <v>1</v>
      </c>
      <c r="P5" s="72" t="s">
        <v>17</v>
      </c>
      <c r="AC5" s="56"/>
      <c r="AD5" s="55"/>
      <c r="AE5" s="56"/>
      <c r="AF5" s="56"/>
      <c r="AG5" s="56"/>
      <c r="AH5" s="55"/>
      <c r="AI5" s="56"/>
      <c r="AJ5" s="56"/>
      <c r="AK5" s="56"/>
      <c r="AL5" s="56"/>
    </row>
    <row r="6" spans="1:38" ht="15.75" thickBot="1" x14ac:dyDescent="0.3">
      <c r="A6" s="156" t="s">
        <v>3</v>
      </c>
      <c r="B6" s="144">
        <v>6</v>
      </c>
      <c r="C6" s="145">
        <v>3</v>
      </c>
      <c r="D6" s="146" t="s">
        <v>17</v>
      </c>
      <c r="E6" s="144">
        <v>8</v>
      </c>
      <c r="F6" s="145">
        <v>5</v>
      </c>
      <c r="G6" s="146" t="s">
        <v>17</v>
      </c>
      <c r="H6" s="144">
        <v>7</v>
      </c>
      <c r="I6" s="145">
        <v>6</v>
      </c>
      <c r="J6" s="146" t="s">
        <v>17</v>
      </c>
      <c r="K6" s="144">
        <v>10</v>
      </c>
      <c r="L6" s="145">
        <v>8</v>
      </c>
      <c r="M6" s="146" t="s">
        <v>25</v>
      </c>
      <c r="N6" s="150">
        <v>7</v>
      </c>
      <c r="O6" s="145">
        <v>4</v>
      </c>
      <c r="P6" s="146" t="s">
        <v>17</v>
      </c>
      <c r="AC6" s="56"/>
      <c r="AD6" s="55"/>
      <c r="AE6" s="56"/>
      <c r="AF6" s="56"/>
      <c r="AG6" s="56"/>
      <c r="AH6" s="55"/>
      <c r="AI6" s="56"/>
      <c r="AJ6" s="56"/>
      <c r="AK6" s="56"/>
      <c r="AL6" s="56"/>
    </row>
    <row r="7" spans="1:38" ht="15.75" thickBot="1" x14ac:dyDescent="0.3">
      <c r="A7" s="143" t="s">
        <v>74</v>
      </c>
      <c r="B7" s="161">
        <f>(B3+B4+B5+B6)/4</f>
        <v>4.75</v>
      </c>
      <c r="C7" s="161">
        <f t="shared" ref="C7:P7" si="0">(C3+C4+C5+C6)/4</f>
        <v>2.5</v>
      </c>
      <c r="D7" s="161" t="s">
        <v>48</v>
      </c>
      <c r="E7" s="161">
        <f t="shared" si="0"/>
        <v>4.75</v>
      </c>
      <c r="F7" s="161">
        <f t="shared" si="0"/>
        <v>3.5</v>
      </c>
      <c r="G7" s="161" t="s">
        <v>48</v>
      </c>
      <c r="H7" s="161">
        <f t="shared" si="0"/>
        <v>6</v>
      </c>
      <c r="I7" s="161">
        <f t="shared" si="0"/>
        <v>3.5</v>
      </c>
      <c r="J7" s="161" t="s">
        <v>48</v>
      </c>
      <c r="K7" s="161">
        <f t="shared" si="0"/>
        <v>6</v>
      </c>
      <c r="L7" s="161">
        <f t="shared" si="0"/>
        <v>4.5</v>
      </c>
      <c r="M7" s="161" t="s">
        <v>48</v>
      </c>
      <c r="N7" s="161">
        <f t="shared" si="0"/>
        <v>3.75</v>
      </c>
      <c r="O7" s="161">
        <f t="shared" si="0"/>
        <v>1.25</v>
      </c>
      <c r="P7" s="161" t="s">
        <v>48</v>
      </c>
      <c r="Q7" s="56"/>
      <c r="R7" s="56"/>
      <c r="S7" s="56"/>
      <c r="T7" s="56"/>
      <c r="U7" s="56"/>
      <c r="V7" s="56"/>
      <c r="W7" s="56"/>
      <c r="X7" s="56"/>
      <c r="Y7" s="56"/>
      <c r="Z7" s="56"/>
      <c r="AA7" s="51"/>
      <c r="AB7" s="51"/>
      <c r="AC7" s="56"/>
      <c r="AD7" s="56"/>
      <c r="AE7" s="56"/>
      <c r="AF7" s="56"/>
      <c r="AG7" s="56"/>
      <c r="AH7" s="56"/>
      <c r="AI7" s="56"/>
      <c r="AJ7" s="56"/>
      <c r="AK7" s="56"/>
      <c r="AL7" s="56"/>
    </row>
    <row r="8" spans="1:38" ht="15.75" thickBot="1" x14ac:dyDescent="0.3">
      <c r="A8" s="141"/>
      <c r="B8" s="140" t="s">
        <v>33</v>
      </c>
      <c r="C8" s="129"/>
      <c r="D8" s="163"/>
      <c r="E8" s="164" t="s">
        <v>34</v>
      </c>
      <c r="F8" s="115"/>
      <c r="G8" s="165"/>
      <c r="H8" s="166" t="s">
        <v>35</v>
      </c>
      <c r="I8" s="116"/>
      <c r="J8" s="167"/>
      <c r="K8" s="168" t="s">
        <v>37</v>
      </c>
      <c r="L8" s="117"/>
      <c r="M8" s="118"/>
      <c r="N8" s="75"/>
      <c r="O8" s="75"/>
      <c r="P8" s="77"/>
      <c r="Q8" s="56"/>
      <c r="R8" s="56"/>
      <c r="S8" s="56"/>
      <c r="T8" s="56"/>
      <c r="U8" s="56"/>
      <c r="V8" s="56"/>
      <c r="W8" s="56"/>
      <c r="X8" s="56"/>
      <c r="Y8" s="56"/>
      <c r="Z8" s="56"/>
      <c r="AA8" s="51"/>
      <c r="AB8" s="51"/>
      <c r="AC8" s="56"/>
      <c r="AD8" s="56"/>
      <c r="AE8" s="56"/>
      <c r="AF8" s="56"/>
      <c r="AG8" s="56"/>
      <c r="AH8" s="56"/>
      <c r="AI8" s="56"/>
      <c r="AJ8" s="56"/>
      <c r="AK8" s="56"/>
      <c r="AL8" s="56"/>
    </row>
    <row r="9" spans="1:38" ht="15.75" thickBot="1" x14ac:dyDescent="0.3">
      <c r="A9" s="142"/>
      <c r="B9" s="66" t="s">
        <v>51</v>
      </c>
      <c r="C9" s="67" t="s">
        <v>52</v>
      </c>
      <c r="D9" s="68" t="s">
        <v>53</v>
      </c>
      <c r="E9" s="66" t="s">
        <v>51</v>
      </c>
      <c r="F9" s="67" t="s">
        <v>52</v>
      </c>
      <c r="G9" s="68" t="s">
        <v>53</v>
      </c>
      <c r="H9" s="66" t="s">
        <v>51</v>
      </c>
      <c r="I9" s="67" t="s">
        <v>52</v>
      </c>
      <c r="J9" s="68" t="s">
        <v>53</v>
      </c>
      <c r="K9" s="66" t="s">
        <v>51</v>
      </c>
      <c r="L9" s="67" t="s">
        <v>52</v>
      </c>
      <c r="M9" s="68" t="s">
        <v>53</v>
      </c>
      <c r="N9" s="75"/>
      <c r="O9" s="75"/>
      <c r="P9" s="77"/>
      <c r="Q9" s="56"/>
      <c r="R9" s="56"/>
      <c r="S9" s="56"/>
      <c r="T9" s="56"/>
      <c r="U9" s="56"/>
      <c r="V9" s="56"/>
      <c r="W9" s="56"/>
      <c r="X9" s="56"/>
      <c r="Y9" s="56"/>
      <c r="Z9" s="56"/>
      <c r="AA9" s="51"/>
      <c r="AB9" s="51"/>
      <c r="AC9" s="56"/>
      <c r="AD9" s="56"/>
      <c r="AE9" s="56"/>
      <c r="AF9" s="56"/>
      <c r="AG9" s="56"/>
      <c r="AH9" s="56"/>
      <c r="AI9" s="56"/>
      <c r="AJ9" s="56"/>
      <c r="AK9" s="56"/>
      <c r="AL9" s="56"/>
    </row>
    <row r="10" spans="1:38" x14ac:dyDescent="0.25">
      <c r="A10" s="154" t="s">
        <v>0</v>
      </c>
      <c r="B10" s="69">
        <v>3</v>
      </c>
      <c r="C10" s="64">
        <v>2</v>
      </c>
      <c r="D10" s="70" t="s">
        <v>25</v>
      </c>
      <c r="E10" s="69">
        <v>2</v>
      </c>
      <c r="F10" s="64">
        <v>0</v>
      </c>
      <c r="G10" s="70" t="s">
        <v>17</v>
      </c>
      <c r="H10" s="69">
        <v>4</v>
      </c>
      <c r="I10" s="64">
        <v>3</v>
      </c>
      <c r="J10" s="70" t="s">
        <v>17</v>
      </c>
      <c r="K10" s="69">
        <v>5</v>
      </c>
      <c r="L10" s="65">
        <v>1</v>
      </c>
      <c r="M10" s="73" t="s">
        <v>25</v>
      </c>
      <c r="N10" s="76"/>
      <c r="O10" s="76"/>
      <c r="P10" s="78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1"/>
      <c r="AB10" s="51"/>
      <c r="AC10" s="56"/>
      <c r="AD10" s="56"/>
      <c r="AE10" s="56"/>
      <c r="AF10" s="56"/>
      <c r="AG10" s="56"/>
      <c r="AH10" s="56"/>
      <c r="AI10" s="56"/>
      <c r="AJ10" s="56"/>
      <c r="AK10" s="56"/>
      <c r="AL10" s="56"/>
    </row>
    <row r="11" spans="1:38" x14ac:dyDescent="0.25">
      <c r="A11" s="155" t="s">
        <v>50</v>
      </c>
      <c r="B11" s="71">
        <v>4</v>
      </c>
      <c r="C11" s="62">
        <v>1</v>
      </c>
      <c r="D11" s="72" t="s">
        <v>17</v>
      </c>
      <c r="E11" s="71">
        <v>1</v>
      </c>
      <c r="F11" s="62">
        <v>0</v>
      </c>
      <c r="G11" s="72" t="s">
        <v>17</v>
      </c>
      <c r="H11" s="71">
        <v>5</v>
      </c>
      <c r="I11" s="62">
        <v>4</v>
      </c>
      <c r="J11" s="72" t="s">
        <v>17</v>
      </c>
      <c r="K11" s="71">
        <v>3</v>
      </c>
      <c r="L11" s="63">
        <v>2</v>
      </c>
      <c r="M11" s="74" t="s">
        <v>38</v>
      </c>
      <c r="N11" s="76"/>
      <c r="O11" s="76"/>
      <c r="P11" s="78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1"/>
      <c r="AB11" s="51"/>
      <c r="AC11" s="56"/>
      <c r="AD11" s="56"/>
      <c r="AE11" s="56"/>
      <c r="AF11" s="56"/>
      <c r="AG11" s="56"/>
      <c r="AH11" s="56"/>
      <c r="AI11" s="56"/>
      <c r="AJ11" s="56"/>
      <c r="AK11" s="56"/>
      <c r="AL11" s="56"/>
    </row>
    <row r="12" spans="1:38" x14ac:dyDescent="0.25">
      <c r="A12" s="155" t="s">
        <v>2</v>
      </c>
      <c r="B12" s="71">
        <v>5</v>
      </c>
      <c r="C12" s="62">
        <v>4</v>
      </c>
      <c r="D12" s="72" t="s">
        <v>25</v>
      </c>
      <c r="E12" s="71">
        <v>3</v>
      </c>
      <c r="F12" s="62">
        <v>1</v>
      </c>
      <c r="G12" s="72" t="s">
        <v>17</v>
      </c>
      <c r="H12" s="71">
        <v>2</v>
      </c>
      <c r="I12" s="62">
        <v>1</v>
      </c>
      <c r="J12" s="72" t="s">
        <v>17</v>
      </c>
      <c r="K12" s="71">
        <v>6</v>
      </c>
      <c r="L12" s="63">
        <v>1</v>
      </c>
      <c r="M12" s="74" t="s">
        <v>17</v>
      </c>
      <c r="N12" s="76"/>
      <c r="O12" s="76"/>
      <c r="P12" s="78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1"/>
      <c r="AB12" s="51"/>
      <c r="AC12" s="56"/>
      <c r="AD12" s="56"/>
      <c r="AE12" s="56"/>
      <c r="AF12" s="56"/>
      <c r="AG12" s="56"/>
      <c r="AH12" s="56"/>
      <c r="AI12" s="56"/>
      <c r="AJ12" s="56"/>
      <c r="AK12" s="56"/>
      <c r="AL12" s="56"/>
    </row>
    <row r="13" spans="1:38" ht="15.75" thickBot="1" x14ac:dyDescent="0.3">
      <c r="A13" s="157" t="s">
        <v>3</v>
      </c>
      <c r="B13" s="144">
        <v>12</v>
      </c>
      <c r="C13" s="145">
        <v>8</v>
      </c>
      <c r="D13" s="146" t="s">
        <v>25</v>
      </c>
      <c r="E13" s="144">
        <v>5</v>
      </c>
      <c r="F13" s="145">
        <v>2</v>
      </c>
      <c r="G13" s="146" t="s">
        <v>17</v>
      </c>
      <c r="H13" s="144">
        <v>10</v>
      </c>
      <c r="I13" s="145">
        <v>6</v>
      </c>
      <c r="J13" s="146" t="s">
        <v>17</v>
      </c>
      <c r="K13" s="144">
        <v>13</v>
      </c>
      <c r="L13" s="152">
        <v>8</v>
      </c>
      <c r="M13" s="153" t="s">
        <v>39</v>
      </c>
      <c r="N13" s="75"/>
      <c r="O13" s="75"/>
      <c r="P13" s="77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1"/>
      <c r="AB13" s="51"/>
      <c r="AC13" s="56"/>
      <c r="AD13" s="56"/>
      <c r="AE13" s="56"/>
      <c r="AF13" s="56"/>
      <c r="AG13" s="56"/>
      <c r="AH13" s="56"/>
      <c r="AI13" s="56"/>
      <c r="AJ13" s="56"/>
      <c r="AK13" s="56"/>
      <c r="AL13" s="56"/>
    </row>
    <row r="14" spans="1:38" ht="15.75" thickBot="1" x14ac:dyDescent="0.3">
      <c r="A14" s="162" t="s">
        <v>74</v>
      </c>
      <c r="B14" s="161">
        <f>(B10+B11+B12+B13)/4</f>
        <v>6</v>
      </c>
      <c r="C14" s="161">
        <f t="shared" ref="C14:M14" si="1">(C10+C11+C12+C13)/4</f>
        <v>3.75</v>
      </c>
      <c r="D14" s="161" t="s">
        <v>49</v>
      </c>
      <c r="E14" s="161">
        <f t="shared" si="1"/>
        <v>2.75</v>
      </c>
      <c r="F14" s="161">
        <f t="shared" si="1"/>
        <v>0.75</v>
      </c>
      <c r="G14" s="161" t="s">
        <v>48</v>
      </c>
      <c r="H14" s="161">
        <f t="shared" si="1"/>
        <v>5.25</v>
      </c>
      <c r="I14" s="161">
        <f t="shared" si="1"/>
        <v>3.5</v>
      </c>
      <c r="J14" s="161" t="s">
        <v>48</v>
      </c>
      <c r="K14" s="161">
        <f t="shared" si="1"/>
        <v>6.75</v>
      </c>
      <c r="L14" s="161">
        <f t="shared" si="1"/>
        <v>3</v>
      </c>
      <c r="M14" s="161" t="s">
        <v>75</v>
      </c>
      <c r="N14" s="160"/>
      <c r="O14" s="158"/>
      <c r="P14" s="159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1"/>
      <c r="AB14" s="51"/>
      <c r="AC14" s="56"/>
      <c r="AD14" s="56"/>
      <c r="AE14" s="56"/>
      <c r="AF14" s="56"/>
      <c r="AG14" s="56"/>
      <c r="AH14" s="56"/>
      <c r="AI14" s="56"/>
      <c r="AJ14" s="56"/>
      <c r="AK14" s="56"/>
      <c r="AL14" s="56"/>
    </row>
    <row r="15" spans="1:38" ht="15.75" thickBot="1" x14ac:dyDescent="0.3">
      <c r="A15" s="58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1"/>
      <c r="AB15" s="51"/>
      <c r="AC15" s="56"/>
      <c r="AD15" s="56"/>
      <c r="AE15" s="56"/>
      <c r="AF15" s="56"/>
      <c r="AG15" s="56"/>
      <c r="AH15" s="56"/>
      <c r="AI15" s="56"/>
      <c r="AJ15" s="56"/>
      <c r="AK15" s="56"/>
      <c r="AL15" s="56"/>
    </row>
    <row r="16" spans="1:38" ht="15.75" thickBot="1" x14ac:dyDescent="0.3">
      <c r="A16" s="109" t="s">
        <v>55</v>
      </c>
      <c r="B16" s="110"/>
      <c r="C16" s="110"/>
      <c r="D16" s="110"/>
      <c r="E16" s="110"/>
      <c r="F16" s="110"/>
      <c r="G16" s="111"/>
      <c r="H16" s="61"/>
      <c r="I16" s="55"/>
      <c r="J16" s="109" t="s">
        <v>58</v>
      </c>
      <c r="K16" s="110"/>
      <c r="L16" s="110"/>
      <c r="M16" s="110"/>
      <c r="N16" s="110"/>
      <c r="O16" s="111"/>
      <c r="P16" s="82" t="s">
        <v>57</v>
      </c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1"/>
      <c r="AB16" s="51"/>
      <c r="AC16" s="56"/>
      <c r="AD16" s="56"/>
      <c r="AE16" s="56"/>
      <c r="AF16" s="56"/>
      <c r="AG16" s="56"/>
      <c r="AH16" s="56"/>
      <c r="AI16" s="56"/>
      <c r="AJ16" s="56"/>
      <c r="AK16" s="56"/>
      <c r="AL16" s="56"/>
    </row>
    <row r="17" spans="1:38" ht="15.75" thickBot="1" x14ac:dyDescent="0.3">
      <c r="A17" s="109" t="s">
        <v>54</v>
      </c>
      <c r="B17" s="110"/>
      <c r="C17" s="110"/>
      <c r="D17" s="110"/>
      <c r="E17" s="110"/>
      <c r="F17" s="110"/>
      <c r="G17" s="111"/>
      <c r="H17" s="81"/>
      <c r="I17" s="58"/>
      <c r="J17" s="109" t="s">
        <v>59</v>
      </c>
      <c r="K17" s="110"/>
      <c r="L17" s="110"/>
      <c r="M17" s="110"/>
      <c r="N17" s="110"/>
      <c r="O17" s="111"/>
      <c r="P17" s="83" t="s">
        <v>60</v>
      </c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1"/>
      <c r="AB17" s="51"/>
      <c r="AC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spans="1:38" ht="15.75" thickBot="1" x14ac:dyDescent="0.3">
      <c r="A18" s="109" t="s">
        <v>61</v>
      </c>
      <c r="B18" s="110"/>
      <c r="C18" s="110"/>
      <c r="D18" s="110"/>
      <c r="E18" s="110"/>
      <c r="F18" s="110"/>
      <c r="G18" s="111"/>
      <c r="H18" s="61"/>
      <c r="I18" s="58"/>
      <c r="J18" s="112" t="s">
        <v>62</v>
      </c>
      <c r="K18" s="113"/>
      <c r="L18" s="113"/>
      <c r="M18" s="113"/>
      <c r="N18" s="113"/>
      <c r="O18" s="114"/>
      <c r="P18" s="84" t="s">
        <v>48</v>
      </c>
      <c r="Q18" s="56"/>
      <c r="R18" s="56"/>
      <c r="S18" s="56"/>
      <c r="T18" s="56"/>
      <c r="U18" s="56"/>
      <c r="V18" s="56"/>
      <c r="W18" s="56"/>
      <c r="X18" s="56"/>
      <c r="Y18" s="109" t="s">
        <v>55</v>
      </c>
      <c r="Z18" s="110"/>
      <c r="AA18" s="110"/>
      <c r="AB18" s="110"/>
      <c r="AC18" s="110"/>
      <c r="AD18" s="110"/>
      <c r="AE18" s="111"/>
      <c r="AK18" s="56"/>
      <c r="AL18" s="56"/>
    </row>
    <row r="19" spans="1:38" ht="15.75" thickBot="1" x14ac:dyDescent="0.3">
      <c r="A19" s="58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6"/>
      <c r="R19" s="56"/>
      <c r="S19" s="56"/>
      <c r="T19" s="56"/>
      <c r="U19" s="56"/>
      <c r="V19" s="56"/>
      <c r="W19" s="56"/>
      <c r="X19" s="56"/>
      <c r="Y19" s="109" t="s">
        <v>54</v>
      </c>
      <c r="Z19" s="110"/>
      <c r="AA19" s="110"/>
      <c r="AB19" s="110"/>
      <c r="AC19" s="110"/>
      <c r="AD19" s="110"/>
      <c r="AE19" s="111"/>
      <c r="AK19" s="56"/>
      <c r="AL19" s="56"/>
    </row>
    <row r="20" spans="1:38" x14ac:dyDescent="0.25">
      <c r="A20" s="58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1"/>
      <c r="AB20" s="51"/>
      <c r="AK20" s="56"/>
      <c r="AL20" s="56"/>
    </row>
    <row r="21" spans="1:38" x14ac:dyDescent="0.25">
      <c r="A21" s="58"/>
      <c r="B21" s="55"/>
      <c r="C21" s="55"/>
      <c r="D21" s="55"/>
      <c r="E21" s="55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1"/>
      <c r="AB21" s="51"/>
      <c r="AC21" s="56"/>
      <c r="AD21" s="56"/>
      <c r="AE21" s="56"/>
      <c r="AF21" s="56"/>
      <c r="AG21" s="56"/>
      <c r="AH21" s="56"/>
      <c r="AI21" s="56"/>
      <c r="AJ21" s="56"/>
      <c r="AK21" s="56"/>
      <c r="AL21" s="56"/>
    </row>
    <row r="22" spans="1:38" x14ac:dyDescent="0.25">
      <c r="A22" s="57"/>
      <c r="B22" s="55"/>
      <c r="C22" s="55"/>
      <c r="D22" s="55"/>
      <c r="E22" s="55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1"/>
      <c r="AB22" s="51"/>
      <c r="AC22" s="56"/>
      <c r="AD22" s="56"/>
      <c r="AE22" s="56"/>
      <c r="AF22" s="56"/>
      <c r="AG22" s="56"/>
      <c r="AH22" s="56"/>
      <c r="AI22" s="56"/>
      <c r="AJ22" s="56"/>
      <c r="AK22" s="56"/>
      <c r="AL22" s="56"/>
    </row>
    <row r="23" spans="1:38" x14ac:dyDescent="0.25">
      <c r="A23" s="58"/>
      <c r="B23" s="55"/>
      <c r="C23" s="55"/>
      <c r="D23" s="55"/>
      <c r="E23" s="55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1"/>
      <c r="AB23" s="51"/>
      <c r="AC23" s="56"/>
      <c r="AD23" s="56"/>
      <c r="AE23" s="56"/>
      <c r="AF23" s="56"/>
      <c r="AG23" s="56"/>
      <c r="AH23" s="56"/>
      <c r="AI23" s="56"/>
      <c r="AJ23" s="56"/>
      <c r="AK23" s="56"/>
      <c r="AL23" s="56"/>
    </row>
    <row r="24" spans="1:38" x14ac:dyDescent="0.25">
      <c r="A24" s="58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1"/>
      <c r="AB24" s="51"/>
      <c r="AC24" s="51"/>
      <c r="AD24" s="51"/>
      <c r="AE24" s="51"/>
    </row>
    <row r="25" spans="1:38" x14ac:dyDescent="0.25">
      <c r="A25" s="58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1"/>
      <c r="AB25" s="51"/>
      <c r="AC25" s="51"/>
      <c r="AD25" s="51"/>
      <c r="AE25" s="51"/>
    </row>
    <row r="26" spans="1:38" x14ac:dyDescent="0.25">
      <c r="A26" s="57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1"/>
      <c r="AB26" s="51"/>
      <c r="AC26" s="51"/>
      <c r="AD26" s="51"/>
      <c r="AE26" s="51"/>
    </row>
    <row r="27" spans="1:38" x14ac:dyDescent="0.25">
      <c r="A27" s="58"/>
      <c r="B27" s="55"/>
      <c r="C27" s="55"/>
      <c r="D27" s="55"/>
      <c r="E27" s="55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1"/>
      <c r="AB27" s="51"/>
      <c r="AC27" s="51"/>
      <c r="AD27" s="51"/>
      <c r="AE27" s="51"/>
    </row>
    <row r="28" spans="1:38" x14ac:dyDescent="0.25">
      <c r="A28" s="58"/>
      <c r="B28" s="55"/>
      <c r="C28" s="55"/>
      <c r="D28" s="55"/>
      <c r="E28" s="55"/>
      <c r="F28" s="58"/>
      <c r="G28" s="58"/>
      <c r="H28" s="58"/>
      <c r="I28" s="58"/>
      <c r="J28" s="58"/>
      <c r="K28" s="58"/>
      <c r="L28" s="58"/>
      <c r="M28" s="58"/>
      <c r="N28" s="58"/>
      <c r="O28" s="58"/>
      <c r="X28" s="56"/>
      <c r="Y28" s="56"/>
      <c r="Z28" s="56"/>
      <c r="AA28" s="51"/>
      <c r="AB28" s="51"/>
      <c r="AC28" s="51"/>
      <c r="AD28" s="51"/>
      <c r="AE28" s="51"/>
    </row>
    <row r="29" spans="1:38" x14ac:dyDescent="0.25">
      <c r="A29" s="58"/>
      <c r="B29" s="55"/>
      <c r="C29" s="55"/>
      <c r="D29" s="55"/>
      <c r="E29" s="55"/>
      <c r="F29" s="58"/>
      <c r="G29" s="58"/>
      <c r="H29" s="58"/>
      <c r="I29" s="58"/>
      <c r="J29" s="58"/>
      <c r="K29" s="58"/>
      <c r="L29" s="58"/>
      <c r="M29" s="58"/>
      <c r="N29" s="58"/>
      <c r="O29" s="58"/>
      <c r="X29" s="56"/>
      <c r="Y29" s="56"/>
      <c r="Z29" s="56"/>
      <c r="AA29" s="51"/>
      <c r="AB29" s="51"/>
      <c r="AC29" s="51"/>
      <c r="AD29" s="51"/>
      <c r="AE29" s="51"/>
    </row>
    <row r="30" spans="1:38" x14ac:dyDescent="0.25">
      <c r="A30" s="57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X30" s="56"/>
      <c r="Y30" s="56"/>
      <c r="Z30" s="56"/>
      <c r="AA30" s="51"/>
      <c r="AB30" s="51"/>
      <c r="AC30" s="51"/>
      <c r="AD30" s="51"/>
      <c r="AE30" s="51"/>
    </row>
    <row r="31" spans="1:38" x14ac:dyDescent="0.25">
      <c r="A31" s="58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1"/>
      <c r="AB31" s="51"/>
      <c r="AC31" s="51"/>
      <c r="AD31" s="51"/>
      <c r="AE31" s="51"/>
    </row>
    <row r="32" spans="1:38" x14ac:dyDescent="0.25">
      <c r="A32" s="58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1"/>
      <c r="AB32" s="51"/>
      <c r="AC32" s="51"/>
      <c r="AD32" s="51"/>
      <c r="AE32" s="51"/>
    </row>
    <row r="33" spans="1:31" x14ac:dyDescent="0.25">
      <c r="A33" s="58"/>
      <c r="B33" s="55"/>
      <c r="C33" s="55"/>
      <c r="D33" s="55"/>
      <c r="E33" s="55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1"/>
      <c r="AB33" s="51"/>
      <c r="AC33" s="51"/>
      <c r="AD33" s="51"/>
      <c r="AE33" s="51"/>
    </row>
    <row r="34" spans="1:31" x14ac:dyDescent="0.25">
      <c r="A34" s="57"/>
      <c r="B34" s="55"/>
      <c r="C34" s="55"/>
      <c r="D34" s="55"/>
      <c r="E34" s="55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1"/>
      <c r="AB34" s="51"/>
      <c r="AC34" s="51"/>
      <c r="AD34" s="51"/>
      <c r="AE34" s="51"/>
    </row>
    <row r="35" spans="1:31" x14ac:dyDescent="0.25">
      <c r="A35" s="58"/>
      <c r="B35" s="55"/>
      <c r="C35" s="55"/>
      <c r="D35" s="55"/>
      <c r="E35" s="55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1"/>
      <c r="AB35" s="51"/>
      <c r="AC35" s="51"/>
      <c r="AD35" s="51"/>
      <c r="AE35" s="51"/>
    </row>
    <row r="36" spans="1:31" x14ac:dyDescent="0.25">
      <c r="A36" s="58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1"/>
      <c r="AB36" s="51"/>
      <c r="AC36" s="51"/>
      <c r="AD36" s="51"/>
      <c r="AE36" s="51"/>
    </row>
    <row r="37" spans="1:31" x14ac:dyDescent="0.25">
      <c r="A37" s="58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1"/>
      <c r="AB37" s="51"/>
      <c r="AC37" s="51"/>
      <c r="AD37" s="51"/>
      <c r="AE37" s="51"/>
    </row>
    <row r="38" spans="1:31" x14ac:dyDescent="0.25">
      <c r="A38" s="56"/>
      <c r="B38" s="56"/>
      <c r="C38" s="56"/>
      <c r="D38" s="56"/>
      <c r="E38" s="56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1"/>
      <c r="AB38" s="51"/>
      <c r="AC38" s="51"/>
      <c r="AD38" s="51"/>
      <c r="AE38" s="51"/>
    </row>
    <row r="39" spans="1:31" x14ac:dyDescent="0.25">
      <c r="A39" s="56"/>
      <c r="B39" s="56"/>
      <c r="C39" s="56"/>
      <c r="D39" s="56"/>
      <c r="E39" s="56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1"/>
      <c r="AB39" s="51"/>
      <c r="AC39" s="51"/>
      <c r="AD39" s="51"/>
      <c r="AE39" s="51"/>
    </row>
    <row r="40" spans="1:31" x14ac:dyDescent="0.25">
      <c r="A40" s="56"/>
      <c r="B40" s="56"/>
      <c r="C40" s="56"/>
      <c r="D40" s="56"/>
      <c r="E40" s="56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1"/>
      <c r="AB40" s="51"/>
      <c r="AC40" s="51"/>
      <c r="AD40" s="51"/>
      <c r="AE40" s="51"/>
    </row>
    <row r="41" spans="1:31" x14ac:dyDescent="0.25">
      <c r="A41" s="56"/>
      <c r="B41" s="56"/>
      <c r="C41" s="56"/>
      <c r="D41" s="56"/>
      <c r="E41" s="56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1"/>
      <c r="AB41" s="51"/>
      <c r="AC41" s="51"/>
      <c r="AD41" s="51"/>
      <c r="AE41" s="51"/>
    </row>
    <row r="42" spans="1:31" x14ac:dyDescent="0.25">
      <c r="A42" s="58"/>
      <c r="B42" s="58"/>
      <c r="C42" s="58"/>
      <c r="D42" s="58"/>
      <c r="E42" s="58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1"/>
      <c r="AB42" s="51"/>
      <c r="AC42" s="51"/>
      <c r="AD42" s="51"/>
      <c r="AE42" s="51"/>
    </row>
    <row r="43" spans="1:31" x14ac:dyDescent="0.25">
      <c r="A43" s="58"/>
      <c r="B43" s="58"/>
      <c r="C43" s="58"/>
      <c r="D43" s="58"/>
      <c r="E43" s="58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1"/>
      <c r="AB43" s="51"/>
      <c r="AC43" s="51"/>
      <c r="AD43" s="51"/>
      <c r="AE43" s="51"/>
    </row>
    <row r="44" spans="1:31" x14ac:dyDescent="0.25">
      <c r="A44" s="56"/>
      <c r="B44" s="56"/>
      <c r="C44" s="56"/>
      <c r="D44" s="56"/>
      <c r="E44" s="56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1"/>
      <c r="AB44" s="51"/>
      <c r="AC44" s="51"/>
      <c r="AD44" s="51"/>
      <c r="AE44" s="51"/>
    </row>
    <row r="45" spans="1:31" x14ac:dyDescent="0.25">
      <c r="A45" s="56"/>
      <c r="B45" s="56"/>
      <c r="C45" s="56"/>
      <c r="D45" s="56"/>
      <c r="E45" s="56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1"/>
      <c r="AB45" s="51"/>
      <c r="AC45" s="51"/>
      <c r="AD45" s="51"/>
      <c r="AE45" s="51"/>
    </row>
    <row r="46" spans="1:31" x14ac:dyDescent="0.25">
      <c r="A46" s="56"/>
      <c r="B46" s="56"/>
      <c r="C46" s="56"/>
      <c r="D46" s="56"/>
      <c r="E46" s="56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1"/>
      <c r="AB46" s="51"/>
      <c r="AC46" s="51"/>
      <c r="AD46" s="51"/>
      <c r="AE46" s="51"/>
    </row>
    <row r="47" spans="1:31" x14ac:dyDescent="0.25">
      <c r="A47" s="56"/>
      <c r="B47" s="56"/>
      <c r="C47" s="56"/>
      <c r="D47" s="56"/>
      <c r="E47" s="56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1"/>
      <c r="AB47" s="51"/>
      <c r="AC47" s="51"/>
      <c r="AD47" s="51"/>
      <c r="AE47" s="51"/>
    </row>
    <row r="48" spans="1:31" x14ac:dyDescent="0.25">
      <c r="A48" s="58"/>
      <c r="B48" s="58"/>
      <c r="C48" s="58"/>
      <c r="D48" s="58"/>
      <c r="E48" s="58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1"/>
      <c r="AB48" s="51"/>
      <c r="AC48" s="51"/>
      <c r="AD48" s="51"/>
      <c r="AE48" s="51"/>
    </row>
    <row r="49" spans="1:31" x14ac:dyDescent="0.25">
      <c r="A49" s="58"/>
      <c r="B49" s="58"/>
      <c r="C49" s="58"/>
      <c r="D49" s="58"/>
      <c r="E49" s="58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1"/>
      <c r="AB49" s="51"/>
      <c r="AC49" s="51"/>
      <c r="AD49" s="51"/>
      <c r="AE49" s="51"/>
    </row>
    <row r="50" spans="1:31" x14ac:dyDescent="0.25">
      <c r="A50" s="56"/>
      <c r="B50" s="56"/>
      <c r="C50" s="56"/>
      <c r="D50" s="56"/>
      <c r="E50" s="56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1"/>
      <c r="AB50" s="51"/>
      <c r="AC50" s="51"/>
      <c r="AD50" s="51"/>
      <c r="AE50" s="51"/>
    </row>
    <row r="51" spans="1:31" x14ac:dyDescent="0.25">
      <c r="A51" s="56"/>
      <c r="B51" s="56"/>
      <c r="C51" s="56"/>
      <c r="D51" s="56"/>
      <c r="E51" s="56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1"/>
      <c r="AB51" s="51"/>
      <c r="AC51" s="51"/>
      <c r="AD51" s="51"/>
      <c r="AE51" s="51"/>
    </row>
    <row r="52" spans="1:31" x14ac:dyDescent="0.25">
      <c r="A52" s="56"/>
      <c r="B52" s="56"/>
      <c r="C52" s="56"/>
      <c r="D52" s="56"/>
      <c r="E52" s="56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1"/>
      <c r="AB52" s="51"/>
      <c r="AC52" s="51"/>
      <c r="AD52" s="51"/>
      <c r="AE52" s="51"/>
    </row>
    <row r="53" spans="1:31" x14ac:dyDescent="0.25">
      <c r="A53" s="56"/>
      <c r="B53" s="56"/>
      <c r="C53" s="56"/>
      <c r="D53" s="56"/>
      <c r="E53" s="56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1"/>
      <c r="AB53" s="51"/>
      <c r="AC53" s="51"/>
      <c r="AD53" s="51"/>
      <c r="AE53" s="51"/>
    </row>
    <row r="54" spans="1:31" x14ac:dyDescent="0.25">
      <c r="A54" s="58"/>
      <c r="B54" s="58"/>
      <c r="C54" s="58"/>
      <c r="D54" s="58"/>
      <c r="E54" s="58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1"/>
      <c r="AB54" s="51"/>
      <c r="AC54" s="51"/>
      <c r="AD54" s="51"/>
      <c r="AE54" s="51"/>
    </row>
    <row r="55" spans="1:31" x14ac:dyDescent="0.25">
      <c r="A55" s="58"/>
      <c r="B55" s="58"/>
      <c r="C55" s="58"/>
      <c r="D55" s="58"/>
      <c r="E55" s="58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1"/>
      <c r="AB55" s="51"/>
      <c r="AC55" s="51"/>
      <c r="AD55" s="51"/>
      <c r="AE55" s="51"/>
    </row>
    <row r="56" spans="1:31" x14ac:dyDescent="0.25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1"/>
      <c r="AB56" s="51"/>
      <c r="AC56" s="51"/>
      <c r="AD56" s="51"/>
      <c r="AE56" s="51"/>
    </row>
    <row r="57" spans="1:31" x14ac:dyDescent="0.2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1"/>
      <c r="AB57" s="51"/>
      <c r="AC57" s="51"/>
      <c r="AD57" s="51"/>
      <c r="AE57" s="51"/>
    </row>
    <row r="58" spans="1:31" x14ac:dyDescent="0.2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1"/>
      <c r="AB58" s="51"/>
      <c r="AC58" s="51"/>
      <c r="AD58" s="51"/>
      <c r="AE58" s="51"/>
    </row>
    <row r="59" spans="1:31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1"/>
      <c r="AB59" s="51"/>
      <c r="AC59" s="51"/>
      <c r="AD59" s="51"/>
      <c r="AE59" s="51"/>
    </row>
    <row r="60" spans="1:31" x14ac:dyDescent="0.25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1"/>
      <c r="AB60" s="51"/>
      <c r="AC60" s="51"/>
      <c r="AD60" s="51"/>
      <c r="AE60" s="51"/>
    </row>
    <row r="61" spans="1:31" x14ac:dyDescent="0.2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1"/>
      <c r="AB61" s="51"/>
      <c r="AC61" s="51"/>
      <c r="AD61" s="51"/>
      <c r="AE61" s="51"/>
    </row>
    <row r="62" spans="1:31" x14ac:dyDescent="0.2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1"/>
      <c r="AB62" s="51"/>
      <c r="AC62" s="51"/>
      <c r="AD62" s="51"/>
      <c r="AE62" s="51"/>
    </row>
    <row r="63" spans="1:31" x14ac:dyDescent="0.2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1"/>
      <c r="AB63" s="51"/>
      <c r="AC63" s="51"/>
      <c r="AD63" s="51"/>
      <c r="AE63" s="51"/>
    </row>
    <row r="64" spans="1:31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x14ac:dyDescent="0.2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x14ac:dyDescent="0.2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x14ac:dyDescent="0.2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x14ac:dyDescent="0.2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x14ac:dyDescent="0.2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x14ac:dyDescent="0.2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x14ac:dyDescent="0.2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x14ac:dyDescent="0.2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x14ac:dyDescent="0.2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x14ac:dyDescent="0.2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x14ac:dyDescent="0.2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x14ac:dyDescent="0.2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x14ac:dyDescent="0.2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x14ac:dyDescent="0.2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x14ac:dyDescent="0.2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x14ac:dyDescent="0.2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x14ac:dyDescent="0.2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x14ac:dyDescent="0.2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x14ac:dyDescent="0.2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x14ac:dyDescent="0.2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x14ac:dyDescent="0.2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x14ac:dyDescent="0.2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x14ac:dyDescent="0.2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x14ac:dyDescent="0.2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x14ac:dyDescent="0.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x14ac:dyDescent="0.2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x14ac:dyDescent="0.2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x14ac:dyDescent="0.2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x14ac:dyDescent="0.2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x14ac:dyDescent="0.2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x14ac:dyDescent="0.2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x14ac:dyDescent="0.2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x14ac:dyDescent="0.2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x14ac:dyDescent="0.2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x14ac:dyDescent="0.2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x14ac:dyDescent="0.2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x14ac:dyDescent="0.2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x14ac:dyDescent="0.2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x14ac:dyDescent="0.2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x14ac:dyDescent="0.2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x14ac:dyDescent="0.2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x14ac:dyDescent="0.2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x14ac:dyDescent="0.2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x14ac:dyDescent="0.2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x14ac:dyDescent="0.2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x14ac:dyDescent="0.2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x14ac:dyDescent="0.2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x14ac:dyDescent="0.2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x14ac:dyDescent="0.2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x14ac:dyDescent="0.2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x14ac:dyDescent="0.2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x14ac:dyDescent="0.2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x14ac:dyDescent="0.2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x14ac:dyDescent="0.2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x14ac:dyDescent="0.2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x14ac:dyDescent="0.2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x14ac:dyDescent="0.2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x14ac:dyDescent="0.2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x14ac:dyDescent="0.2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x14ac:dyDescent="0.2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x14ac:dyDescent="0.2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x14ac:dyDescent="0.2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x14ac:dyDescent="0.2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x14ac:dyDescent="0.2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x14ac:dyDescent="0.2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x14ac:dyDescent="0.2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x14ac:dyDescent="0.2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x14ac:dyDescent="0.2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x14ac:dyDescent="0.2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x14ac:dyDescent="0.2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x14ac:dyDescent="0.2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x14ac:dyDescent="0.2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x14ac:dyDescent="0.2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x14ac:dyDescent="0.2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x14ac:dyDescent="0.2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x14ac:dyDescent="0.2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x14ac:dyDescent="0.2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x14ac:dyDescent="0.2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x14ac:dyDescent="0.2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x14ac:dyDescent="0.2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x14ac:dyDescent="0.2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x14ac:dyDescent="0.2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x14ac:dyDescent="0.2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x14ac:dyDescent="0.2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x14ac:dyDescent="0.2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x14ac:dyDescent="0.2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x14ac:dyDescent="0.2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x14ac:dyDescent="0.2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x14ac:dyDescent="0.2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x14ac:dyDescent="0.2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x14ac:dyDescent="0.2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x14ac:dyDescent="0.2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x14ac:dyDescent="0.2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x14ac:dyDescent="0.2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x14ac:dyDescent="0.2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x14ac:dyDescent="0.2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x14ac:dyDescent="0.2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x14ac:dyDescent="0.2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x14ac:dyDescent="0.2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x14ac:dyDescent="0.2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x14ac:dyDescent="0.2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x14ac:dyDescent="0.2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x14ac:dyDescent="0.2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x14ac:dyDescent="0.2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x14ac:dyDescent="0.2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x14ac:dyDescent="0.2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x14ac:dyDescent="0.2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x14ac:dyDescent="0.2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x14ac:dyDescent="0.2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x14ac:dyDescent="0.2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x14ac:dyDescent="0.2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x14ac:dyDescent="0.2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x14ac:dyDescent="0.2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x14ac:dyDescent="0.2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x14ac:dyDescent="0.2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x14ac:dyDescent="0.2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x14ac:dyDescent="0.2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x14ac:dyDescent="0.2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x14ac:dyDescent="0.2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x14ac:dyDescent="0.2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x14ac:dyDescent="0.2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x14ac:dyDescent="0.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x14ac:dyDescent="0.2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x14ac:dyDescent="0.2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x14ac:dyDescent="0.2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x14ac:dyDescent="0.2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x14ac:dyDescent="0.2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x14ac:dyDescent="0.2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x14ac:dyDescent="0.2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x14ac:dyDescent="0.2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x14ac:dyDescent="0.2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x14ac:dyDescent="0.2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x14ac:dyDescent="0.2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x14ac:dyDescent="0.2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x14ac:dyDescent="0.2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x14ac:dyDescent="0.2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x14ac:dyDescent="0.2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x14ac:dyDescent="0.2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x14ac:dyDescent="0.2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x14ac:dyDescent="0.2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x14ac:dyDescent="0.2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x14ac:dyDescent="0.2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x14ac:dyDescent="0.2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x14ac:dyDescent="0.2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x14ac:dyDescent="0.2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x14ac:dyDescent="0.2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x14ac:dyDescent="0.2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x14ac:dyDescent="0.2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x14ac:dyDescent="0.2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x14ac:dyDescent="0.2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</sheetData>
  <sheetProtection selectLockedCells="1" selectUnlockedCells="1"/>
  <mergeCells count="18">
    <mergeCell ref="Y19:AE19"/>
    <mergeCell ref="A17:G17"/>
    <mergeCell ref="A18:G18"/>
    <mergeCell ref="J17:O17"/>
    <mergeCell ref="J18:O18"/>
    <mergeCell ref="Y18:AE18"/>
    <mergeCell ref="A16:G16"/>
    <mergeCell ref="J16:O16"/>
    <mergeCell ref="B8:D8"/>
    <mergeCell ref="E8:G8"/>
    <mergeCell ref="H8:J8"/>
    <mergeCell ref="K8:M8"/>
    <mergeCell ref="A1:A2"/>
    <mergeCell ref="B1:D1"/>
    <mergeCell ref="E1:G1"/>
    <mergeCell ref="H1:J1"/>
    <mergeCell ref="K1:M1"/>
    <mergeCell ref="N1:P1"/>
  </mergeCells>
  <pageMargins left="0.7" right="0.7" top="0.75" bottom="0.75" header="0.51180555555555551" footer="0.51180555555555551"/>
  <pageSetup paperSize="9" scale="49" firstPageNumber="0" orientation="portrait" horizontalDpi="300" verticalDpi="300" r:id="rId1"/>
  <headerFooter alignWithMargins="0">
    <oddHeader>&amp;CNiños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57"/>
  <sheetViews>
    <sheetView tabSelected="1" view="pageLayout" topLeftCell="D2" zoomScale="126" zoomScaleNormal="100" zoomScalePageLayoutView="126" workbookViewId="0">
      <selection activeCell="H27" sqref="H27"/>
    </sheetView>
  </sheetViews>
  <sheetFormatPr baseColWidth="10" defaultRowHeight="15" x14ac:dyDescent="0.25"/>
  <cols>
    <col min="2" max="11" width="8.7109375" customWidth="1"/>
  </cols>
  <sheetData>
    <row r="1" spans="1:49" ht="15.75" thickBot="1" x14ac:dyDescent="0.3">
      <c r="A1" s="85"/>
      <c r="B1" s="138" t="s">
        <v>12</v>
      </c>
      <c r="C1" s="139"/>
      <c r="D1" s="130" t="s">
        <v>20</v>
      </c>
      <c r="E1" s="131"/>
      <c r="F1" s="132" t="s">
        <v>22</v>
      </c>
      <c r="G1" s="133"/>
      <c r="H1" s="134" t="s">
        <v>24</v>
      </c>
      <c r="I1" s="135"/>
      <c r="J1" s="136" t="s">
        <v>27</v>
      </c>
      <c r="K1" s="137"/>
      <c r="L1" s="56"/>
      <c r="M1" s="56"/>
      <c r="N1" s="57"/>
      <c r="O1" s="58"/>
      <c r="P1" s="56"/>
      <c r="Q1" s="56"/>
      <c r="R1" s="56"/>
      <c r="S1" s="56"/>
      <c r="T1" s="56"/>
      <c r="U1" s="56"/>
      <c r="V1" s="56"/>
    </row>
    <row r="2" spans="1:49" ht="15.75" thickBot="1" x14ac:dyDescent="0.3">
      <c r="A2" s="86"/>
      <c r="B2" s="96" t="s">
        <v>64</v>
      </c>
      <c r="C2" s="97" t="s">
        <v>65</v>
      </c>
      <c r="D2" s="96" t="s">
        <v>64</v>
      </c>
      <c r="E2" s="97" t="s">
        <v>66</v>
      </c>
      <c r="F2" s="96" t="s">
        <v>64</v>
      </c>
      <c r="G2" s="98" t="s">
        <v>67</v>
      </c>
      <c r="H2" s="96" t="s">
        <v>64</v>
      </c>
      <c r="I2" s="98" t="s">
        <v>68</v>
      </c>
      <c r="J2" s="99" t="s">
        <v>64</v>
      </c>
      <c r="K2" s="98" t="s">
        <v>69</v>
      </c>
      <c r="L2" s="56"/>
      <c r="M2" s="56"/>
      <c r="N2" s="58"/>
      <c r="O2" s="58"/>
      <c r="P2" s="56"/>
      <c r="Q2" s="56"/>
      <c r="R2" s="56"/>
      <c r="S2" s="56"/>
      <c r="T2" s="56"/>
      <c r="U2" s="56"/>
      <c r="V2" s="56"/>
    </row>
    <row r="3" spans="1:49" x14ac:dyDescent="0.25">
      <c r="A3" s="87" t="s">
        <v>4</v>
      </c>
      <c r="B3" s="100">
        <v>4</v>
      </c>
      <c r="C3" s="177">
        <f>(4/10)*100</f>
        <v>40</v>
      </c>
      <c r="D3" s="100">
        <v>7</v>
      </c>
      <c r="E3" s="101">
        <f>(12/13)*100</f>
        <v>92.307692307692307</v>
      </c>
      <c r="F3" s="100">
        <v>8</v>
      </c>
      <c r="G3" s="101">
        <f>(7/8)*100</f>
        <v>87.5</v>
      </c>
      <c r="H3" s="100">
        <v>7</v>
      </c>
      <c r="I3" s="102">
        <f>(10/13)*100</f>
        <v>76.923076923076934</v>
      </c>
      <c r="J3" s="103">
        <v>8</v>
      </c>
      <c r="K3" s="101">
        <f>(6/6)*100</f>
        <v>100</v>
      </c>
      <c r="L3" s="56"/>
      <c r="M3" s="56"/>
      <c r="N3" s="55"/>
      <c r="O3" s="58"/>
      <c r="P3" s="56"/>
      <c r="Q3" s="56"/>
      <c r="R3" s="56"/>
      <c r="S3" s="56"/>
      <c r="T3" s="56"/>
      <c r="U3" s="56"/>
      <c r="V3" s="56"/>
    </row>
    <row r="4" spans="1:49" x14ac:dyDescent="0.25">
      <c r="A4" s="88" t="s">
        <v>5</v>
      </c>
      <c r="B4" s="104">
        <v>5</v>
      </c>
      <c r="C4" s="105">
        <f>(7/10)*100</f>
        <v>70</v>
      </c>
      <c r="D4" s="104">
        <v>7</v>
      </c>
      <c r="E4" s="105">
        <f>(10/13)*100</f>
        <v>76.923076923076934</v>
      </c>
      <c r="F4" s="104">
        <v>7</v>
      </c>
      <c r="G4" s="105">
        <f>(7/8)*100</f>
        <v>87.5</v>
      </c>
      <c r="H4" s="104">
        <v>7</v>
      </c>
      <c r="I4" s="106">
        <f>(10/13)*100</f>
        <v>76.923076923076934</v>
      </c>
      <c r="J4" s="60">
        <v>9</v>
      </c>
      <c r="K4" s="105">
        <f>(6/6)*100</f>
        <v>100</v>
      </c>
      <c r="L4" s="56"/>
      <c r="M4" s="56"/>
      <c r="N4" s="55"/>
      <c r="O4" s="58"/>
      <c r="P4" s="56"/>
      <c r="Q4" s="56"/>
      <c r="R4" s="56"/>
      <c r="S4" s="56"/>
      <c r="T4" s="56"/>
      <c r="U4" s="56"/>
      <c r="V4" s="56"/>
    </row>
    <row r="5" spans="1:49" x14ac:dyDescent="0.25">
      <c r="A5" s="88" t="s">
        <v>6</v>
      </c>
      <c r="B5" s="104">
        <v>5</v>
      </c>
      <c r="C5" s="105">
        <f>(8/10)*100</f>
        <v>80</v>
      </c>
      <c r="D5" s="104">
        <v>6</v>
      </c>
      <c r="E5" s="105">
        <f>(9/13)*100</f>
        <v>69.230769230769226</v>
      </c>
      <c r="F5" s="104">
        <v>5</v>
      </c>
      <c r="G5" s="105">
        <f>(5/8)*100</f>
        <v>62.5</v>
      </c>
      <c r="H5" s="104">
        <v>6</v>
      </c>
      <c r="I5" s="106">
        <f>(11/13)*100</f>
        <v>84.615384615384613</v>
      </c>
      <c r="J5" s="60">
        <v>9</v>
      </c>
      <c r="K5" s="105">
        <f>(6/6)*100</f>
        <v>100</v>
      </c>
      <c r="L5" s="56"/>
      <c r="M5" s="56"/>
      <c r="N5" s="55"/>
      <c r="O5" s="58"/>
      <c r="P5" s="56"/>
      <c r="Q5" s="56"/>
      <c r="R5" s="56"/>
      <c r="S5" s="56"/>
      <c r="T5" s="56"/>
      <c r="U5" s="56"/>
      <c r="V5" s="56"/>
    </row>
    <row r="6" spans="1:49" x14ac:dyDescent="0.25">
      <c r="A6" s="88" t="s">
        <v>7</v>
      </c>
      <c r="B6" s="104">
        <v>9</v>
      </c>
      <c r="C6" s="105">
        <f>(9/10)*100</f>
        <v>90</v>
      </c>
      <c r="D6" s="104">
        <v>7</v>
      </c>
      <c r="E6" s="105">
        <f>(11/13)*100</f>
        <v>84.615384615384613</v>
      </c>
      <c r="F6" s="104">
        <v>6</v>
      </c>
      <c r="G6" s="105">
        <f>(7/8)*100</f>
        <v>87.5</v>
      </c>
      <c r="H6" s="104">
        <v>6</v>
      </c>
      <c r="I6" s="106">
        <f>(9/13)*100</f>
        <v>69.230769230769226</v>
      </c>
      <c r="J6" s="60">
        <v>10</v>
      </c>
      <c r="K6" s="105">
        <f>(6/6)*100</f>
        <v>100</v>
      </c>
      <c r="L6" s="56"/>
      <c r="M6" s="56"/>
      <c r="N6" s="55"/>
      <c r="O6" s="58"/>
      <c r="P6" s="56"/>
      <c r="Q6" s="56"/>
      <c r="R6" s="56"/>
      <c r="S6" s="56"/>
      <c r="T6" s="56"/>
      <c r="U6" s="56"/>
      <c r="V6" s="56"/>
    </row>
    <row r="7" spans="1:49" x14ac:dyDescent="0.25">
      <c r="A7" s="88" t="s">
        <v>8</v>
      </c>
      <c r="B7" s="104">
        <v>6</v>
      </c>
      <c r="C7" s="105">
        <f>(7/10)*100</f>
        <v>70</v>
      </c>
      <c r="D7" s="104">
        <v>7</v>
      </c>
      <c r="E7" s="105">
        <f>(10/13)*100</f>
        <v>76.923076923076934</v>
      </c>
      <c r="F7" s="104">
        <v>7</v>
      </c>
      <c r="G7" s="105">
        <f>(6/8)*100</f>
        <v>75</v>
      </c>
      <c r="H7" s="104">
        <v>7</v>
      </c>
      <c r="I7" s="106">
        <f>(9/13)*100</f>
        <v>69.230769230769226</v>
      </c>
      <c r="J7" s="60">
        <v>10</v>
      </c>
      <c r="K7" s="105">
        <f>(6/6)*100</f>
        <v>100</v>
      </c>
      <c r="L7" s="56"/>
      <c r="M7" s="56"/>
      <c r="N7" s="55"/>
      <c r="O7" s="58"/>
      <c r="P7" s="56"/>
      <c r="Q7" s="56"/>
      <c r="R7" s="56"/>
      <c r="S7" s="56"/>
      <c r="T7" s="56"/>
      <c r="U7" s="56"/>
      <c r="V7" s="56"/>
    </row>
    <row r="8" spans="1:49" x14ac:dyDescent="0.25">
      <c r="A8" s="88" t="s">
        <v>9</v>
      </c>
      <c r="B8" s="104">
        <v>5</v>
      </c>
      <c r="C8" s="105">
        <f>(7/10)*100</f>
        <v>70</v>
      </c>
      <c r="D8" s="104">
        <v>8</v>
      </c>
      <c r="E8" s="105">
        <f>(11/13)*100</f>
        <v>84.615384615384613</v>
      </c>
      <c r="F8" s="104">
        <v>6</v>
      </c>
      <c r="G8" s="105">
        <f>(6/8)*100</f>
        <v>75</v>
      </c>
      <c r="H8" s="104">
        <v>8</v>
      </c>
      <c r="I8" s="106">
        <f>(9/13)*100</f>
        <v>69.230769230769226</v>
      </c>
      <c r="J8" s="60">
        <v>9</v>
      </c>
      <c r="K8" s="105">
        <f>(6/6)*100</f>
        <v>100</v>
      </c>
      <c r="L8" s="56"/>
      <c r="M8" s="56"/>
      <c r="N8" s="55"/>
      <c r="O8" s="58"/>
      <c r="P8" s="56"/>
      <c r="Q8" s="56"/>
      <c r="R8" s="56"/>
      <c r="S8" s="56"/>
      <c r="T8" s="56"/>
      <c r="U8" s="56"/>
      <c r="V8" s="56"/>
    </row>
    <row r="9" spans="1:49" ht="15.75" thickBot="1" x14ac:dyDescent="0.3">
      <c r="A9" s="88" t="s">
        <v>10</v>
      </c>
      <c r="B9" s="170">
        <v>7</v>
      </c>
      <c r="C9" s="171">
        <f>(8/10)*100</f>
        <v>80</v>
      </c>
      <c r="D9" s="170">
        <v>7</v>
      </c>
      <c r="E9" s="171">
        <f>(9/13)*100</f>
        <v>69.230769230769226</v>
      </c>
      <c r="F9" s="170">
        <v>7</v>
      </c>
      <c r="G9" s="171">
        <f>(7/8)*100</f>
        <v>87.5</v>
      </c>
      <c r="H9" s="170">
        <v>8</v>
      </c>
      <c r="I9" s="172">
        <f>(10/13)*100</f>
        <v>76.923076923076934</v>
      </c>
      <c r="J9" s="173">
        <v>10</v>
      </c>
      <c r="K9" s="171">
        <f>(6/6)*100</f>
        <v>100</v>
      </c>
      <c r="L9" s="56"/>
      <c r="M9" s="56"/>
      <c r="N9" s="55"/>
      <c r="O9" s="58"/>
      <c r="P9" s="56"/>
      <c r="Q9" s="56"/>
      <c r="R9" s="56"/>
      <c r="S9" s="56"/>
      <c r="T9" s="56"/>
      <c r="U9" s="56"/>
      <c r="V9" s="56"/>
    </row>
    <row r="10" spans="1:49" ht="15.75" thickBot="1" x14ac:dyDescent="0.3">
      <c r="A10" s="184" t="s">
        <v>74</v>
      </c>
      <c r="B10" s="161">
        <f>(B3+B4+B5+B6+B7+B8+B9)/7</f>
        <v>5.8571428571428568</v>
      </c>
      <c r="C10" s="161">
        <f>(C3+C4+C5+C6+C7+C8+C9)/7</f>
        <v>71.428571428571431</v>
      </c>
      <c r="D10" s="161">
        <f t="shared" ref="C10:K10" si="0">(D3+D4+D5+D6+D7+D8+D9)/7</f>
        <v>7</v>
      </c>
      <c r="E10" s="161">
        <f t="shared" si="0"/>
        <v>79.12087912087911</v>
      </c>
      <c r="F10" s="161">
        <f t="shared" si="0"/>
        <v>6.5714285714285712</v>
      </c>
      <c r="G10" s="161">
        <f t="shared" si="0"/>
        <v>80.357142857142861</v>
      </c>
      <c r="H10" s="161">
        <f t="shared" si="0"/>
        <v>7</v>
      </c>
      <c r="I10" s="161">
        <f t="shared" si="0"/>
        <v>74.72527472527473</v>
      </c>
      <c r="J10" s="161">
        <f t="shared" si="0"/>
        <v>9.2857142857142865</v>
      </c>
      <c r="K10" s="161">
        <f t="shared" si="0"/>
        <v>100</v>
      </c>
      <c r="L10" s="58"/>
      <c r="M10" s="58"/>
      <c r="N10" s="58"/>
      <c r="O10" s="58"/>
      <c r="P10" s="56"/>
      <c r="Q10" s="58"/>
      <c r="R10" s="58"/>
      <c r="S10" s="58"/>
      <c r="T10" s="58"/>
      <c r="U10" s="58"/>
      <c r="V10" s="56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6"/>
      <c r="AO10" s="56"/>
      <c r="AP10" s="56"/>
      <c r="AQ10" s="56"/>
      <c r="AR10" s="56"/>
      <c r="AS10" s="56"/>
      <c r="AT10" s="56"/>
      <c r="AU10" s="56"/>
      <c r="AV10" s="56"/>
      <c r="AW10" s="56"/>
    </row>
    <row r="11" spans="1:49" ht="15.75" thickBot="1" x14ac:dyDescent="0.3">
      <c r="A11" s="174"/>
      <c r="B11" s="140" t="s">
        <v>33</v>
      </c>
      <c r="C11" s="163"/>
      <c r="D11" s="164" t="s">
        <v>34</v>
      </c>
      <c r="E11" s="165"/>
      <c r="F11" s="166" t="s">
        <v>35</v>
      </c>
      <c r="G11" s="167"/>
      <c r="H11" s="168" t="s">
        <v>37</v>
      </c>
      <c r="I11" s="118"/>
      <c r="J11" s="179"/>
      <c r="K11" s="180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 spans="1:49" ht="15.75" thickBot="1" x14ac:dyDescent="0.3">
      <c r="A12" s="169"/>
      <c r="B12" s="96" t="s">
        <v>64</v>
      </c>
      <c r="C12" s="98" t="s">
        <v>70</v>
      </c>
      <c r="D12" s="96" t="s">
        <v>64</v>
      </c>
      <c r="E12" s="98" t="s">
        <v>69</v>
      </c>
      <c r="F12" s="96" t="s">
        <v>64</v>
      </c>
      <c r="G12" s="98" t="s">
        <v>71</v>
      </c>
      <c r="H12" s="96" t="s">
        <v>64</v>
      </c>
      <c r="I12" s="98" t="s">
        <v>72</v>
      </c>
      <c r="J12" s="178"/>
      <c r="K12" s="181"/>
      <c r="L12" s="58"/>
      <c r="M12" s="58"/>
      <c r="N12" s="56"/>
      <c r="O12" s="56"/>
      <c r="P12" s="55"/>
      <c r="Q12" s="58"/>
      <c r="R12" s="58"/>
      <c r="S12" s="58"/>
      <c r="T12" s="56"/>
      <c r="U12" s="56"/>
      <c r="V12" s="56"/>
    </row>
    <row r="13" spans="1:49" x14ac:dyDescent="0.25">
      <c r="A13" s="87" t="s">
        <v>4</v>
      </c>
      <c r="B13" s="92">
        <v>5</v>
      </c>
      <c r="C13" s="93">
        <f>(7/12)*100</f>
        <v>58.333333333333336</v>
      </c>
      <c r="D13" s="92">
        <v>10</v>
      </c>
      <c r="E13" s="93">
        <f>(6/6)*100</f>
        <v>100</v>
      </c>
      <c r="F13" s="92">
        <v>8</v>
      </c>
      <c r="G13" s="93">
        <f>(13/15)*100</f>
        <v>86.666666666666671</v>
      </c>
      <c r="H13" s="92">
        <v>4</v>
      </c>
      <c r="I13" s="94">
        <f>(6/16)*100</f>
        <v>37.5</v>
      </c>
      <c r="J13" s="178"/>
      <c r="K13" s="181"/>
      <c r="L13" s="58"/>
      <c r="M13" s="58"/>
      <c r="N13" s="56"/>
      <c r="O13" s="56"/>
      <c r="P13" s="55"/>
      <c r="Q13" s="58"/>
      <c r="R13" s="58"/>
      <c r="S13" s="58"/>
      <c r="T13" s="56"/>
      <c r="U13" s="56"/>
      <c r="V13" s="56"/>
    </row>
    <row r="14" spans="1:49" x14ac:dyDescent="0.25">
      <c r="A14" s="88" t="s">
        <v>5</v>
      </c>
      <c r="B14" s="89">
        <v>5</v>
      </c>
      <c r="C14" s="90">
        <f>(7/12)*100</f>
        <v>58.333333333333336</v>
      </c>
      <c r="D14" s="89">
        <v>9</v>
      </c>
      <c r="E14" s="90">
        <f>(5/6)*100</f>
        <v>83.333333333333343</v>
      </c>
      <c r="F14" s="89">
        <v>7</v>
      </c>
      <c r="G14" s="90">
        <f>(12/15)*100</f>
        <v>80</v>
      </c>
      <c r="H14" s="89">
        <v>2</v>
      </c>
      <c r="I14" s="91">
        <f>(6/16)*100</f>
        <v>37.5</v>
      </c>
      <c r="J14" s="178"/>
      <c r="K14" s="181"/>
      <c r="L14" s="58"/>
      <c r="M14" s="58"/>
      <c r="N14" s="56"/>
      <c r="O14" s="56"/>
      <c r="P14" s="55"/>
      <c r="Q14" s="58"/>
      <c r="R14" s="58"/>
      <c r="S14" s="58"/>
      <c r="T14" s="56"/>
      <c r="U14" s="56"/>
      <c r="V14" s="56"/>
    </row>
    <row r="15" spans="1:49" x14ac:dyDescent="0.25">
      <c r="A15" s="88" t="s">
        <v>6</v>
      </c>
      <c r="B15" s="89">
        <v>6</v>
      </c>
      <c r="C15" s="90">
        <f>(7/12)*100</f>
        <v>58.333333333333336</v>
      </c>
      <c r="D15" s="89">
        <v>9</v>
      </c>
      <c r="E15" s="90">
        <f>(6/6)*100</f>
        <v>100</v>
      </c>
      <c r="F15" s="89">
        <v>7</v>
      </c>
      <c r="G15" s="90">
        <f>(11/15)*100</f>
        <v>73.333333333333329</v>
      </c>
      <c r="H15" s="53">
        <v>3</v>
      </c>
      <c r="I15" s="95">
        <f>(6/16)*100</f>
        <v>37.5</v>
      </c>
      <c r="J15" s="178"/>
      <c r="K15" s="181"/>
      <c r="L15" s="58"/>
      <c r="M15" s="58"/>
      <c r="N15" s="56"/>
      <c r="O15" s="56"/>
      <c r="P15" s="55"/>
      <c r="Q15" s="58"/>
      <c r="R15" s="58"/>
      <c r="S15" s="58"/>
      <c r="T15" s="56"/>
      <c r="U15" s="56"/>
      <c r="V15" s="56"/>
    </row>
    <row r="16" spans="1:49" x14ac:dyDescent="0.25">
      <c r="A16" s="88" t="s">
        <v>7</v>
      </c>
      <c r="B16" s="53">
        <v>7</v>
      </c>
      <c r="C16" s="54">
        <f>(9/12)*100</f>
        <v>75</v>
      </c>
      <c r="D16" s="53">
        <v>10</v>
      </c>
      <c r="E16" s="54">
        <f>(6/6)*100</f>
        <v>100</v>
      </c>
      <c r="F16" s="53">
        <v>8</v>
      </c>
      <c r="G16" s="54">
        <f>(11/15)*100</f>
        <v>73.333333333333329</v>
      </c>
      <c r="H16" s="53">
        <v>6</v>
      </c>
      <c r="I16" s="95">
        <f>(11/16)*100</f>
        <v>68.75</v>
      </c>
      <c r="J16" s="178"/>
      <c r="K16" s="181"/>
      <c r="L16" s="58"/>
      <c r="M16" s="58"/>
      <c r="N16" s="56"/>
      <c r="O16" s="56"/>
      <c r="P16" s="55"/>
      <c r="Q16" s="58"/>
      <c r="R16" s="58"/>
      <c r="S16" s="58"/>
      <c r="T16" s="56"/>
      <c r="U16" s="56"/>
      <c r="V16" s="56"/>
    </row>
    <row r="17" spans="1:22" x14ac:dyDescent="0.25">
      <c r="A17" s="88" t="s">
        <v>8</v>
      </c>
      <c r="B17" s="53">
        <v>6</v>
      </c>
      <c r="C17" s="54">
        <f>(8/12)*100</f>
        <v>66.666666666666657</v>
      </c>
      <c r="D17" s="53">
        <v>10</v>
      </c>
      <c r="E17" s="54">
        <f>(6/6)*100</f>
        <v>100</v>
      </c>
      <c r="F17" s="53">
        <v>7</v>
      </c>
      <c r="G17" s="54">
        <f>(10/15)*100</f>
        <v>66.666666666666657</v>
      </c>
      <c r="H17" s="53">
        <v>6</v>
      </c>
      <c r="I17" s="95">
        <f>(10/16)*100</f>
        <v>62.5</v>
      </c>
      <c r="J17" s="178"/>
      <c r="K17" s="181"/>
      <c r="L17" s="58"/>
      <c r="M17" s="58"/>
      <c r="N17" s="56"/>
      <c r="O17" s="56"/>
      <c r="P17" s="55"/>
      <c r="Q17" s="58"/>
      <c r="R17" s="58"/>
      <c r="S17" s="58"/>
      <c r="T17" s="56"/>
      <c r="U17" s="56"/>
      <c r="V17" s="56"/>
    </row>
    <row r="18" spans="1:22" x14ac:dyDescent="0.25">
      <c r="A18" s="88" t="s">
        <v>9</v>
      </c>
      <c r="B18" s="53">
        <v>6</v>
      </c>
      <c r="C18" s="54">
        <f>(7/12)*100</f>
        <v>58.333333333333336</v>
      </c>
      <c r="D18" s="53">
        <v>9</v>
      </c>
      <c r="E18" s="54">
        <f>(6/6)*100</f>
        <v>100</v>
      </c>
      <c r="F18" s="53">
        <v>6</v>
      </c>
      <c r="G18" s="54">
        <f>(9/15)*100</f>
        <v>60</v>
      </c>
      <c r="H18" s="53">
        <v>4</v>
      </c>
      <c r="I18" s="95">
        <f>(7/16)*100</f>
        <v>43.75</v>
      </c>
      <c r="J18" s="178"/>
      <c r="K18" s="181"/>
      <c r="L18" s="58"/>
      <c r="M18" s="58"/>
      <c r="N18" s="56"/>
      <c r="O18" s="56"/>
      <c r="P18" s="55"/>
      <c r="Q18" s="58"/>
      <c r="R18" s="58"/>
      <c r="S18" s="58"/>
      <c r="T18" s="56"/>
      <c r="U18" s="56"/>
      <c r="V18" s="56"/>
    </row>
    <row r="19" spans="1:22" ht="15.75" thickBot="1" x14ac:dyDescent="0.3">
      <c r="A19" s="88" t="s">
        <v>10</v>
      </c>
      <c r="B19" s="175">
        <v>7</v>
      </c>
      <c r="C19" s="176">
        <f>(8/12)*100</f>
        <v>66.666666666666657</v>
      </c>
      <c r="D19" s="175">
        <v>10</v>
      </c>
      <c r="E19" s="176">
        <f>(6/6)*100</f>
        <v>100</v>
      </c>
      <c r="F19" s="175">
        <v>8</v>
      </c>
      <c r="G19" s="176">
        <f>(11/15)*100</f>
        <v>73.333333333333329</v>
      </c>
      <c r="H19" s="175">
        <v>6</v>
      </c>
      <c r="I19" s="95">
        <f>(9/16)*100</f>
        <v>56.25</v>
      </c>
      <c r="J19" s="178"/>
      <c r="K19" s="181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</row>
    <row r="20" spans="1:22" ht="15.75" thickBot="1" x14ac:dyDescent="0.3">
      <c r="A20" s="184" t="s">
        <v>74</v>
      </c>
      <c r="B20" s="161">
        <f>(B13+B14+B15+B16+B17+B18+B19)/7</f>
        <v>6</v>
      </c>
      <c r="C20" s="161">
        <f t="shared" ref="C20:I20" si="1">(C13+C14+C15+C16+C17+C18+C19)/7</f>
        <v>63.095238095238088</v>
      </c>
      <c r="D20" s="161">
        <f t="shared" si="1"/>
        <v>9.5714285714285712</v>
      </c>
      <c r="E20" s="161">
        <f t="shared" si="1"/>
        <v>97.61904761904762</v>
      </c>
      <c r="F20" s="161">
        <f t="shared" si="1"/>
        <v>7.2857142857142856</v>
      </c>
      <c r="G20" s="161">
        <f t="shared" si="1"/>
        <v>73.333333333333343</v>
      </c>
      <c r="H20" s="161">
        <f t="shared" si="1"/>
        <v>4.4285714285714288</v>
      </c>
      <c r="I20" s="185">
        <f t="shared" si="1"/>
        <v>49.107142857142854</v>
      </c>
      <c r="J20" s="182"/>
      <c r="K20" s="183"/>
    </row>
    <row r="21" spans="1:22" x14ac:dyDescent="0.25">
      <c r="A21" s="58"/>
      <c r="B21" s="55"/>
      <c r="C21" s="55"/>
      <c r="D21" s="55"/>
      <c r="E21" s="55"/>
      <c r="F21" s="55"/>
      <c r="G21" s="55"/>
      <c r="H21" s="55"/>
      <c r="I21" s="55"/>
      <c r="J21" s="56"/>
      <c r="K21" s="56"/>
    </row>
    <row r="22" spans="1:22" ht="15.75" thickBot="1" x14ac:dyDescent="0.3">
      <c r="A22" s="57"/>
      <c r="B22" s="55"/>
      <c r="C22" s="55"/>
      <c r="D22" s="55"/>
      <c r="E22" s="55"/>
      <c r="F22" s="55"/>
      <c r="G22" s="55"/>
      <c r="H22" s="55"/>
      <c r="I22" s="55"/>
    </row>
    <row r="23" spans="1:22" ht="15.75" thickBot="1" x14ac:dyDescent="0.3">
      <c r="A23" s="109" t="s">
        <v>63</v>
      </c>
      <c r="B23" s="110"/>
      <c r="C23" s="110"/>
      <c r="D23" s="111"/>
      <c r="E23" s="58"/>
      <c r="F23" s="109" t="s">
        <v>73</v>
      </c>
      <c r="G23" s="110"/>
      <c r="H23" s="110"/>
      <c r="I23" s="111"/>
      <c r="J23" s="83">
        <f>SUM(B10,D10,F10,H10,J10,B20,D20,F20,H20)/9</f>
        <v>7</v>
      </c>
    </row>
    <row r="24" spans="1:22" ht="15.75" thickBot="1" x14ac:dyDescent="0.3">
      <c r="A24" s="109" t="s">
        <v>77</v>
      </c>
      <c r="B24" s="110"/>
      <c r="C24" s="110"/>
      <c r="D24" s="111"/>
      <c r="E24" s="58"/>
      <c r="F24" s="109" t="s">
        <v>76</v>
      </c>
      <c r="G24" s="110"/>
      <c r="H24" s="110"/>
      <c r="I24" s="111"/>
      <c r="J24" s="186">
        <f>SUM(C10,E10,G10,I10,K10,C20,E20,G20,I20)/9</f>
        <v>76.531847781847787</v>
      </c>
    </row>
    <row r="25" spans="1:22" ht="15.75" thickBot="1" x14ac:dyDescent="0.3">
      <c r="A25" s="58"/>
      <c r="B25" s="55"/>
      <c r="C25" s="55"/>
      <c r="D25" s="55"/>
      <c r="E25" s="55"/>
      <c r="F25" s="55"/>
      <c r="G25" s="55"/>
      <c r="H25" s="55"/>
      <c r="I25" s="55"/>
    </row>
    <row r="26" spans="1:22" ht="15.75" thickBot="1" x14ac:dyDescent="0.3">
      <c r="A26" s="57"/>
      <c r="B26" s="55"/>
      <c r="C26" s="55"/>
      <c r="D26" s="55"/>
      <c r="E26" s="55"/>
      <c r="F26" s="55"/>
      <c r="G26" s="55"/>
      <c r="H26" s="55"/>
      <c r="I26" s="55"/>
      <c r="M26" s="109" t="s">
        <v>63</v>
      </c>
      <c r="N26" s="110"/>
      <c r="O26" s="110"/>
      <c r="P26" s="111"/>
    </row>
    <row r="27" spans="1:22" ht="15.75" thickBot="1" x14ac:dyDescent="0.3">
      <c r="D27" s="58"/>
      <c r="E27" s="58"/>
      <c r="F27" s="58"/>
      <c r="G27" s="58"/>
      <c r="H27" s="58"/>
      <c r="I27" s="55"/>
      <c r="M27" s="109" t="s">
        <v>77</v>
      </c>
      <c r="N27" s="110"/>
      <c r="O27" s="110"/>
      <c r="P27" s="111"/>
    </row>
    <row r="28" spans="1:22" x14ac:dyDescent="0.25">
      <c r="D28" s="58"/>
      <c r="E28" s="58"/>
      <c r="F28" s="58"/>
      <c r="G28" s="58"/>
      <c r="H28" s="58"/>
      <c r="I28" s="55"/>
    </row>
    <row r="29" spans="1:22" x14ac:dyDescent="0.25">
      <c r="A29" s="58"/>
      <c r="B29" s="58"/>
      <c r="C29" s="58"/>
      <c r="D29" s="58"/>
      <c r="E29" s="58"/>
      <c r="F29" s="58"/>
      <c r="G29" s="58"/>
      <c r="H29" s="58"/>
      <c r="I29" s="55"/>
    </row>
    <row r="30" spans="1:22" x14ac:dyDescent="0.25">
      <c r="A30" s="58"/>
      <c r="B30" s="55"/>
      <c r="C30" s="55"/>
      <c r="D30" s="55"/>
      <c r="E30" s="55"/>
      <c r="F30" s="55"/>
      <c r="G30" s="55"/>
      <c r="H30" s="55"/>
      <c r="I30" s="55"/>
    </row>
    <row r="31" spans="1:22" x14ac:dyDescent="0.25">
      <c r="A31" s="58"/>
      <c r="B31" s="55"/>
      <c r="C31" s="55"/>
      <c r="D31" s="55"/>
      <c r="E31" s="55"/>
      <c r="F31" s="55"/>
      <c r="G31" s="55"/>
      <c r="H31" s="55"/>
      <c r="I31" s="55"/>
    </row>
    <row r="32" spans="1:22" x14ac:dyDescent="0.25">
      <c r="A32" s="57"/>
      <c r="B32" s="55"/>
      <c r="C32" s="55"/>
      <c r="D32" s="55"/>
      <c r="E32" s="55"/>
      <c r="F32" s="55"/>
      <c r="G32" s="55"/>
      <c r="H32" s="55"/>
      <c r="I32" s="55"/>
    </row>
    <row r="33" spans="1:9" x14ac:dyDescent="0.25">
      <c r="A33" s="58"/>
      <c r="B33" s="58"/>
      <c r="C33" s="58"/>
      <c r="D33" s="58"/>
      <c r="E33" s="58"/>
      <c r="F33" s="58"/>
      <c r="G33" s="58"/>
      <c r="H33" s="58"/>
      <c r="I33" s="55"/>
    </row>
    <row r="34" spans="1:9" x14ac:dyDescent="0.25">
      <c r="A34" s="58"/>
      <c r="B34" s="58"/>
      <c r="C34" s="58"/>
      <c r="D34" s="58"/>
      <c r="E34" s="58"/>
      <c r="F34" s="58"/>
      <c r="G34" s="58"/>
      <c r="H34" s="58"/>
      <c r="I34" s="55"/>
    </row>
    <row r="35" spans="1:9" x14ac:dyDescent="0.25">
      <c r="A35" s="58"/>
      <c r="B35" s="58"/>
      <c r="C35" s="58"/>
      <c r="D35" s="58"/>
      <c r="E35" s="58"/>
      <c r="F35" s="58"/>
      <c r="G35" s="58"/>
      <c r="H35" s="58"/>
      <c r="I35" s="55"/>
    </row>
    <row r="36" spans="1:9" x14ac:dyDescent="0.25">
      <c r="A36" s="58"/>
      <c r="B36" s="55"/>
      <c r="C36" s="55"/>
      <c r="D36" s="55"/>
      <c r="E36" s="55"/>
      <c r="F36" s="55"/>
      <c r="G36" s="55"/>
      <c r="H36" s="55"/>
      <c r="I36" s="55"/>
    </row>
    <row r="37" spans="1:9" x14ac:dyDescent="0.25">
      <c r="A37" s="58"/>
      <c r="B37" s="55"/>
      <c r="C37" s="55"/>
      <c r="D37" s="55"/>
      <c r="E37" s="55"/>
      <c r="F37" s="55"/>
      <c r="G37" s="55"/>
      <c r="H37" s="55"/>
      <c r="I37" s="55"/>
    </row>
    <row r="38" spans="1:9" x14ac:dyDescent="0.25">
      <c r="A38" s="57"/>
      <c r="B38" s="55"/>
      <c r="C38" s="55"/>
      <c r="D38" s="55"/>
      <c r="E38" s="55"/>
      <c r="F38" s="55"/>
      <c r="G38" s="55"/>
      <c r="H38" s="55"/>
      <c r="I38" s="55"/>
    </row>
    <row r="39" spans="1:9" x14ac:dyDescent="0.25">
      <c r="A39" s="58"/>
      <c r="B39" s="58"/>
      <c r="C39" s="58"/>
      <c r="D39" s="58"/>
      <c r="E39" s="58"/>
      <c r="F39" s="58"/>
      <c r="G39" s="58"/>
      <c r="H39" s="58"/>
      <c r="I39" s="55"/>
    </row>
    <row r="40" spans="1:9" x14ac:dyDescent="0.25">
      <c r="A40" s="58"/>
      <c r="B40" s="58"/>
      <c r="C40" s="58"/>
      <c r="D40" s="58"/>
      <c r="E40" s="58"/>
      <c r="F40" s="58"/>
      <c r="G40" s="58"/>
      <c r="H40" s="58"/>
      <c r="I40" s="55"/>
    </row>
    <row r="41" spans="1:9" x14ac:dyDescent="0.25">
      <c r="A41" s="58"/>
      <c r="B41" s="58"/>
      <c r="C41" s="58"/>
      <c r="D41" s="58"/>
      <c r="E41" s="58"/>
      <c r="F41" s="58"/>
      <c r="G41" s="58"/>
      <c r="H41" s="58"/>
      <c r="I41" s="55"/>
    </row>
    <row r="42" spans="1:9" x14ac:dyDescent="0.25">
      <c r="A42" s="58"/>
      <c r="B42" s="55"/>
      <c r="C42" s="55"/>
      <c r="D42" s="55"/>
      <c r="E42" s="55"/>
      <c r="F42" s="55"/>
      <c r="G42" s="55"/>
      <c r="H42" s="55"/>
      <c r="I42" s="55"/>
    </row>
    <row r="43" spans="1:9" x14ac:dyDescent="0.25">
      <c r="A43" s="58"/>
      <c r="B43" s="55"/>
      <c r="C43" s="55"/>
      <c r="D43" s="55"/>
      <c r="E43" s="55"/>
      <c r="F43" s="55"/>
      <c r="G43" s="55"/>
      <c r="H43" s="55"/>
      <c r="I43" s="55"/>
    </row>
    <row r="44" spans="1:9" x14ac:dyDescent="0.25">
      <c r="A44" s="57"/>
      <c r="B44" s="55"/>
      <c r="C44" s="55"/>
      <c r="D44" s="55"/>
      <c r="E44" s="55"/>
      <c r="F44" s="55"/>
      <c r="G44" s="55"/>
      <c r="H44" s="55"/>
      <c r="I44" s="55"/>
    </row>
    <row r="45" spans="1:9" x14ac:dyDescent="0.25">
      <c r="A45" s="58"/>
      <c r="B45" s="58"/>
      <c r="C45" s="58"/>
      <c r="D45" s="58"/>
      <c r="E45" s="58"/>
      <c r="F45" s="58"/>
      <c r="G45" s="58"/>
      <c r="H45" s="58"/>
      <c r="I45" s="55"/>
    </row>
    <row r="46" spans="1:9" x14ac:dyDescent="0.25">
      <c r="A46" s="58"/>
      <c r="B46" s="58"/>
      <c r="C46" s="58"/>
      <c r="D46" s="58"/>
      <c r="E46" s="58"/>
      <c r="F46" s="58"/>
      <c r="G46" s="58"/>
      <c r="H46" s="58"/>
      <c r="I46" s="55"/>
    </row>
    <row r="47" spans="1:9" x14ac:dyDescent="0.25">
      <c r="A47" s="58"/>
      <c r="B47" s="58"/>
      <c r="C47" s="58"/>
      <c r="D47" s="58"/>
      <c r="E47" s="58"/>
      <c r="F47" s="58"/>
      <c r="G47" s="58"/>
      <c r="H47" s="58"/>
      <c r="I47" s="55"/>
    </row>
    <row r="48" spans="1:9" x14ac:dyDescent="0.25">
      <c r="A48" s="58"/>
      <c r="B48" s="55"/>
      <c r="C48" s="55"/>
      <c r="D48" s="55"/>
      <c r="E48" s="55"/>
      <c r="F48" s="55"/>
      <c r="G48" s="55"/>
      <c r="H48" s="55"/>
      <c r="I48" s="55"/>
    </row>
    <row r="49" spans="1:9" x14ac:dyDescent="0.25">
      <c r="A49" s="58"/>
      <c r="B49" s="55"/>
      <c r="C49" s="55"/>
      <c r="D49" s="55"/>
      <c r="E49" s="55"/>
      <c r="F49" s="55"/>
      <c r="G49" s="55"/>
      <c r="H49" s="55"/>
      <c r="I49" s="55"/>
    </row>
    <row r="50" spans="1:9" x14ac:dyDescent="0.25">
      <c r="A50" s="57"/>
      <c r="B50" s="55"/>
      <c r="C50" s="55"/>
      <c r="D50" s="55"/>
      <c r="E50" s="55"/>
      <c r="F50" s="55"/>
      <c r="G50" s="55"/>
      <c r="H50" s="55"/>
      <c r="I50" s="55"/>
    </row>
    <row r="51" spans="1:9" x14ac:dyDescent="0.25">
      <c r="A51" s="58"/>
      <c r="B51" s="58"/>
      <c r="C51" s="58"/>
      <c r="D51" s="58"/>
      <c r="E51" s="58"/>
      <c r="F51" s="58"/>
      <c r="G51" s="58"/>
      <c r="H51" s="58"/>
      <c r="I51" s="55"/>
    </row>
    <row r="52" spans="1:9" x14ac:dyDescent="0.25">
      <c r="A52" s="58"/>
      <c r="B52" s="58"/>
      <c r="C52" s="58"/>
      <c r="D52" s="58"/>
      <c r="E52" s="58"/>
      <c r="F52" s="58"/>
      <c r="G52" s="58"/>
      <c r="H52" s="58"/>
      <c r="I52" s="55"/>
    </row>
    <row r="53" spans="1:9" x14ac:dyDescent="0.25">
      <c r="A53" s="58"/>
      <c r="B53" s="58"/>
      <c r="C53" s="58"/>
      <c r="D53" s="58"/>
      <c r="E53" s="58"/>
      <c r="F53" s="58"/>
      <c r="G53" s="58"/>
      <c r="H53" s="58"/>
      <c r="I53" s="55"/>
    </row>
    <row r="54" spans="1:9" x14ac:dyDescent="0.25">
      <c r="A54" s="58"/>
      <c r="B54" s="55"/>
      <c r="C54" s="55"/>
      <c r="D54" s="55"/>
      <c r="E54" s="55"/>
      <c r="F54" s="55"/>
      <c r="G54" s="55"/>
      <c r="H54" s="55"/>
      <c r="I54" s="55"/>
    </row>
    <row r="55" spans="1:9" x14ac:dyDescent="0.25">
      <c r="A55" s="58"/>
      <c r="B55" s="55"/>
      <c r="C55" s="55"/>
      <c r="D55" s="58"/>
      <c r="E55" s="58"/>
      <c r="F55" s="58"/>
      <c r="G55" s="58"/>
      <c r="H55" s="58"/>
      <c r="I55" s="55"/>
    </row>
    <row r="56" spans="1:9" x14ac:dyDescent="0.25">
      <c r="A56" s="56"/>
      <c r="B56" s="56"/>
      <c r="C56" s="56"/>
      <c r="D56" s="56"/>
      <c r="E56" s="56"/>
      <c r="F56" s="56"/>
      <c r="G56" s="56"/>
      <c r="H56" s="56"/>
      <c r="I56" s="56"/>
    </row>
    <row r="57" spans="1:9" x14ac:dyDescent="0.25">
      <c r="A57" s="56"/>
      <c r="B57" s="56"/>
      <c r="C57" s="56"/>
      <c r="D57" s="56"/>
      <c r="E57" s="56"/>
      <c r="F57" s="56"/>
      <c r="G57" s="56"/>
      <c r="H57" s="56"/>
      <c r="I57" s="56"/>
    </row>
  </sheetData>
  <sheetProtection selectLockedCells="1" selectUnlockedCells="1"/>
  <mergeCells count="16">
    <mergeCell ref="M27:P27"/>
    <mergeCell ref="M26:P26"/>
    <mergeCell ref="A23:D23"/>
    <mergeCell ref="A24:D24"/>
    <mergeCell ref="F23:I23"/>
    <mergeCell ref="F24:I24"/>
    <mergeCell ref="J11:K20"/>
    <mergeCell ref="J1:K1"/>
    <mergeCell ref="B1:C1"/>
    <mergeCell ref="D1:E1"/>
    <mergeCell ref="F1:G1"/>
    <mergeCell ref="H1:I1"/>
    <mergeCell ref="B11:C11"/>
    <mergeCell ref="D11:E11"/>
    <mergeCell ref="F11:G11"/>
    <mergeCell ref="H11:I11"/>
  </mergeCells>
  <pageMargins left="0.7" right="0.7" top="0.75" bottom="0.75" header="0.51180555555555551" footer="0.51180555555555551"/>
  <pageSetup paperSize="9" scale="49" firstPageNumber="0" orientation="portrait" horizontalDpi="300" verticalDpi="300" r:id="rId1"/>
  <headerFooter alignWithMargins="0">
    <oddHeader>&amp;CAdultos</oddHeader>
  </headerFooter>
  <ignoredErrors>
    <ignoredError sqref="G5 E7 C18 E1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Gayoxo</dc:creator>
  <cp:lastModifiedBy>Gayoxo</cp:lastModifiedBy>
  <dcterms:created xsi:type="dcterms:W3CDTF">2012-01-23T21:33:31Z</dcterms:created>
  <dcterms:modified xsi:type="dcterms:W3CDTF">2012-01-27T19:02:57Z</dcterms:modified>
</cp:coreProperties>
</file>