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charts/chart3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3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4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4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4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rbaker\OneDrive - LMI\Documents\Projects\GE\Quarterly_Forecast\Dec2019\T700_2020Q2\Model_Build\Resources\"/>
    </mc:Choice>
  </mc:AlternateContent>
  <xr:revisionPtr revIDLastSave="8" documentId="13_ncr:1_{35B5E066-E496-4198-8677-20FFF9F19F94}" xr6:coauthVersionLast="41" xr6:coauthVersionMax="45" xr10:uidLastSave="{A84A17BB-AF73-44B1-9641-204FC9BB9FC0}"/>
  <bookViews>
    <workbookView xWindow="-110" yWindow="-110" windowWidth="19420" windowHeight="10420" tabRatio="782" firstSheet="3" activeTab="10" xr2:uid="{D960CC95-F25B-4BA8-98B9-FCBFF2BDCAA0}"/>
  </bookViews>
  <sheets>
    <sheet name="ForecastResults_AMD" sheetId="14" state="hidden" r:id="rId1"/>
    <sheet name="Summary" sheetId="42" r:id="rId2"/>
    <sheet name="Raw_Output_5YW" sheetId="36" r:id="rId3"/>
    <sheet name="Format_Output_5YW" sheetId="37" r:id="rId4"/>
    <sheet name="701D_DepotArrivals_5YW" sheetId="22" r:id="rId5"/>
    <sheet name="701C_DepotArrivals_5YW" sheetId="17" r:id="rId6"/>
    <sheet name="Raw_Output_10YW" sheetId="40" r:id="rId7"/>
    <sheet name="Format_Output_10YW" sheetId="39" r:id="rId8"/>
    <sheet name="701D_DepotArrivals_10YW" sheetId="33" r:id="rId9"/>
    <sheet name="701C_DepotArrivals_10YW" sheetId="34" r:id="rId10"/>
    <sheet name="Output_Validation" sheetId="41" r:id="rId11"/>
    <sheet name="Validation" sheetId="8" r:id="rId12"/>
  </sheets>
  <definedNames>
    <definedName name="_xlnm._FilterDatabase" localSheetId="6" hidden="1">Raw_Output_10YW!$L$4:$N$4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6" i="41" l="1"/>
  <c r="M67" i="41"/>
  <c r="M68" i="41"/>
  <c r="M69" i="41"/>
  <c r="H73" i="41"/>
  <c r="H74" i="41"/>
  <c r="H75" i="41"/>
  <c r="H76" i="41"/>
  <c r="BO26" i="33" l="1"/>
  <c r="BO25" i="33"/>
  <c r="BO24" i="33"/>
  <c r="BO23" i="33"/>
  <c r="BO22" i="33"/>
  <c r="BO21" i="33"/>
  <c r="BO20" i="33"/>
  <c r="BO19" i="33"/>
  <c r="BO18" i="33"/>
  <c r="BO26" i="22"/>
  <c r="BO25" i="22"/>
  <c r="BO24" i="22"/>
  <c r="BO23" i="22"/>
  <c r="BO22" i="22"/>
  <c r="BO21" i="22"/>
  <c r="BO20" i="22"/>
  <c r="BO19" i="22"/>
  <c r="BO18" i="22"/>
  <c r="DU6" i="34" l="1"/>
  <c r="DV6" i="34"/>
  <c r="DW6" i="34"/>
  <c r="DU7" i="33" l="1"/>
  <c r="DV7" i="33"/>
  <c r="DW7" i="33"/>
  <c r="DU8" i="33"/>
  <c r="DV8" i="33"/>
  <c r="DW8" i="33"/>
  <c r="DU9" i="33"/>
  <c r="DV9" i="33"/>
  <c r="DW9" i="33"/>
  <c r="DU10" i="33"/>
  <c r="DV10" i="33"/>
  <c r="DW10" i="33"/>
  <c r="DU11" i="33"/>
  <c r="DV11" i="33"/>
  <c r="DW11" i="33"/>
  <c r="DU12" i="33"/>
  <c r="DV12" i="33"/>
  <c r="DW12" i="33"/>
  <c r="DU13" i="33"/>
  <c r="DV13" i="33"/>
  <c r="DW13" i="33"/>
  <c r="DU14" i="33"/>
  <c r="DV14" i="33"/>
  <c r="DW14" i="33"/>
  <c r="DU6" i="33"/>
  <c r="DV6" i="33"/>
  <c r="DW6" i="33"/>
  <c r="BO6" i="33"/>
  <c r="BP6" i="33"/>
  <c r="BQ6" i="33"/>
  <c r="BR6" i="33"/>
  <c r="BS6" i="33"/>
  <c r="BT6" i="33"/>
  <c r="BU6" i="33"/>
  <c r="BV6" i="33"/>
  <c r="BW6" i="33"/>
  <c r="BX6" i="33"/>
  <c r="BY6" i="33"/>
  <c r="BZ6" i="33"/>
  <c r="CA6" i="33"/>
  <c r="CB6" i="33"/>
  <c r="CC6" i="33"/>
  <c r="CD6" i="33"/>
  <c r="CE6" i="33"/>
  <c r="CF6" i="33"/>
  <c r="CG6" i="33"/>
  <c r="CH6" i="33"/>
  <c r="CI6" i="33"/>
  <c r="CJ6" i="33"/>
  <c r="CK6" i="33"/>
  <c r="CL6" i="33"/>
  <c r="CM6" i="33"/>
  <c r="CN6" i="33"/>
  <c r="CO6" i="33"/>
  <c r="CP6" i="33"/>
  <c r="CQ6" i="33"/>
  <c r="CR6" i="33"/>
  <c r="CS6" i="33"/>
  <c r="CT6" i="33"/>
  <c r="CU6" i="33"/>
  <c r="CV6" i="33"/>
  <c r="CW6" i="33"/>
  <c r="CX6" i="33"/>
  <c r="CY6" i="33"/>
  <c r="CZ6" i="33"/>
  <c r="DA6" i="33"/>
  <c r="DB6" i="33"/>
  <c r="DC6" i="33"/>
  <c r="DD6" i="33"/>
  <c r="DE6" i="33"/>
  <c r="DF6" i="33"/>
  <c r="DG6" i="33"/>
  <c r="DH6" i="33"/>
  <c r="DI6" i="33"/>
  <c r="DJ6" i="33"/>
  <c r="DK6" i="33"/>
  <c r="DL6" i="33"/>
  <c r="DM6" i="33"/>
  <c r="DN6" i="33"/>
  <c r="DO6" i="33"/>
  <c r="DP6" i="33"/>
  <c r="DQ6" i="33"/>
  <c r="DR6" i="33"/>
  <c r="DS6" i="33"/>
  <c r="DT6" i="33"/>
  <c r="BO7" i="33"/>
  <c r="BP7" i="33"/>
  <c r="BQ7" i="33"/>
  <c r="BR7" i="33"/>
  <c r="BS7" i="33"/>
  <c r="BT7" i="33"/>
  <c r="BU7" i="33"/>
  <c r="BV7" i="33"/>
  <c r="BW7" i="33"/>
  <c r="BX7" i="33"/>
  <c r="BY7" i="33"/>
  <c r="BZ7" i="33"/>
  <c r="CA7" i="33"/>
  <c r="CB7" i="33"/>
  <c r="CC7" i="33"/>
  <c r="CD7" i="33"/>
  <c r="CE7" i="33"/>
  <c r="CF7" i="33"/>
  <c r="CG7" i="33"/>
  <c r="CH7" i="33"/>
  <c r="CI7" i="33"/>
  <c r="CJ7" i="33"/>
  <c r="CK7" i="33"/>
  <c r="CL7" i="33"/>
  <c r="CM7" i="33"/>
  <c r="CN7" i="33"/>
  <c r="CO7" i="33"/>
  <c r="CP7" i="33"/>
  <c r="CQ7" i="33"/>
  <c r="CR7" i="33"/>
  <c r="CS7" i="33"/>
  <c r="CT7" i="33"/>
  <c r="CU7" i="33"/>
  <c r="CV7" i="33"/>
  <c r="CW7" i="33"/>
  <c r="CX7" i="33"/>
  <c r="CY7" i="33"/>
  <c r="CZ7" i="33"/>
  <c r="DA7" i="33"/>
  <c r="DB7" i="33"/>
  <c r="DC7" i="33"/>
  <c r="DD7" i="33"/>
  <c r="DE7" i="33"/>
  <c r="DF7" i="33"/>
  <c r="DG7" i="33"/>
  <c r="DH7" i="33"/>
  <c r="DI7" i="33"/>
  <c r="DJ7" i="33"/>
  <c r="DK7" i="33"/>
  <c r="DL7" i="33"/>
  <c r="DM7" i="33"/>
  <c r="DN7" i="33"/>
  <c r="DO7" i="33"/>
  <c r="DP7" i="33"/>
  <c r="DQ7" i="33"/>
  <c r="DR7" i="33"/>
  <c r="DS7" i="33"/>
  <c r="DT7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X8" i="33"/>
  <c r="CY8" i="33"/>
  <c r="CZ8" i="33"/>
  <c r="DA8" i="33"/>
  <c r="DB8" i="33"/>
  <c r="DC8" i="33"/>
  <c r="DD8" i="33"/>
  <c r="DE8" i="33"/>
  <c r="DF8" i="33"/>
  <c r="DG8" i="33"/>
  <c r="DH8" i="33"/>
  <c r="DI8" i="33"/>
  <c r="DJ8" i="33"/>
  <c r="DK8" i="33"/>
  <c r="DL8" i="33"/>
  <c r="DM8" i="33"/>
  <c r="DN8" i="33"/>
  <c r="DO8" i="33"/>
  <c r="DP8" i="33"/>
  <c r="DQ8" i="33"/>
  <c r="DR8" i="33"/>
  <c r="DS8" i="33"/>
  <c r="DT8" i="33"/>
  <c r="BO9" i="33"/>
  <c r="BP9" i="33"/>
  <c r="BQ9" i="33"/>
  <c r="BR9" i="33"/>
  <c r="BS9" i="33"/>
  <c r="BT9" i="33"/>
  <c r="BU9" i="33"/>
  <c r="BV9" i="33"/>
  <c r="BW9" i="33"/>
  <c r="BX9" i="33"/>
  <c r="BY9" i="33"/>
  <c r="BZ9" i="33"/>
  <c r="CA9" i="33"/>
  <c r="CB9" i="33"/>
  <c r="CC9" i="33"/>
  <c r="CD9" i="33"/>
  <c r="CE9" i="33"/>
  <c r="CF9" i="33"/>
  <c r="CG9" i="33"/>
  <c r="CH9" i="33"/>
  <c r="CI9" i="33"/>
  <c r="CJ9" i="33"/>
  <c r="CK9" i="33"/>
  <c r="CL9" i="33"/>
  <c r="CM9" i="33"/>
  <c r="CN9" i="33"/>
  <c r="CO9" i="33"/>
  <c r="CP9" i="33"/>
  <c r="CQ9" i="33"/>
  <c r="CR9" i="33"/>
  <c r="CS9" i="33"/>
  <c r="CT9" i="33"/>
  <c r="CU9" i="33"/>
  <c r="CV9" i="33"/>
  <c r="CW9" i="33"/>
  <c r="CX9" i="33"/>
  <c r="CY9" i="33"/>
  <c r="CZ9" i="33"/>
  <c r="DA9" i="33"/>
  <c r="DB9" i="33"/>
  <c r="DC9" i="33"/>
  <c r="DD9" i="33"/>
  <c r="DE9" i="33"/>
  <c r="DF9" i="33"/>
  <c r="DG9" i="33"/>
  <c r="DH9" i="33"/>
  <c r="DI9" i="33"/>
  <c r="DJ9" i="33"/>
  <c r="DK9" i="33"/>
  <c r="DL9" i="33"/>
  <c r="DM9" i="33"/>
  <c r="DN9" i="33"/>
  <c r="DO9" i="33"/>
  <c r="DP9" i="33"/>
  <c r="DQ9" i="33"/>
  <c r="DR9" i="33"/>
  <c r="DS9" i="33"/>
  <c r="DT9" i="33"/>
  <c r="BO10" i="33"/>
  <c r="BP10" i="33"/>
  <c r="BQ10" i="33"/>
  <c r="BR10" i="33"/>
  <c r="BS10" i="33"/>
  <c r="BT10" i="33"/>
  <c r="BU10" i="33"/>
  <c r="BV10" i="33"/>
  <c r="BW10" i="33"/>
  <c r="BX10" i="33"/>
  <c r="BY10" i="33"/>
  <c r="BZ10" i="33"/>
  <c r="CA10" i="33"/>
  <c r="CB10" i="33"/>
  <c r="CC10" i="33"/>
  <c r="CD10" i="33"/>
  <c r="CE10" i="33"/>
  <c r="CF10" i="33"/>
  <c r="CG10" i="33"/>
  <c r="CH10" i="33"/>
  <c r="CI10" i="33"/>
  <c r="CJ10" i="33"/>
  <c r="CK10" i="33"/>
  <c r="CL10" i="33"/>
  <c r="CM10" i="33"/>
  <c r="CN10" i="33"/>
  <c r="CO10" i="33"/>
  <c r="CP10" i="33"/>
  <c r="CQ10" i="33"/>
  <c r="CR10" i="33"/>
  <c r="CS10" i="33"/>
  <c r="CT10" i="33"/>
  <c r="CU10" i="33"/>
  <c r="CV10" i="33"/>
  <c r="CW10" i="33"/>
  <c r="CX10" i="33"/>
  <c r="CY10" i="33"/>
  <c r="CZ10" i="33"/>
  <c r="DA10" i="33"/>
  <c r="DB10" i="33"/>
  <c r="DC10" i="33"/>
  <c r="DD10" i="33"/>
  <c r="DE10" i="33"/>
  <c r="DF10" i="33"/>
  <c r="DG10" i="33"/>
  <c r="DH10" i="33"/>
  <c r="DI10" i="33"/>
  <c r="DJ10" i="33"/>
  <c r="DK10" i="33"/>
  <c r="DL10" i="33"/>
  <c r="DM10" i="33"/>
  <c r="DN10" i="33"/>
  <c r="DO10" i="33"/>
  <c r="DP10" i="33"/>
  <c r="DQ10" i="33"/>
  <c r="DR10" i="33"/>
  <c r="DS10" i="33"/>
  <c r="DT10" i="33"/>
  <c r="BO11" i="33"/>
  <c r="BP11" i="33"/>
  <c r="BQ11" i="33"/>
  <c r="BR11" i="33"/>
  <c r="BS11" i="33"/>
  <c r="BT11" i="33"/>
  <c r="BU11" i="33"/>
  <c r="BV11" i="33"/>
  <c r="BW11" i="33"/>
  <c r="BX11" i="33"/>
  <c r="BY11" i="33"/>
  <c r="BZ11" i="33"/>
  <c r="CA11" i="33"/>
  <c r="CB11" i="33"/>
  <c r="CC11" i="33"/>
  <c r="CD11" i="33"/>
  <c r="CE11" i="33"/>
  <c r="CF11" i="33"/>
  <c r="CG11" i="33"/>
  <c r="CH11" i="33"/>
  <c r="CI11" i="33"/>
  <c r="CJ11" i="33"/>
  <c r="CK11" i="33"/>
  <c r="CL11" i="33"/>
  <c r="CM11" i="33"/>
  <c r="CN11" i="33"/>
  <c r="CO11" i="33"/>
  <c r="CP11" i="33"/>
  <c r="CQ11" i="33"/>
  <c r="CR11" i="33"/>
  <c r="CS11" i="33"/>
  <c r="CT11" i="33"/>
  <c r="CU11" i="33"/>
  <c r="CV11" i="33"/>
  <c r="CW11" i="33"/>
  <c r="CX11" i="33"/>
  <c r="CY11" i="33"/>
  <c r="CZ11" i="33"/>
  <c r="DA11" i="33"/>
  <c r="DB11" i="33"/>
  <c r="DC11" i="33"/>
  <c r="DD11" i="33"/>
  <c r="DE11" i="33"/>
  <c r="DF11" i="33"/>
  <c r="DG11" i="33"/>
  <c r="DH11" i="33"/>
  <c r="DI11" i="33"/>
  <c r="DJ11" i="33"/>
  <c r="DK11" i="33"/>
  <c r="DL11" i="33"/>
  <c r="DM11" i="33"/>
  <c r="DN11" i="33"/>
  <c r="DO11" i="33"/>
  <c r="DP11" i="33"/>
  <c r="DQ11" i="33"/>
  <c r="DR11" i="33"/>
  <c r="DS11" i="33"/>
  <c r="DT11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CV12" i="33"/>
  <c r="CW12" i="33"/>
  <c r="CX12" i="33"/>
  <c r="CY12" i="33"/>
  <c r="CZ12" i="33"/>
  <c r="DA12" i="33"/>
  <c r="DB12" i="33"/>
  <c r="DC12" i="33"/>
  <c r="DD12" i="33"/>
  <c r="DE12" i="33"/>
  <c r="DF12" i="33"/>
  <c r="DG12" i="33"/>
  <c r="DH12" i="33"/>
  <c r="DI12" i="33"/>
  <c r="DJ12" i="33"/>
  <c r="DK12" i="33"/>
  <c r="DL12" i="33"/>
  <c r="DM12" i="33"/>
  <c r="DN12" i="33"/>
  <c r="DO12" i="33"/>
  <c r="DP12" i="33"/>
  <c r="DQ12" i="33"/>
  <c r="DR12" i="33"/>
  <c r="DS12" i="33"/>
  <c r="DT12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CW13" i="33"/>
  <c r="CX13" i="33"/>
  <c r="CY13" i="33"/>
  <c r="CZ13" i="33"/>
  <c r="DA13" i="33"/>
  <c r="DB13" i="33"/>
  <c r="DC13" i="33"/>
  <c r="DD13" i="33"/>
  <c r="DE13" i="33"/>
  <c r="DF13" i="33"/>
  <c r="DG13" i="33"/>
  <c r="DH13" i="33"/>
  <c r="DI13" i="33"/>
  <c r="DJ13" i="33"/>
  <c r="DK13" i="33"/>
  <c r="DL13" i="33"/>
  <c r="DM13" i="33"/>
  <c r="DN13" i="33"/>
  <c r="DO13" i="33"/>
  <c r="DP13" i="33"/>
  <c r="DQ13" i="33"/>
  <c r="DR13" i="33"/>
  <c r="DS13" i="33"/>
  <c r="DT13" i="33"/>
  <c r="BO14" i="33"/>
  <c r="BP14" i="33"/>
  <c r="BQ14" i="33"/>
  <c r="BR14" i="33"/>
  <c r="BS14" i="33"/>
  <c r="BT14" i="33"/>
  <c r="BU14" i="33"/>
  <c r="BV14" i="33"/>
  <c r="BW14" i="33"/>
  <c r="BX14" i="33"/>
  <c r="BY14" i="33"/>
  <c r="BZ14" i="33"/>
  <c r="CA14" i="33"/>
  <c r="CB14" i="33"/>
  <c r="CC14" i="33"/>
  <c r="CD14" i="33"/>
  <c r="CE14" i="33"/>
  <c r="CF14" i="33"/>
  <c r="CG14" i="33"/>
  <c r="CH14" i="33"/>
  <c r="CI14" i="33"/>
  <c r="CJ14" i="33"/>
  <c r="CK14" i="33"/>
  <c r="CL14" i="33"/>
  <c r="CM14" i="33"/>
  <c r="CN14" i="33"/>
  <c r="CO14" i="33"/>
  <c r="CP14" i="33"/>
  <c r="CQ14" i="33"/>
  <c r="CR14" i="33"/>
  <c r="CS14" i="33"/>
  <c r="CT14" i="33"/>
  <c r="CU14" i="33"/>
  <c r="CV14" i="33"/>
  <c r="CW14" i="33"/>
  <c r="CX14" i="33"/>
  <c r="CY14" i="33"/>
  <c r="CZ14" i="33"/>
  <c r="DA14" i="33"/>
  <c r="DB14" i="33"/>
  <c r="DC14" i="33"/>
  <c r="DD14" i="33"/>
  <c r="DE14" i="33"/>
  <c r="DF14" i="33"/>
  <c r="DG14" i="33"/>
  <c r="DH14" i="33"/>
  <c r="DI14" i="33"/>
  <c r="DJ14" i="33"/>
  <c r="DK14" i="33"/>
  <c r="DL14" i="33"/>
  <c r="DM14" i="33"/>
  <c r="DN14" i="33"/>
  <c r="DO14" i="33"/>
  <c r="DP14" i="33"/>
  <c r="DQ14" i="33"/>
  <c r="DR14" i="33"/>
  <c r="DS14" i="33"/>
  <c r="DT14" i="33"/>
  <c r="DU6" i="17"/>
  <c r="DV6" i="17"/>
  <c r="DW6" i="17"/>
  <c r="DU7" i="22"/>
  <c r="DV7" i="22"/>
  <c r="DW7" i="22"/>
  <c r="DU8" i="22"/>
  <c r="DV8" i="22"/>
  <c r="DW8" i="22"/>
  <c r="DU9" i="22"/>
  <c r="DV9" i="22"/>
  <c r="DW9" i="22"/>
  <c r="DU10" i="22"/>
  <c r="DV10" i="22"/>
  <c r="DW10" i="22"/>
  <c r="DU11" i="22"/>
  <c r="DV11" i="22"/>
  <c r="DW11" i="22"/>
  <c r="DU12" i="22"/>
  <c r="DV12" i="22"/>
  <c r="DW12" i="22"/>
  <c r="DU13" i="22"/>
  <c r="DV13" i="22"/>
  <c r="DW13" i="22"/>
  <c r="DU14" i="22"/>
  <c r="DV14" i="22"/>
  <c r="DW14" i="22"/>
  <c r="DU6" i="22"/>
  <c r="DV6" i="22"/>
  <c r="DW6" i="22"/>
  <c r="BO6" i="22" l="1"/>
  <c r="BP6" i="22"/>
  <c r="BQ6" i="22"/>
  <c r="BR6" i="22"/>
  <c r="BS6" i="22"/>
  <c r="BT6" i="22"/>
  <c r="BU6" i="22"/>
  <c r="BV6" i="22"/>
  <c r="BW6" i="22"/>
  <c r="BX6" i="22"/>
  <c r="BY6" i="22"/>
  <c r="BZ6" i="22"/>
  <c r="CA6" i="22"/>
  <c r="CB6" i="22"/>
  <c r="CC6" i="22"/>
  <c r="CD6" i="22"/>
  <c r="CE6" i="22"/>
  <c r="CF6" i="22"/>
  <c r="CG6" i="22"/>
  <c r="CH6" i="22"/>
  <c r="CI6" i="22"/>
  <c r="CJ6" i="22"/>
  <c r="CK6" i="22"/>
  <c r="CL6" i="22"/>
  <c r="CM6" i="22"/>
  <c r="CN6" i="22"/>
  <c r="CO6" i="22"/>
  <c r="CP6" i="22"/>
  <c r="CQ6" i="22"/>
  <c r="CR6" i="22"/>
  <c r="CS6" i="22"/>
  <c r="CT6" i="22"/>
  <c r="CU6" i="22"/>
  <c r="CV6" i="22"/>
  <c r="CW6" i="22"/>
  <c r="CX6" i="22"/>
  <c r="CY6" i="22"/>
  <c r="CZ6" i="22"/>
  <c r="DA6" i="22"/>
  <c r="DB6" i="22"/>
  <c r="DC6" i="22"/>
  <c r="DD6" i="22"/>
  <c r="DE6" i="22"/>
  <c r="DF6" i="22"/>
  <c r="DG6" i="22"/>
  <c r="DH6" i="22"/>
  <c r="DI6" i="22"/>
  <c r="DJ6" i="22"/>
  <c r="DK6" i="22"/>
  <c r="DL6" i="22"/>
  <c r="DM6" i="22"/>
  <c r="DN6" i="22"/>
  <c r="DO6" i="22"/>
  <c r="DP6" i="22"/>
  <c r="DQ6" i="22"/>
  <c r="DR6" i="22"/>
  <c r="DS6" i="22"/>
  <c r="DT6" i="22"/>
  <c r="BO7" i="22"/>
  <c r="BP7" i="22"/>
  <c r="BQ7" i="22"/>
  <c r="BR7" i="22"/>
  <c r="BS7" i="22"/>
  <c r="BT7" i="22"/>
  <c r="BU7" i="22"/>
  <c r="BV7" i="22"/>
  <c r="BW7" i="22"/>
  <c r="BX7" i="22"/>
  <c r="BY7" i="22"/>
  <c r="BZ7" i="22"/>
  <c r="CA7" i="22"/>
  <c r="CB7" i="22"/>
  <c r="CC7" i="22"/>
  <c r="CD7" i="22"/>
  <c r="CE7" i="22"/>
  <c r="CF7" i="22"/>
  <c r="CG7" i="22"/>
  <c r="CH7" i="22"/>
  <c r="CI7" i="22"/>
  <c r="CJ7" i="22"/>
  <c r="CK7" i="22"/>
  <c r="CL7" i="22"/>
  <c r="CM7" i="22"/>
  <c r="CN7" i="22"/>
  <c r="CO7" i="22"/>
  <c r="CP7" i="22"/>
  <c r="CQ7" i="22"/>
  <c r="CR7" i="22"/>
  <c r="CS7" i="22"/>
  <c r="CT7" i="22"/>
  <c r="CU7" i="22"/>
  <c r="CV7" i="22"/>
  <c r="CW7" i="22"/>
  <c r="CX7" i="22"/>
  <c r="CY7" i="22"/>
  <c r="CZ7" i="22"/>
  <c r="DA7" i="22"/>
  <c r="DB7" i="22"/>
  <c r="DC7" i="22"/>
  <c r="DD7" i="22"/>
  <c r="DE7" i="22"/>
  <c r="DF7" i="22"/>
  <c r="DG7" i="22"/>
  <c r="DH7" i="22"/>
  <c r="DI7" i="22"/>
  <c r="DJ7" i="22"/>
  <c r="DK7" i="22"/>
  <c r="DL7" i="22"/>
  <c r="DM7" i="22"/>
  <c r="DN7" i="22"/>
  <c r="DO7" i="22"/>
  <c r="DP7" i="22"/>
  <c r="DQ7" i="22"/>
  <c r="DR7" i="22"/>
  <c r="DS7" i="22"/>
  <c r="DT7" i="22"/>
  <c r="BO8" i="22"/>
  <c r="BP8" i="22"/>
  <c r="BQ8" i="22"/>
  <c r="BR8" i="22"/>
  <c r="BS8" i="22"/>
  <c r="BT8" i="22"/>
  <c r="BU8" i="22"/>
  <c r="BV8" i="22"/>
  <c r="BW8" i="22"/>
  <c r="BX8" i="22"/>
  <c r="BY8" i="22"/>
  <c r="BZ8" i="22"/>
  <c r="CA8" i="22"/>
  <c r="CB8" i="22"/>
  <c r="CC8" i="22"/>
  <c r="CD8" i="22"/>
  <c r="CE8" i="22"/>
  <c r="CF8" i="22"/>
  <c r="CG8" i="22"/>
  <c r="CH8" i="22"/>
  <c r="CI8" i="22"/>
  <c r="CJ8" i="22"/>
  <c r="CK8" i="22"/>
  <c r="CL8" i="22"/>
  <c r="CM8" i="22"/>
  <c r="CN8" i="22"/>
  <c r="CO8" i="22"/>
  <c r="CP8" i="22"/>
  <c r="CQ8" i="22"/>
  <c r="CR8" i="22"/>
  <c r="CS8" i="22"/>
  <c r="CT8" i="22"/>
  <c r="CU8" i="22"/>
  <c r="CV8" i="22"/>
  <c r="CW8" i="22"/>
  <c r="CX8" i="22"/>
  <c r="CY8" i="22"/>
  <c r="CZ8" i="22"/>
  <c r="DA8" i="22"/>
  <c r="DB8" i="22"/>
  <c r="DC8" i="22"/>
  <c r="DD8" i="22"/>
  <c r="DE8" i="22"/>
  <c r="DF8" i="22"/>
  <c r="DG8" i="22"/>
  <c r="DH8" i="22"/>
  <c r="DI8" i="22"/>
  <c r="DJ8" i="22"/>
  <c r="DK8" i="22"/>
  <c r="DL8" i="22"/>
  <c r="DM8" i="22"/>
  <c r="DN8" i="22"/>
  <c r="DO8" i="22"/>
  <c r="DP8" i="22"/>
  <c r="DQ8" i="22"/>
  <c r="DR8" i="22"/>
  <c r="DS8" i="22"/>
  <c r="DT8" i="22"/>
  <c r="BO9" i="22"/>
  <c r="BP9" i="22"/>
  <c r="BQ9" i="22"/>
  <c r="BR9" i="22"/>
  <c r="BS9" i="22"/>
  <c r="BT9" i="22"/>
  <c r="BU9" i="22"/>
  <c r="BV9" i="22"/>
  <c r="BW9" i="22"/>
  <c r="BX9" i="22"/>
  <c r="BY9" i="22"/>
  <c r="BZ9" i="22"/>
  <c r="CA9" i="22"/>
  <c r="CB9" i="22"/>
  <c r="CC9" i="22"/>
  <c r="CD9" i="22"/>
  <c r="CE9" i="22"/>
  <c r="CF9" i="22"/>
  <c r="CG9" i="22"/>
  <c r="CH9" i="22"/>
  <c r="CI9" i="22"/>
  <c r="CJ9" i="22"/>
  <c r="CK9" i="22"/>
  <c r="CL9" i="22"/>
  <c r="CM9" i="22"/>
  <c r="CN9" i="22"/>
  <c r="CO9" i="22"/>
  <c r="CP9" i="22"/>
  <c r="CQ9" i="22"/>
  <c r="CR9" i="22"/>
  <c r="CS9" i="22"/>
  <c r="CT9" i="22"/>
  <c r="CU9" i="22"/>
  <c r="CV9" i="22"/>
  <c r="CW9" i="22"/>
  <c r="CX9" i="22"/>
  <c r="CY9" i="22"/>
  <c r="CZ9" i="22"/>
  <c r="DA9" i="22"/>
  <c r="DB9" i="22"/>
  <c r="DC9" i="22"/>
  <c r="DD9" i="22"/>
  <c r="DE9" i="22"/>
  <c r="DF9" i="22"/>
  <c r="DG9" i="22"/>
  <c r="DH9" i="22"/>
  <c r="DI9" i="22"/>
  <c r="DJ9" i="22"/>
  <c r="DK9" i="22"/>
  <c r="DL9" i="22"/>
  <c r="DM9" i="22"/>
  <c r="DN9" i="22"/>
  <c r="DO9" i="22"/>
  <c r="DP9" i="22"/>
  <c r="DQ9" i="22"/>
  <c r="DR9" i="22"/>
  <c r="DS9" i="22"/>
  <c r="DT9" i="22"/>
  <c r="BO10" i="22"/>
  <c r="BP10" i="22"/>
  <c r="BQ10" i="22"/>
  <c r="BR10" i="22"/>
  <c r="BS10" i="22"/>
  <c r="BT10" i="22"/>
  <c r="BU10" i="22"/>
  <c r="BV10" i="22"/>
  <c r="BW10" i="22"/>
  <c r="BX10" i="22"/>
  <c r="BY10" i="22"/>
  <c r="BZ10" i="22"/>
  <c r="CA10" i="22"/>
  <c r="CB10" i="22"/>
  <c r="CC10" i="22"/>
  <c r="CD10" i="22"/>
  <c r="CE10" i="22"/>
  <c r="CF10" i="22"/>
  <c r="CG10" i="22"/>
  <c r="CH10" i="22"/>
  <c r="CI10" i="22"/>
  <c r="CJ10" i="22"/>
  <c r="CK10" i="22"/>
  <c r="CL10" i="22"/>
  <c r="CM10" i="22"/>
  <c r="CN10" i="22"/>
  <c r="CO10" i="22"/>
  <c r="CP10" i="22"/>
  <c r="CQ10" i="22"/>
  <c r="CR10" i="22"/>
  <c r="CS10" i="22"/>
  <c r="CT10" i="22"/>
  <c r="CU10" i="22"/>
  <c r="CV10" i="22"/>
  <c r="CW10" i="22"/>
  <c r="CX10" i="22"/>
  <c r="CY10" i="22"/>
  <c r="CZ10" i="22"/>
  <c r="DA10" i="22"/>
  <c r="DB10" i="22"/>
  <c r="DC10" i="22"/>
  <c r="DD10" i="22"/>
  <c r="DE10" i="22"/>
  <c r="DF10" i="22"/>
  <c r="DG10" i="22"/>
  <c r="DH10" i="22"/>
  <c r="DI10" i="22"/>
  <c r="DJ10" i="22"/>
  <c r="DK10" i="22"/>
  <c r="DL10" i="22"/>
  <c r="DM10" i="22"/>
  <c r="DN10" i="22"/>
  <c r="DO10" i="22"/>
  <c r="DP10" i="22"/>
  <c r="DQ10" i="22"/>
  <c r="DR10" i="22"/>
  <c r="DS10" i="22"/>
  <c r="DT10" i="22"/>
  <c r="BO11" i="22"/>
  <c r="BP11" i="22"/>
  <c r="BQ11" i="22"/>
  <c r="BR11" i="22"/>
  <c r="BS11" i="22"/>
  <c r="BT11" i="22"/>
  <c r="BU11" i="22"/>
  <c r="BV11" i="22"/>
  <c r="BW11" i="22"/>
  <c r="BX11" i="22"/>
  <c r="BY11" i="22"/>
  <c r="BZ11" i="22"/>
  <c r="CA11" i="22"/>
  <c r="CB11" i="22"/>
  <c r="CC11" i="22"/>
  <c r="CD11" i="22"/>
  <c r="CE11" i="22"/>
  <c r="CF11" i="22"/>
  <c r="CG11" i="22"/>
  <c r="CH11" i="22"/>
  <c r="CI11" i="22"/>
  <c r="CJ11" i="22"/>
  <c r="CK11" i="22"/>
  <c r="CL11" i="22"/>
  <c r="CM11" i="22"/>
  <c r="CN11" i="22"/>
  <c r="CO11" i="22"/>
  <c r="CP11" i="22"/>
  <c r="CQ11" i="22"/>
  <c r="CR11" i="22"/>
  <c r="CS11" i="22"/>
  <c r="CT11" i="22"/>
  <c r="CU11" i="22"/>
  <c r="CV11" i="22"/>
  <c r="CW11" i="22"/>
  <c r="CX11" i="22"/>
  <c r="CY11" i="22"/>
  <c r="CZ11" i="22"/>
  <c r="DA11" i="22"/>
  <c r="DB11" i="22"/>
  <c r="DC11" i="22"/>
  <c r="DD11" i="22"/>
  <c r="DE11" i="22"/>
  <c r="DF11" i="22"/>
  <c r="DG11" i="22"/>
  <c r="DH11" i="22"/>
  <c r="DI11" i="22"/>
  <c r="DJ11" i="22"/>
  <c r="DK11" i="22"/>
  <c r="DL11" i="22"/>
  <c r="DM11" i="22"/>
  <c r="DN11" i="22"/>
  <c r="DO11" i="22"/>
  <c r="DP11" i="22"/>
  <c r="DQ11" i="22"/>
  <c r="DR11" i="22"/>
  <c r="DS11" i="22"/>
  <c r="DT11" i="22"/>
  <c r="BO12" i="22"/>
  <c r="BP12" i="22"/>
  <c r="BQ12" i="22"/>
  <c r="BR12" i="22"/>
  <c r="BS12" i="22"/>
  <c r="BT12" i="22"/>
  <c r="BU12" i="22"/>
  <c r="BV12" i="22"/>
  <c r="BW12" i="22"/>
  <c r="BX12" i="22"/>
  <c r="BY12" i="22"/>
  <c r="BZ12" i="22"/>
  <c r="CA12" i="22"/>
  <c r="CB12" i="22"/>
  <c r="CC12" i="22"/>
  <c r="CD12" i="22"/>
  <c r="CE12" i="22"/>
  <c r="CF12" i="22"/>
  <c r="CG12" i="22"/>
  <c r="CH12" i="22"/>
  <c r="CI12" i="22"/>
  <c r="CJ12" i="22"/>
  <c r="CK12" i="22"/>
  <c r="CL12" i="22"/>
  <c r="CM12" i="22"/>
  <c r="CN12" i="22"/>
  <c r="CO12" i="22"/>
  <c r="CP12" i="22"/>
  <c r="CQ12" i="22"/>
  <c r="CR12" i="22"/>
  <c r="CS12" i="22"/>
  <c r="CT12" i="22"/>
  <c r="CU12" i="22"/>
  <c r="CV12" i="22"/>
  <c r="CW12" i="22"/>
  <c r="CX12" i="22"/>
  <c r="CY12" i="22"/>
  <c r="CZ12" i="22"/>
  <c r="DA12" i="22"/>
  <c r="DB12" i="22"/>
  <c r="DC12" i="22"/>
  <c r="DD12" i="22"/>
  <c r="DE12" i="22"/>
  <c r="DF12" i="22"/>
  <c r="DG12" i="22"/>
  <c r="DH12" i="22"/>
  <c r="DI12" i="22"/>
  <c r="DJ12" i="22"/>
  <c r="DK12" i="22"/>
  <c r="DL12" i="22"/>
  <c r="DM12" i="22"/>
  <c r="DN12" i="22"/>
  <c r="DO12" i="22"/>
  <c r="DP12" i="22"/>
  <c r="DQ12" i="22"/>
  <c r="DR12" i="22"/>
  <c r="DS12" i="22"/>
  <c r="DT12" i="22"/>
  <c r="BO13" i="22"/>
  <c r="BP13" i="22"/>
  <c r="BQ13" i="22"/>
  <c r="BR13" i="22"/>
  <c r="BS13" i="22"/>
  <c r="BT13" i="22"/>
  <c r="BU13" i="22"/>
  <c r="BV13" i="22"/>
  <c r="BW13" i="22"/>
  <c r="BX13" i="22"/>
  <c r="BY13" i="22"/>
  <c r="BZ13" i="22"/>
  <c r="CA13" i="22"/>
  <c r="CB13" i="22"/>
  <c r="CC13" i="22"/>
  <c r="CD13" i="22"/>
  <c r="CE13" i="22"/>
  <c r="CF13" i="22"/>
  <c r="CG13" i="22"/>
  <c r="CH13" i="22"/>
  <c r="CI13" i="22"/>
  <c r="CJ13" i="22"/>
  <c r="CK13" i="22"/>
  <c r="CL13" i="22"/>
  <c r="CM13" i="22"/>
  <c r="CN13" i="22"/>
  <c r="CO13" i="22"/>
  <c r="CP13" i="22"/>
  <c r="CQ13" i="22"/>
  <c r="CR13" i="22"/>
  <c r="CS13" i="22"/>
  <c r="CT13" i="22"/>
  <c r="CU13" i="22"/>
  <c r="CV13" i="22"/>
  <c r="CW13" i="22"/>
  <c r="CX13" i="22"/>
  <c r="CY13" i="22"/>
  <c r="CZ13" i="22"/>
  <c r="DA13" i="22"/>
  <c r="DB13" i="22"/>
  <c r="DC13" i="22"/>
  <c r="DD13" i="22"/>
  <c r="DE13" i="22"/>
  <c r="DF13" i="22"/>
  <c r="DG13" i="22"/>
  <c r="DH13" i="22"/>
  <c r="DI13" i="22"/>
  <c r="DJ13" i="22"/>
  <c r="DK13" i="22"/>
  <c r="DL13" i="22"/>
  <c r="DM13" i="22"/>
  <c r="DN13" i="22"/>
  <c r="DO13" i="22"/>
  <c r="DP13" i="22"/>
  <c r="DQ13" i="22"/>
  <c r="DR13" i="22"/>
  <c r="DS13" i="22"/>
  <c r="DT13" i="22"/>
  <c r="BO14" i="22"/>
  <c r="BP14" i="22"/>
  <c r="BQ14" i="22"/>
  <c r="BR14" i="22"/>
  <c r="BS14" i="22"/>
  <c r="BT14" i="22"/>
  <c r="BU14" i="22"/>
  <c r="BV14" i="22"/>
  <c r="BW14" i="22"/>
  <c r="BX14" i="22"/>
  <c r="BY14" i="22"/>
  <c r="BZ14" i="22"/>
  <c r="CA14" i="22"/>
  <c r="CB14" i="22"/>
  <c r="CC14" i="22"/>
  <c r="CD14" i="22"/>
  <c r="CE14" i="22"/>
  <c r="CF14" i="22"/>
  <c r="CG14" i="22"/>
  <c r="CH14" i="22"/>
  <c r="CI14" i="22"/>
  <c r="CJ14" i="22"/>
  <c r="CK14" i="22"/>
  <c r="CL14" i="22"/>
  <c r="CM14" i="22"/>
  <c r="CN14" i="22"/>
  <c r="CO14" i="22"/>
  <c r="CP14" i="22"/>
  <c r="CQ14" i="22"/>
  <c r="CR14" i="22"/>
  <c r="CS14" i="22"/>
  <c r="CT14" i="22"/>
  <c r="CU14" i="22"/>
  <c r="CV14" i="22"/>
  <c r="CW14" i="22"/>
  <c r="CX14" i="22"/>
  <c r="CY14" i="22"/>
  <c r="CZ14" i="22"/>
  <c r="DA14" i="22"/>
  <c r="DB14" i="22"/>
  <c r="DC14" i="22"/>
  <c r="DD14" i="22"/>
  <c r="DE14" i="22"/>
  <c r="DF14" i="22"/>
  <c r="DG14" i="22"/>
  <c r="DH14" i="22"/>
  <c r="DI14" i="22"/>
  <c r="DJ14" i="22"/>
  <c r="DK14" i="22"/>
  <c r="DL14" i="22"/>
  <c r="DM14" i="22"/>
  <c r="DN14" i="22"/>
  <c r="DO14" i="22"/>
  <c r="DP14" i="22"/>
  <c r="DQ14" i="22"/>
  <c r="DR14" i="22"/>
  <c r="DS14" i="22"/>
  <c r="DT14" i="22"/>
  <c r="T61" i="41" l="1"/>
  <c r="U61" i="41"/>
  <c r="V61" i="41"/>
  <c r="W61" i="41"/>
  <c r="X61" i="41"/>
  <c r="Y61" i="41"/>
  <c r="M65" i="41" l="1"/>
  <c r="H72" i="41"/>
  <c r="DS6" i="34" l="1"/>
  <c r="DO6" i="34"/>
  <c r="DK6" i="34"/>
  <c r="DG6" i="34"/>
  <c r="DE6" i="34"/>
  <c r="DC6" i="34"/>
  <c r="DA6" i="34"/>
  <c r="CY6" i="34"/>
  <c r="CW6" i="34"/>
  <c r="CU6" i="34"/>
  <c r="CS6" i="34"/>
  <c r="CQ6" i="34"/>
  <c r="CO6" i="34"/>
  <c r="CM6" i="34"/>
  <c r="CK6" i="34"/>
  <c r="CI6" i="34"/>
  <c r="CG6" i="34"/>
  <c r="CE6" i="34"/>
  <c r="CC6" i="34"/>
  <c r="CA6" i="34"/>
  <c r="BY6" i="34"/>
  <c r="BW6" i="34"/>
  <c r="BU6" i="34"/>
  <c r="BS6" i="34"/>
  <c r="BQ6" i="34"/>
  <c r="BO6" i="34"/>
  <c r="BP6" i="34"/>
  <c r="BR6" i="34"/>
  <c r="BT6" i="34"/>
  <c r="BV6" i="34"/>
  <c r="BX6" i="34"/>
  <c r="BZ6" i="34"/>
  <c r="CB6" i="34"/>
  <c r="CD6" i="34"/>
  <c r="CF6" i="34"/>
  <c r="CH6" i="34"/>
  <c r="CJ6" i="34"/>
  <c r="CL6" i="34"/>
  <c r="CN6" i="34"/>
  <c r="CP6" i="34"/>
  <c r="CR6" i="34"/>
  <c r="CT6" i="34"/>
  <c r="CV6" i="34"/>
  <c r="CX6" i="34"/>
  <c r="CZ6" i="34"/>
  <c r="DB6" i="34"/>
  <c r="DD6" i="34"/>
  <c r="DF6" i="34"/>
  <c r="DH6" i="34"/>
  <c r="DI6" i="34"/>
  <c r="DJ6" i="34"/>
  <c r="DL6" i="34"/>
  <c r="DM6" i="34"/>
  <c r="DN6" i="34"/>
  <c r="DP6" i="34"/>
  <c r="DQ6" i="34"/>
  <c r="DR6" i="34"/>
  <c r="DT6" i="34"/>
  <c r="Z61" i="39" l="1"/>
  <c r="AA61" i="39"/>
  <c r="Z62" i="39"/>
  <c r="AA62" i="39"/>
  <c r="Z63" i="39"/>
  <c r="AA63" i="39"/>
  <c r="Y61" i="39"/>
  <c r="Y62" i="39"/>
  <c r="Y63" i="39"/>
  <c r="V61" i="39"/>
  <c r="V62" i="39"/>
  <c r="V63" i="39"/>
  <c r="L61" i="39"/>
  <c r="L62" i="39"/>
  <c r="L63" i="39"/>
  <c r="B61" i="39"/>
  <c r="B62" i="39"/>
  <c r="B63" i="39"/>
  <c r="Y4" i="39"/>
  <c r="Y5" i="39"/>
  <c r="Y6" i="39"/>
  <c r="Y7" i="39"/>
  <c r="Y8" i="39"/>
  <c r="Y9" i="39"/>
  <c r="Y10" i="39"/>
  <c r="Y11" i="39"/>
  <c r="Y12" i="39"/>
  <c r="Y13" i="39"/>
  <c r="Y14" i="39"/>
  <c r="Y15" i="39"/>
  <c r="Y16" i="39"/>
  <c r="Y17" i="39"/>
  <c r="Y18" i="39"/>
  <c r="Y19" i="39"/>
  <c r="Y20" i="39"/>
  <c r="Y21" i="39"/>
  <c r="Y22" i="39"/>
  <c r="Y23" i="39"/>
  <c r="Y24" i="39"/>
  <c r="Y25" i="39"/>
  <c r="Y26" i="39"/>
  <c r="Y27" i="39"/>
  <c r="Y28" i="39"/>
  <c r="Y29" i="39"/>
  <c r="Y30" i="39"/>
  <c r="Y31" i="39"/>
  <c r="Y32" i="39"/>
  <c r="Y33" i="39"/>
  <c r="Y34" i="39"/>
  <c r="Y35" i="39"/>
  <c r="Y36" i="39"/>
  <c r="Y37" i="39"/>
  <c r="Y38" i="39"/>
  <c r="Y39" i="39"/>
  <c r="Y40" i="39"/>
  <c r="Y41" i="39"/>
  <c r="Y42" i="39"/>
  <c r="Y43" i="39"/>
  <c r="Y44" i="39"/>
  <c r="Y45" i="39"/>
  <c r="Y46" i="39"/>
  <c r="Y47" i="39"/>
  <c r="Y48" i="39"/>
  <c r="Y49" i="39"/>
  <c r="Y50" i="39"/>
  <c r="Y51" i="39"/>
  <c r="Y52" i="39"/>
  <c r="Y53" i="39"/>
  <c r="Y54" i="39"/>
  <c r="Y55" i="39"/>
  <c r="Y56" i="39"/>
  <c r="Y57" i="39"/>
  <c r="Y58" i="39"/>
  <c r="Y59" i="39"/>
  <c r="Y60" i="39"/>
  <c r="L4" i="39"/>
  <c r="L5" i="39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AA4" i="39"/>
  <c r="AA5" i="39"/>
  <c r="AA6" i="39"/>
  <c r="AA7" i="39"/>
  <c r="AA8" i="39"/>
  <c r="AA9" i="39"/>
  <c r="AA10" i="39"/>
  <c r="AA11" i="39"/>
  <c r="AA12" i="39"/>
  <c r="AA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AA26" i="39"/>
  <c r="AA27" i="39"/>
  <c r="AA28" i="39"/>
  <c r="AA29" i="39"/>
  <c r="AA30" i="39"/>
  <c r="AA31" i="39"/>
  <c r="AA32" i="39"/>
  <c r="AA33" i="39"/>
  <c r="AA34" i="39"/>
  <c r="AA35" i="39"/>
  <c r="AA36" i="39"/>
  <c r="AA37" i="39"/>
  <c r="AA38" i="39"/>
  <c r="AA39" i="39"/>
  <c r="AA40" i="39"/>
  <c r="AA41" i="39"/>
  <c r="AA42" i="39"/>
  <c r="AA43" i="39"/>
  <c r="AA44" i="39"/>
  <c r="AA45" i="39"/>
  <c r="AA46" i="39"/>
  <c r="AA47" i="39"/>
  <c r="AA48" i="39"/>
  <c r="AA49" i="39"/>
  <c r="AA50" i="39"/>
  <c r="AA51" i="39"/>
  <c r="AA52" i="39"/>
  <c r="AA53" i="39"/>
  <c r="AA54" i="39"/>
  <c r="AA55" i="39"/>
  <c r="AA56" i="39"/>
  <c r="AA57" i="39"/>
  <c r="AA58" i="39"/>
  <c r="AA59" i="39"/>
  <c r="AA60" i="39"/>
  <c r="Z4" i="39"/>
  <c r="Z5" i="39"/>
  <c r="Z6" i="39"/>
  <c r="Z7" i="39"/>
  <c r="Z8" i="39"/>
  <c r="Z9" i="39"/>
  <c r="Z10" i="39"/>
  <c r="Z11" i="39"/>
  <c r="Z12" i="39"/>
  <c r="Z13" i="39"/>
  <c r="Z14" i="39"/>
  <c r="Z15" i="39"/>
  <c r="Z16" i="39"/>
  <c r="Z17" i="39"/>
  <c r="Z18" i="39"/>
  <c r="Z19" i="39"/>
  <c r="Z20" i="39"/>
  <c r="Z21" i="39"/>
  <c r="Z22" i="39"/>
  <c r="Z23" i="39"/>
  <c r="Z24" i="39"/>
  <c r="Z25" i="39"/>
  <c r="Z26" i="39"/>
  <c r="Z27" i="39"/>
  <c r="Z28" i="39"/>
  <c r="Z29" i="39"/>
  <c r="Z30" i="39"/>
  <c r="Z31" i="39"/>
  <c r="Z32" i="39"/>
  <c r="Z33" i="39"/>
  <c r="Z34" i="39"/>
  <c r="Z35" i="39"/>
  <c r="Z36" i="39"/>
  <c r="Z37" i="39"/>
  <c r="Z38" i="39"/>
  <c r="Z39" i="39"/>
  <c r="Z40" i="39"/>
  <c r="Z41" i="39"/>
  <c r="Z42" i="39"/>
  <c r="Z43" i="39"/>
  <c r="Z44" i="39"/>
  <c r="Z45" i="39"/>
  <c r="Z46" i="39"/>
  <c r="Z47" i="39"/>
  <c r="Z48" i="39"/>
  <c r="Z49" i="39"/>
  <c r="Z50" i="39"/>
  <c r="Z51" i="39"/>
  <c r="Z52" i="39"/>
  <c r="Z53" i="39"/>
  <c r="Z54" i="39"/>
  <c r="Z55" i="39"/>
  <c r="Z56" i="39"/>
  <c r="Z57" i="39"/>
  <c r="Z58" i="39"/>
  <c r="Z59" i="39"/>
  <c r="Z60" i="39"/>
  <c r="V4" i="39"/>
  <c r="V5" i="39"/>
  <c r="V6" i="39"/>
  <c r="V7" i="39"/>
  <c r="V8" i="39"/>
  <c r="V9" i="39"/>
  <c r="V10" i="39"/>
  <c r="V11" i="39"/>
  <c r="V12" i="39"/>
  <c r="V13" i="39"/>
  <c r="V14" i="39"/>
  <c r="V15" i="39"/>
  <c r="V16" i="39"/>
  <c r="V17" i="39"/>
  <c r="V18" i="39"/>
  <c r="V19" i="39"/>
  <c r="V20" i="39"/>
  <c r="V21" i="39"/>
  <c r="V22" i="39"/>
  <c r="V23" i="39"/>
  <c r="V24" i="39"/>
  <c r="V25" i="39"/>
  <c r="V26" i="39"/>
  <c r="V27" i="39"/>
  <c r="V28" i="39"/>
  <c r="V29" i="39"/>
  <c r="V30" i="39"/>
  <c r="V31" i="39"/>
  <c r="V32" i="39"/>
  <c r="V33" i="39"/>
  <c r="V34" i="39"/>
  <c r="V35" i="39"/>
  <c r="V36" i="39"/>
  <c r="V37" i="39"/>
  <c r="V38" i="39"/>
  <c r="V39" i="39"/>
  <c r="V40" i="39"/>
  <c r="V41" i="39"/>
  <c r="V42" i="39"/>
  <c r="V43" i="39"/>
  <c r="V44" i="39"/>
  <c r="V45" i="39"/>
  <c r="V46" i="39"/>
  <c r="V47" i="39"/>
  <c r="V48" i="39"/>
  <c r="V49" i="39"/>
  <c r="V50" i="39"/>
  <c r="V51" i="39"/>
  <c r="V52" i="39"/>
  <c r="V53" i="39"/>
  <c r="V54" i="39"/>
  <c r="V55" i="39"/>
  <c r="V56" i="39"/>
  <c r="V57" i="39"/>
  <c r="V58" i="39"/>
  <c r="V59" i="39"/>
  <c r="V60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AA3" i="39"/>
  <c r="Z3" i="39"/>
  <c r="Y3" i="39"/>
  <c r="V3" i="39"/>
  <c r="L3" i="39"/>
  <c r="B3" i="39"/>
  <c r="DT6" i="17" l="1"/>
  <c r="DS6" i="17"/>
  <c r="DR6" i="17"/>
  <c r="AA4" i="37"/>
  <c r="AA5" i="37"/>
  <c r="AA6" i="37"/>
  <c r="AA7" i="37"/>
  <c r="AA8" i="37"/>
  <c r="AA9" i="37"/>
  <c r="AA10" i="37"/>
  <c r="AA11" i="37"/>
  <c r="AA12" i="37"/>
  <c r="AA13" i="37"/>
  <c r="AA14" i="37"/>
  <c r="AA15" i="37"/>
  <c r="AA16" i="37"/>
  <c r="AA17" i="37"/>
  <c r="AA18" i="37"/>
  <c r="AA19" i="37"/>
  <c r="AA20" i="37"/>
  <c r="AA21" i="37"/>
  <c r="AA22" i="37"/>
  <c r="AA23" i="37"/>
  <c r="AA24" i="37"/>
  <c r="AA25" i="37"/>
  <c r="AA26" i="37"/>
  <c r="AA27" i="37"/>
  <c r="AA28" i="37"/>
  <c r="AA29" i="37"/>
  <c r="AA30" i="37"/>
  <c r="AA31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3" i="37"/>
  <c r="Z4" i="37"/>
  <c r="Z5" i="37"/>
  <c r="Z6" i="37"/>
  <c r="Z7" i="37"/>
  <c r="Z8" i="37"/>
  <c r="Z9" i="37"/>
  <c r="Z10" i="37"/>
  <c r="Z11" i="37"/>
  <c r="Z12" i="37"/>
  <c r="Z13" i="37"/>
  <c r="Z14" i="37"/>
  <c r="Z15" i="37"/>
  <c r="Z16" i="37"/>
  <c r="Z17" i="37"/>
  <c r="Z18" i="37"/>
  <c r="Z19" i="37"/>
  <c r="Z20" i="37"/>
  <c r="Z21" i="37"/>
  <c r="Z22" i="37"/>
  <c r="Z23" i="37"/>
  <c r="Z24" i="37"/>
  <c r="Z25" i="37"/>
  <c r="Z26" i="37"/>
  <c r="Z27" i="37"/>
  <c r="Z28" i="37"/>
  <c r="Z29" i="37"/>
  <c r="Z30" i="37"/>
  <c r="Z31" i="37"/>
  <c r="Z32" i="37"/>
  <c r="Z33" i="37"/>
  <c r="Z34" i="37"/>
  <c r="Z35" i="37"/>
  <c r="Z36" i="37"/>
  <c r="Z37" i="37"/>
  <c r="Z38" i="37"/>
  <c r="Z39" i="37"/>
  <c r="Z40" i="37"/>
  <c r="Z41" i="37"/>
  <c r="Z42" i="37"/>
  <c r="Z43" i="37"/>
  <c r="Z44" i="37"/>
  <c r="Z45" i="37"/>
  <c r="Z46" i="37"/>
  <c r="Z47" i="37"/>
  <c r="Z48" i="37"/>
  <c r="Z49" i="37"/>
  <c r="Z50" i="37"/>
  <c r="Z51" i="37"/>
  <c r="Z52" i="37"/>
  <c r="Z53" i="37"/>
  <c r="Z54" i="37"/>
  <c r="Z55" i="37"/>
  <c r="Z56" i="37"/>
  <c r="Z57" i="37"/>
  <c r="Z58" i="37"/>
  <c r="Z59" i="37"/>
  <c r="Z60" i="37"/>
  <c r="Z61" i="37"/>
  <c r="Z62" i="37"/>
  <c r="Z63" i="37"/>
  <c r="Z3" i="37"/>
  <c r="Y4" i="37"/>
  <c r="Y5" i="37"/>
  <c r="Y6" i="37"/>
  <c r="Y7" i="37"/>
  <c r="Y8" i="37"/>
  <c r="Y9" i="37"/>
  <c r="Y10" i="37"/>
  <c r="Y11" i="37"/>
  <c r="Y12" i="37"/>
  <c r="Y13" i="37"/>
  <c r="Y14" i="37"/>
  <c r="Y15" i="37"/>
  <c r="Y16" i="37"/>
  <c r="Y17" i="37"/>
  <c r="Y18" i="37"/>
  <c r="Y19" i="37"/>
  <c r="Y20" i="37"/>
  <c r="Y21" i="37"/>
  <c r="Y22" i="37"/>
  <c r="Y23" i="37"/>
  <c r="Y24" i="37"/>
  <c r="Y25" i="37"/>
  <c r="Y26" i="37"/>
  <c r="Y27" i="37"/>
  <c r="Y28" i="37"/>
  <c r="Y29" i="37"/>
  <c r="Y30" i="37"/>
  <c r="Y31" i="37"/>
  <c r="Y32" i="37"/>
  <c r="Y33" i="37"/>
  <c r="Y34" i="37"/>
  <c r="Y35" i="37"/>
  <c r="Y36" i="37"/>
  <c r="Y37" i="37"/>
  <c r="Y38" i="37"/>
  <c r="Y39" i="37"/>
  <c r="Y40" i="37"/>
  <c r="Y41" i="37"/>
  <c r="Y42" i="37"/>
  <c r="Y43" i="37"/>
  <c r="Y44" i="37"/>
  <c r="Y45" i="37"/>
  <c r="Y46" i="37"/>
  <c r="Y47" i="37"/>
  <c r="Y48" i="37"/>
  <c r="Y49" i="37"/>
  <c r="Y50" i="37"/>
  <c r="Y51" i="37"/>
  <c r="Y52" i="37"/>
  <c r="Y53" i="37"/>
  <c r="Y54" i="37"/>
  <c r="Y55" i="37"/>
  <c r="Y56" i="37"/>
  <c r="Y57" i="37"/>
  <c r="Y58" i="37"/>
  <c r="Y59" i="37"/>
  <c r="Y60" i="37"/>
  <c r="Y61" i="37"/>
  <c r="Y62" i="37"/>
  <c r="Y63" i="37"/>
  <c r="Y3" i="37"/>
  <c r="V4" i="37"/>
  <c r="V5" i="37"/>
  <c r="V6" i="37"/>
  <c r="V7" i="37"/>
  <c r="V8" i="37"/>
  <c r="V9" i="37"/>
  <c r="V10" i="37"/>
  <c r="V11" i="37"/>
  <c r="V12" i="37"/>
  <c r="V13" i="37"/>
  <c r="V14" i="37"/>
  <c r="V15" i="37"/>
  <c r="V16" i="37"/>
  <c r="V17" i="37"/>
  <c r="V18" i="37"/>
  <c r="V19" i="37"/>
  <c r="V20" i="37"/>
  <c r="V21" i="37"/>
  <c r="V22" i="37"/>
  <c r="V23" i="37"/>
  <c r="V24" i="37"/>
  <c r="V25" i="37"/>
  <c r="V26" i="37"/>
  <c r="V27" i="37"/>
  <c r="V28" i="37"/>
  <c r="V29" i="37"/>
  <c r="V30" i="37"/>
  <c r="V31" i="37"/>
  <c r="V32" i="37"/>
  <c r="V33" i="37"/>
  <c r="V34" i="37"/>
  <c r="V35" i="37"/>
  <c r="V36" i="37"/>
  <c r="V37" i="37"/>
  <c r="V38" i="37"/>
  <c r="V39" i="37"/>
  <c r="V40" i="37"/>
  <c r="V41" i="37"/>
  <c r="V42" i="37"/>
  <c r="V43" i="37"/>
  <c r="V44" i="37"/>
  <c r="V45" i="37"/>
  <c r="V46" i="37"/>
  <c r="V47" i="37"/>
  <c r="V48" i="37"/>
  <c r="V49" i="37"/>
  <c r="V50" i="37"/>
  <c r="V51" i="37"/>
  <c r="V52" i="37"/>
  <c r="V53" i="37"/>
  <c r="V54" i="37"/>
  <c r="V55" i="37"/>
  <c r="V56" i="37"/>
  <c r="V57" i="37"/>
  <c r="V58" i="37"/>
  <c r="V59" i="37"/>
  <c r="V60" i="37"/>
  <c r="V61" i="37"/>
  <c r="V62" i="37"/>
  <c r="V63" i="37"/>
  <c r="L4" i="37"/>
  <c r="L5" i="37"/>
  <c r="L6" i="37"/>
  <c r="L7" i="37"/>
  <c r="L8" i="37"/>
  <c r="L9" i="37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V3" i="37"/>
  <c r="L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39" i="37"/>
  <c r="B40" i="37"/>
  <c r="B41" i="37"/>
  <c r="B42" i="37"/>
  <c r="B43" i="37"/>
  <c r="B44" i="37"/>
  <c r="B45" i="37"/>
  <c r="B46" i="37"/>
  <c r="B47" i="37"/>
  <c r="B48" i="37"/>
  <c r="B49" i="37"/>
  <c r="B50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3" i="37"/>
  <c r="CZ6" i="17" l="1"/>
  <c r="DA6" i="17"/>
  <c r="DB6" i="17"/>
  <c r="DC6" i="17"/>
  <c r="DD6" i="17"/>
  <c r="DE6" i="17"/>
  <c r="DF6" i="17"/>
  <c r="DG6" i="17"/>
  <c r="DH6" i="17"/>
  <c r="DI6" i="17"/>
  <c r="DJ6" i="17"/>
  <c r="DK6" i="17"/>
  <c r="DL6" i="17"/>
  <c r="DM6" i="17"/>
  <c r="DN6" i="17"/>
  <c r="DO6" i="17"/>
  <c r="DP6" i="17"/>
  <c r="DQ6" i="17"/>
  <c r="M61" i="41" l="1"/>
  <c r="M62" i="41"/>
  <c r="M63" i="41"/>
  <c r="M64" i="41"/>
  <c r="H67" i="41"/>
  <c r="H68" i="41"/>
  <c r="H69" i="41"/>
  <c r="H70" i="41"/>
  <c r="H71" i="41"/>
  <c r="Z4" i="41" l="1"/>
  <c r="Z61" i="41"/>
  <c r="AA61" i="41"/>
  <c r="J34" i="42"/>
  <c r="I34" i="42"/>
  <c r="J33" i="42"/>
  <c r="I33" i="42"/>
  <c r="J32" i="42"/>
  <c r="I32" i="42"/>
  <c r="E34" i="42"/>
  <c r="D34" i="42"/>
  <c r="E33" i="42"/>
  <c r="D33" i="42"/>
  <c r="E32" i="42"/>
  <c r="D32" i="42"/>
  <c r="E29" i="42"/>
  <c r="D29" i="42"/>
  <c r="E28" i="42"/>
  <c r="D28" i="42"/>
  <c r="E27" i="42"/>
  <c r="D27" i="42"/>
  <c r="E26" i="42"/>
  <c r="D26" i="42"/>
  <c r="E25" i="42"/>
  <c r="D25" i="42"/>
  <c r="E24" i="42"/>
  <c r="D24" i="42"/>
  <c r="E23" i="42"/>
  <c r="D23" i="42"/>
  <c r="E22" i="42"/>
  <c r="D22" i="42"/>
  <c r="E21" i="42"/>
  <c r="D21" i="42"/>
  <c r="E20" i="42"/>
  <c r="D20" i="42"/>
  <c r="E19" i="42"/>
  <c r="D19" i="42"/>
  <c r="E18" i="42"/>
  <c r="D18" i="42"/>
  <c r="E17" i="42"/>
  <c r="D17" i="42"/>
  <c r="E16" i="42"/>
  <c r="D16" i="42"/>
  <c r="E15" i="42"/>
  <c r="D15" i="42"/>
  <c r="E14" i="42"/>
  <c r="D14" i="42"/>
  <c r="E13" i="42"/>
  <c r="D13" i="42"/>
  <c r="J29" i="42"/>
  <c r="I29" i="42"/>
  <c r="J28" i="42"/>
  <c r="I28" i="42"/>
  <c r="J27" i="42"/>
  <c r="I27" i="42"/>
  <c r="J26" i="42"/>
  <c r="I26" i="42"/>
  <c r="J25" i="42"/>
  <c r="I25" i="42"/>
  <c r="J24" i="42"/>
  <c r="I24" i="42"/>
  <c r="J23" i="42"/>
  <c r="I23" i="42"/>
  <c r="J22" i="42"/>
  <c r="I22" i="42"/>
  <c r="J21" i="42"/>
  <c r="I21" i="42"/>
  <c r="J20" i="42"/>
  <c r="I20" i="42"/>
  <c r="J19" i="42"/>
  <c r="I19" i="42"/>
  <c r="J18" i="42"/>
  <c r="I18" i="42"/>
  <c r="J17" i="42"/>
  <c r="I17" i="42"/>
  <c r="J16" i="42"/>
  <c r="I16" i="42"/>
  <c r="J15" i="42"/>
  <c r="I15" i="42"/>
  <c r="J14" i="42"/>
  <c r="I14" i="42"/>
  <c r="J13" i="42"/>
  <c r="I13" i="42"/>
  <c r="H57" i="41"/>
  <c r="H58" i="41"/>
  <c r="H59" i="41"/>
  <c r="H60" i="41"/>
  <c r="H61" i="41"/>
  <c r="H62" i="41"/>
  <c r="H63" i="41"/>
  <c r="H64" i="41"/>
  <c r="H65" i="41"/>
  <c r="H66" i="41"/>
  <c r="M53" i="41"/>
  <c r="M54" i="41"/>
  <c r="M55" i="41"/>
  <c r="M56" i="41"/>
  <c r="M57" i="41"/>
  <c r="M58" i="41"/>
  <c r="M59" i="41"/>
  <c r="M60" i="41"/>
  <c r="V371" i="36" l="1"/>
  <c r="V372" i="36"/>
  <c r="V373" i="36"/>
  <c r="V374" i="36"/>
  <c r="V375" i="36"/>
  <c r="V376" i="36"/>
  <c r="V377" i="36"/>
  <c r="V378" i="36"/>
  <c r="V379" i="36"/>
  <c r="V380" i="36"/>
  <c r="V381" i="36"/>
  <c r="V382" i="36"/>
  <c r="V383" i="36"/>
  <c r="V384" i="36"/>
  <c r="V385" i="36"/>
  <c r="V386" i="36"/>
  <c r="V387" i="36"/>
  <c r="V388" i="36"/>
  <c r="V389" i="36"/>
  <c r="V390" i="36"/>
  <c r="V391" i="36"/>
  <c r="V392" i="36"/>
  <c r="V393" i="36"/>
  <c r="V394" i="36"/>
  <c r="V395" i="36"/>
  <c r="V396" i="36"/>
  <c r="V397" i="36"/>
  <c r="V398" i="36"/>
  <c r="V399" i="36"/>
  <c r="V400" i="36"/>
  <c r="V401" i="36"/>
  <c r="V402" i="36"/>
  <c r="V403" i="36"/>
  <c r="V404" i="36"/>
  <c r="V405" i="36"/>
  <c r="V406" i="36"/>
  <c r="V407" i="36"/>
  <c r="V408" i="36"/>
  <c r="V409" i="36"/>
  <c r="V410" i="36"/>
  <c r="V411" i="36"/>
  <c r="V412" i="36"/>
  <c r="V413" i="36"/>
  <c r="V414" i="36"/>
  <c r="V415" i="36"/>
  <c r="V416" i="36"/>
  <c r="V417" i="36"/>
  <c r="V418" i="36"/>
  <c r="V419" i="36"/>
  <c r="V420" i="36"/>
  <c r="V421" i="36"/>
  <c r="V422" i="36"/>
  <c r="V423" i="36"/>
  <c r="V424" i="36"/>
  <c r="V425" i="36"/>
  <c r="V426" i="36"/>
  <c r="V427" i="36"/>
  <c r="V428" i="36"/>
  <c r="V429" i="36"/>
  <c r="V430" i="36"/>
  <c r="V431" i="36"/>
  <c r="V432" i="36"/>
  <c r="V433" i="36"/>
  <c r="V434" i="36"/>
  <c r="V435" i="36"/>
  <c r="V436" i="36"/>
  <c r="V437" i="36"/>
  <c r="V438" i="36"/>
  <c r="V439" i="36"/>
  <c r="V440" i="36"/>
  <c r="V441" i="36"/>
  <c r="V442" i="36"/>
  <c r="V443" i="36"/>
  <c r="V444" i="36"/>
  <c r="V445" i="36"/>
  <c r="V446" i="36"/>
  <c r="V447" i="36"/>
  <c r="V448" i="36"/>
  <c r="V449" i="36"/>
  <c r="V450" i="36"/>
  <c r="V451" i="36"/>
  <c r="V452" i="36"/>
  <c r="V453" i="36"/>
  <c r="V454" i="36"/>
  <c r="V455" i="36"/>
  <c r="V456" i="36"/>
  <c r="V457" i="36"/>
  <c r="V458" i="36"/>
  <c r="V459" i="36"/>
  <c r="V460" i="36"/>
  <c r="V461" i="36"/>
  <c r="V462" i="36"/>
  <c r="V463" i="36"/>
  <c r="V464" i="36"/>
  <c r="V465" i="36"/>
  <c r="V466" i="36"/>
  <c r="V467" i="36"/>
  <c r="V468" i="36"/>
  <c r="V469" i="36"/>
  <c r="V470" i="36"/>
  <c r="V471" i="36"/>
  <c r="V472" i="36"/>
  <c r="V473" i="36"/>
  <c r="V474" i="36"/>
  <c r="V475" i="36"/>
  <c r="V476" i="36"/>
  <c r="V477" i="36"/>
  <c r="V478" i="36"/>
  <c r="V479" i="36"/>
  <c r="V480" i="36"/>
  <c r="V481" i="36"/>
  <c r="V482" i="36"/>
  <c r="V483" i="36"/>
  <c r="V484" i="36"/>
  <c r="V485" i="36"/>
  <c r="V486" i="36"/>
  <c r="V487" i="36"/>
  <c r="V488" i="36"/>
  <c r="V489" i="36"/>
  <c r="V490" i="36"/>
  <c r="V491" i="36"/>
  <c r="V492" i="36"/>
  <c r="K371" i="36"/>
  <c r="K372" i="36"/>
  <c r="K373" i="36"/>
  <c r="K374" i="36"/>
  <c r="K375" i="36"/>
  <c r="K376" i="36"/>
  <c r="K377" i="36"/>
  <c r="K378" i="36"/>
  <c r="K379" i="36"/>
  <c r="K380" i="36"/>
  <c r="K381" i="36"/>
  <c r="K382" i="36"/>
  <c r="K383" i="36"/>
  <c r="K384" i="36"/>
  <c r="K385" i="36"/>
  <c r="K386" i="36"/>
  <c r="K387" i="36"/>
  <c r="K388" i="36"/>
  <c r="K389" i="36"/>
  <c r="K390" i="36"/>
  <c r="K391" i="36"/>
  <c r="K392" i="36"/>
  <c r="K393" i="36"/>
  <c r="K394" i="36"/>
  <c r="K395" i="36"/>
  <c r="K396" i="36"/>
  <c r="K397" i="36"/>
  <c r="K398" i="36"/>
  <c r="K399" i="36"/>
  <c r="K400" i="36"/>
  <c r="K401" i="36"/>
  <c r="K402" i="36"/>
  <c r="K403" i="36"/>
  <c r="K404" i="36"/>
  <c r="K405" i="36"/>
  <c r="K406" i="36"/>
  <c r="K407" i="36"/>
  <c r="K408" i="36"/>
  <c r="K409" i="36"/>
  <c r="K410" i="36"/>
  <c r="K411" i="36"/>
  <c r="K412" i="36"/>
  <c r="K413" i="36"/>
  <c r="K414" i="36"/>
  <c r="K415" i="36"/>
  <c r="K416" i="36"/>
  <c r="K417" i="36"/>
  <c r="K418" i="36"/>
  <c r="K419" i="36"/>
  <c r="K420" i="36"/>
  <c r="K421" i="36"/>
  <c r="K422" i="36"/>
  <c r="K423" i="36"/>
  <c r="K424" i="36"/>
  <c r="K425" i="36"/>
  <c r="K426" i="36"/>
  <c r="K427" i="36"/>
  <c r="K428" i="36"/>
  <c r="K429" i="36"/>
  <c r="K430" i="36"/>
  <c r="K431" i="36"/>
  <c r="K432" i="36"/>
  <c r="K433" i="36"/>
  <c r="K434" i="36"/>
  <c r="K435" i="36"/>
  <c r="K436" i="36"/>
  <c r="K437" i="36"/>
  <c r="K438" i="36"/>
  <c r="K439" i="36"/>
  <c r="K440" i="36"/>
  <c r="K441" i="36"/>
  <c r="K442" i="36"/>
  <c r="K443" i="36"/>
  <c r="K444" i="36"/>
  <c r="K445" i="36"/>
  <c r="K446" i="36"/>
  <c r="K447" i="36"/>
  <c r="K448" i="36"/>
  <c r="K449" i="36"/>
  <c r="K450" i="36"/>
  <c r="K451" i="36"/>
  <c r="K452" i="36"/>
  <c r="K453" i="36"/>
  <c r="K454" i="36"/>
  <c r="K455" i="36"/>
  <c r="K456" i="36"/>
  <c r="K457" i="36"/>
  <c r="K458" i="36"/>
  <c r="K459" i="36"/>
  <c r="K460" i="36"/>
  <c r="K461" i="36"/>
  <c r="K462" i="36"/>
  <c r="K463" i="36"/>
  <c r="K464" i="36"/>
  <c r="K465" i="36"/>
  <c r="K466" i="36"/>
  <c r="K467" i="36"/>
  <c r="K468" i="36"/>
  <c r="K469" i="36"/>
  <c r="K470" i="36"/>
  <c r="K471" i="36"/>
  <c r="K472" i="36"/>
  <c r="K473" i="36"/>
  <c r="K474" i="36"/>
  <c r="K475" i="36"/>
  <c r="K476" i="36"/>
  <c r="K477" i="36"/>
  <c r="K478" i="36"/>
  <c r="K479" i="36"/>
  <c r="K480" i="36"/>
  <c r="K481" i="36"/>
  <c r="K482" i="36"/>
  <c r="K483" i="36"/>
  <c r="K484" i="36"/>
  <c r="K485" i="36"/>
  <c r="K486" i="36"/>
  <c r="K487" i="36"/>
  <c r="K488" i="36"/>
  <c r="K489" i="36"/>
  <c r="K490" i="36"/>
  <c r="K491" i="36"/>
  <c r="K492" i="36"/>
  <c r="E12" i="42" l="1"/>
  <c r="D12" i="42"/>
  <c r="E11" i="42"/>
  <c r="D11" i="42"/>
  <c r="J12" i="42" l="1"/>
  <c r="I12" i="42"/>
  <c r="J11" i="42"/>
  <c r="I11" i="42"/>
  <c r="V371" i="40"/>
  <c r="V372" i="40"/>
  <c r="V373" i="40"/>
  <c r="V374" i="40"/>
  <c r="V375" i="40"/>
  <c r="V376" i="40"/>
  <c r="V377" i="40"/>
  <c r="V378" i="40"/>
  <c r="V379" i="40"/>
  <c r="V380" i="40"/>
  <c r="V381" i="40"/>
  <c r="V382" i="40"/>
  <c r="V383" i="40"/>
  <c r="V384" i="40"/>
  <c r="V385" i="40"/>
  <c r="V386" i="40"/>
  <c r="V387" i="40"/>
  <c r="V388" i="40"/>
  <c r="V389" i="40"/>
  <c r="V390" i="40"/>
  <c r="V391" i="40"/>
  <c r="V392" i="40"/>
  <c r="V393" i="40"/>
  <c r="V394" i="40"/>
  <c r="V395" i="40"/>
  <c r="V396" i="40"/>
  <c r="V397" i="40"/>
  <c r="V398" i="40"/>
  <c r="V399" i="40"/>
  <c r="V400" i="40"/>
  <c r="V401" i="40"/>
  <c r="V402" i="40"/>
  <c r="V403" i="40"/>
  <c r="V404" i="40"/>
  <c r="V405" i="40"/>
  <c r="V406" i="40"/>
  <c r="V407" i="40"/>
  <c r="V408" i="40"/>
  <c r="V409" i="40"/>
  <c r="V410" i="40"/>
  <c r="V411" i="40"/>
  <c r="V412" i="40"/>
  <c r="V413" i="40"/>
  <c r="V414" i="40"/>
  <c r="V415" i="40"/>
  <c r="V416" i="40"/>
  <c r="V417" i="40"/>
  <c r="V418" i="40"/>
  <c r="V419" i="40"/>
  <c r="V420" i="40"/>
  <c r="V421" i="40"/>
  <c r="V422" i="40"/>
  <c r="V423" i="40"/>
  <c r="V424" i="40"/>
  <c r="V425" i="40"/>
  <c r="V426" i="40"/>
  <c r="V427" i="40"/>
  <c r="V428" i="40"/>
  <c r="V429" i="40"/>
  <c r="V430" i="40"/>
  <c r="V431" i="40"/>
  <c r="V432" i="40"/>
  <c r="V433" i="40"/>
  <c r="V434" i="40"/>
  <c r="V435" i="40"/>
  <c r="V436" i="40"/>
  <c r="V437" i="40"/>
  <c r="V438" i="40"/>
  <c r="V439" i="40"/>
  <c r="V440" i="40"/>
  <c r="V441" i="40"/>
  <c r="V442" i="40"/>
  <c r="V443" i="40"/>
  <c r="V444" i="40"/>
  <c r="V445" i="40"/>
  <c r="V446" i="40"/>
  <c r="V447" i="40"/>
  <c r="V448" i="40"/>
  <c r="V449" i="40"/>
  <c r="V450" i="40"/>
  <c r="V451" i="40"/>
  <c r="V452" i="40"/>
  <c r="V453" i="40"/>
  <c r="V454" i="40"/>
  <c r="V455" i="40"/>
  <c r="V456" i="40"/>
  <c r="V457" i="40"/>
  <c r="V458" i="40"/>
  <c r="V459" i="40"/>
  <c r="V460" i="40"/>
  <c r="V461" i="40"/>
  <c r="V462" i="40"/>
  <c r="V463" i="40"/>
  <c r="V464" i="40"/>
  <c r="V465" i="40"/>
  <c r="V466" i="40"/>
  <c r="V467" i="40"/>
  <c r="V468" i="40"/>
  <c r="V469" i="40"/>
  <c r="V470" i="40"/>
  <c r="V471" i="40"/>
  <c r="V472" i="40"/>
  <c r="V473" i="40"/>
  <c r="V474" i="40"/>
  <c r="V475" i="40"/>
  <c r="V476" i="40"/>
  <c r="V477" i="40"/>
  <c r="V478" i="40"/>
  <c r="V479" i="40"/>
  <c r="V480" i="40"/>
  <c r="V481" i="40"/>
  <c r="V482" i="40"/>
  <c r="V483" i="40"/>
  <c r="V484" i="40"/>
  <c r="V485" i="40"/>
  <c r="V486" i="40"/>
  <c r="V487" i="40"/>
  <c r="V488" i="40"/>
  <c r="V489" i="40"/>
  <c r="V490" i="40"/>
  <c r="V491" i="40"/>
  <c r="V492" i="40"/>
  <c r="K371" i="40"/>
  <c r="K372" i="40"/>
  <c r="K373" i="40"/>
  <c r="K374" i="40"/>
  <c r="K375" i="40"/>
  <c r="K376" i="40"/>
  <c r="K377" i="40"/>
  <c r="K378" i="40"/>
  <c r="K379" i="40"/>
  <c r="K380" i="40"/>
  <c r="K381" i="40"/>
  <c r="K382" i="40"/>
  <c r="K383" i="40"/>
  <c r="K384" i="40"/>
  <c r="K385" i="40"/>
  <c r="K386" i="40"/>
  <c r="K387" i="40"/>
  <c r="K388" i="40"/>
  <c r="K389" i="40"/>
  <c r="K390" i="40"/>
  <c r="K391" i="40"/>
  <c r="K392" i="40"/>
  <c r="K393" i="40"/>
  <c r="K394" i="40"/>
  <c r="K395" i="40"/>
  <c r="K396" i="40"/>
  <c r="K397" i="40"/>
  <c r="K398" i="40"/>
  <c r="K399" i="40"/>
  <c r="K400" i="40"/>
  <c r="K401" i="40"/>
  <c r="K402" i="40"/>
  <c r="K403" i="40"/>
  <c r="K404" i="40"/>
  <c r="K405" i="40"/>
  <c r="K406" i="40"/>
  <c r="K407" i="40"/>
  <c r="K408" i="40"/>
  <c r="K409" i="40"/>
  <c r="K410" i="40"/>
  <c r="K411" i="40"/>
  <c r="K412" i="40"/>
  <c r="K413" i="40"/>
  <c r="K414" i="40"/>
  <c r="K415" i="40"/>
  <c r="K416" i="40"/>
  <c r="K417" i="40"/>
  <c r="K418" i="40"/>
  <c r="K419" i="40"/>
  <c r="K420" i="40"/>
  <c r="K421" i="40"/>
  <c r="K422" i="40"/>
  <c r="K423" i="40"/>
  <c r="K424" i="40"/>
  <c r="K425" i="40"/>
  <c r="K426" i="40"/>
  <c r="K427" i="40"/>
  <c r="K428" i="40"/>
  <c r="K429" i="40"/>
  <c r="K430" i="40"/>
  <c r="K431" i="40"/>
  <c r="K432" i="40"/>
  <c r="K433" i="40"/>
  <c r="K434" i="40"/>
  <c r="K435" i="40"/>
  <c r="K436" i="40"/>
  <c r="K437" i="40"/>
  <c r="K438" i="40"/>
  <c r="K439" i="40"/>
  <c r="K440" i="40"/>
  <c r="K441" i="40"/>
  <c r="K442" i="40"/>
  <c r="K443" i="40"/>
  <c r="K444" i="40"/>
  <c r="K445" i="40"/>
  <c r="K446" i="40"/>
  <c r="K447" i="40"/>
  <c r="K448" i="40"/>
  <c r="K449" i="40"/>
  <c r="K450" i="40"/>
  <c r="K451" i="40"/>
  <c r="K452" i="40"/>
  <c r="K453" i="40"/>
  <c r="K454" i="40"/>
  <c r="K455" i="40"/>
  <c r="K456" i="40"/>
  <c r="K457" i="40"/>
  <c r="K458" i="40"/>
  <c r="K459" i="40"/>
  <c r="K460" i="40"/>
  <c r="K461" i="40"/>
  <c r="K462" i="40"/>
  <c r="K463" i="40"/>
  <c r="K464" i="40"/>
  <c r="K465" i="40"/>
  <c r="K466" i="40"/>
  <c r="K467" i="40"/>
  <c r="K468" i="40"/>
  <c r="K469" i="40"/>
  <c r="K470" i="40"/>
  <c r="K471" i="40"/>
  <c r="K472" i="40"/>
  <c r="K473" i="40"/>
  <c r="K474" i="40"/>
  <c r="K475" i="40"/>
  <c r="K476" i="40"/>
  <c r="K477" i="40"/>
  <c r="K478" i="40"/>
  <c r="K479" i="40"/>
  <c r="K480" i="40"/>
  <c r="K481" i="40"/>
  <c r="K482" i="40"/>
  <c r="K483" i="40"/>
  <c r="K484" i="40"/>
  <c r="K485" i="40"/>
  <c r="K486" i="40"/>
  <c r="K487" i="40"/>
  <c r="K488" i="40"/>
  <c r="K489" i="40"/>
  <c r="K490" i="40"/>
  <c r="K491" i="40"/>
  <c r="K492" i="40"/>
  <c r="M35" i="41" l="1"/>
  <c r="M36" i="41"/>
  <c r="M37" i="41"/>
  <c r="M38" i="41"/>
  <c r="M39" i="41"/>
  <c r="M40" i="41"/>
  <c r="M41" i="41"/>
  <c r="M42" i="41"/>
  <c r="M43" i="41"/>
  <c r="M44" i="41"/>
  <c r="M45" i="41"/>
  <c r="M46" i="41"/>
  <c r="M47" i="41"/>
  <c r="M48" i="41"/>
  <c r="M49" i="41"/>
  <c r="M50" i="41"/>
  <c r="M51" i="41"/>
  <c r="M52" i="41"/>
  <c r="M4" i="41" l="1"/>
  <c r="M5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M22" i="41"/>
  <c r="M23" i="41"/>
  <c r="M24" i="41"/>
  <c r="M25" i="41"/>
  <c r="M26" i="41"/>
  <c r="M27" i="41"/>
  <c r="M28" i="41"/>
  <c r="M29" i="41"/>
  <c r="M30" i="41"/>
  <c r="M31" i="41"/>
  <c r="M32" i="41"/>
  <c r="M33" i="41"/>
  <c r="M34" i="41"/>
  <c r="M3" i="41"/>
  <c r="AC61" i="41" s="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3" i="41"/>
  <c r="S61" i="41" s="1"/>
  <c r="AC6" i="41" l="1"/>
  <c r="AC46" i="41"/>
  <c r="AC50" i="41"/>
  <c r="AC54" i="41"/>
  <c r="AC58" i="41"/>
  <c r="AC49" i="41"/>
  <c r="AC45" i="41"/>
  <c r="AC47" i="41"/>
  <c r="AC51" i="41"/>
  <c r="AC55" i="41"/>
  <c r="AC59" i="41"/>
  <c r="AC57" i="41"/>
  <c r="AC48" i="41"/>
  <c r="AC52" i="41"/>
  <c r="AC56" i="41"/>
  <c r="AC60" i="41"/>
  <c r="AC53" i="41"/>
  <c r="S46" i="41"/>
  <c r="S48" i="41"/>
  <c r="S50" i="41"/>
  <c r="S52" i="41"/>
  <c r="S54" i="41"/>
  <c r="S60" i="41"/>
  <c r="S57" i="41"/>
  <c r="S59" i="41"/>
  <c r="S45" i="41"/>
  <c r="S58" i="41"/>
  <c r="S47" i="41"/>
  <c r="S49" i="41"/>
  <c r="S51" i="41"/>
  <c r="S53" i="41"/>
  <c r="S55" i="41"/>
  <c r="S56" i="41"/>
  <c r="S4" i="41"/>
  <c r="S15" i="41"/>
  <c r="AC13" i="41"/>
  <c r="AC5" i="41"/>
  <c r="S35" i="41"/>
  <c r="S23" i="41"/>
  <c r="S11" i="41"/>
  <c r="AC33" i="41"/>
  <c r="S42" i="41"/>
  <c r="S34" i="41"/>
  <c r="S30" i="41"/>
  <c r="S22" i="41"/>
  <c r="S18" i="41"/>
  <c r="S14" i="41"/>
  <c r="S10" i="41"/>
  <c r="S6" i="41"/>
  <c r="AC44" i="41"/>
  <c r="AC40" i="41"/>
  <c r="AC36" i="41"/>
  <c r="AC32" i="41"/>
  <c r="AC28" i="41"/>
  <c r="AC24" i="41"/>
  <c r="AC20" i="41"/>
  <c r="AC16" i="41"/>
  <c r="AC12" i="41"/>
  <c r="AC8" i="41"/>
  <c r="S41" i="41"/>
  <c r="S37" i="41"/>
  <c r="S33" i="41"/>
  <c r="S29" i="41"/>
  <c r="S25" i="41"/>
  <c r="S21" i="41"/>
  <c r="S17" i="41"/>
  <c r="S13" i="41"/>
  <c r="S9" i="41"/>
  <c r="S5" i="41"/>
  <c r="AC43" i="41"/>
  <c r="AC39" i="41"/>
  <c r="AC35" i="41"/>
  <c r="AC31" i="41"/>
  <c r="AC27" i="41"/>
  <c r="AC23" i="41"/>
  <c r="AC19" i="41"/>
  <c r="AC15" i="41"/>
  <c r="AC11" i="41"/>
  <c r="AC7" i="41"/>
  <c r="S43" i="41"/>
  <c r="S31" i="41"/>
  <c r="S19" i="41"/>
  <c r="S7" i="41"/>
  <c r="AC37" i="41"/>
  <c r="S38" i="41"/>
  <c r="S26" i="41"/>
  <c r="S44" i="41"/>
  <c r="S40" i="41"/>
  <c r="S36" i="41"/>
  <c r="S32" i="41"/>
  <c r="S28" i="41"/>
  <c r="S24" i="41"/>
  <c r="S20" i="41"/>
  <c r="S16" i="41"/>
  <c r="S12" i="41"/>
  <c r="S8" i="41"/>
  <c r="AC42" i="41"/>
  <c r="AC38" i="41"/>
  <c r="AC34" i="41"/>
  <c r="AC30" i="41"/>
  <c r="AC26" i="41"/>
  <c r="AC22" i="41"/>
  <c r="AC18" i="41"/>
  <c r="AC14" i="41"/>
  <c r="AC10" i="41"/>
  <c r="S39" i="41"/>
  <c r="S27" i="41"/>
  <c r="AC4" i="41"/>
  <c r="AC41" i="41"/>
  <c r="AC29" i="41"/>
  <c r="AC25" i="41"/>
  <c r="AC21" i="41"/>
  <c r="AC17" i="41"/>
  <c r="AC9" i="41"/>
  <c r="AA60" i="41" l="1"/>
  <c r="Z60" i="41"/>
  <c r="Z58" i="41"/>
  <c r="Z56" i="41"/>
  <c r="Z54" i="41"/>
  <c r="Z52" i="41"/>
  <c r="Z50" i="41"/>
  <c r="Z48" i="41"/>
  <c r="Z46" i="41"/>
  <c r="Z44" i="41"/>
  <c r="Z42" i="41"/>
  <c r="Z40" i="41"/>
  <c r="Z38" i="41"/>
  <c r="Z36" i="41"/>
  <c r="Z34" i="41"/>
  <c r="Z32" i="41"/>
  <c r="Z30" i="41"/>
  <c r="Z28" i="41"/>
  <c r="Z26" i="41"/>
  <c r="Z24" i="41"/>
  <c r="Z22" i="41"/>
  <c r="Z20" i="41"/>
  <c r="Z18" i="41"/>
  <c r="Z16" i="41"/>
  <c r="Z14" i="41"/>
  <c r="Z12" i="41"/>
  <c r="Z10" i="41"/>
  <c r="Z8" i="41"/>
  <c r="Z6" i="41"/>
  <c r="AA39" i="41"/>
  <c r="AA29" i="41"/>
  <c r="AA25" i="41"/>
  <c r="AA21" i="41"/>
  <c r="AA17" i="41"/>
  <c r="AA13" i="41"/>
  <c r="AA9" i="41"/>
  <c r="AA5" i="41"/>
  <c r="AA59" i="41"/>
  <c r="AA57" i="41"/>
  <c r="AA55" i="41"/>
  <c r="AA53" i="41"/>
  <c r="AA51" i="41"/>
  <c r="AA49" i="41"/>
  <c r="AA47" i="41"/>
  <c r="AA45" i="41"/>
  <c r="AA43" i="41"/>
  <c r="AA41" i="41"/>
  <c r="AA37" i="41"/>
  <c r="AA35" i="41"/>
  <c r="AA33" i="41"/>
  <c r="AA31" i="41"/>
  <c r="AA27" i="41"/>
  <c r="AA23" i="41"/>
  <c r="AA19" i="41"/>
  <c r="AA15" i="41"/>
  <c r="AA11" i="41"/>
  <c r="AA7" i="41"/>
  <c r="Z59" i="41"/>
  <c r="Z57" i="41"/>
  <c r="Z55" i="41"/>
  <c r="Z53" i="41"/>
  <c r="Z51" i="41"/>
  <c r="Z49" i="41"/>
  <c r="Z47" i="41"/>
  <c r="Z45" i="41"/>
  <c r="Z43" i="41"/>
  <c r="Z41" i="41"/>
  <c r="Z39" i="41"/>
  <c r="Z37" i="41"/>
  <c r="Z35" i="41"/>
  <c r="Z33" i="41"/>
  <c r="Z31" i="41"/>
  <c r="Z29" i="41"/>
  <c r="Z27" i="41"/>
  <c r="Z25" i="41"/>
  <c r="Z23" i="41"/>
  <c r="Z21" i="41"/>
  <c r="Z19" i="41"/>
  <c r="Z17" i="41"/>
  <c r="Z15" i="41"/>
  <c r="Z13" i="41"/>
  <c r="Z11" i="41"/>
  <c r="Z9" i="41"/>
  <c r="Z7" i="41"/>
  <c r="Z5" i="41"/>
  <c r="T56" i="41"/>
  <c r="AA58" i="41"/>
  <c r="AA56" i="41"/>
  <c r="AA54" i="41"/>
  <c r="AA52" i="41"/>
  <c r="AA50" i="41"/>
  <c r="AA48" i="41"/>
  <c r="AA46" i="41"/>
  <c r="AA44" i="41"/>
  <c r="AA42" i="41"/>
  <c r="AA40" i="41"/>
  <c r="AA38" i="41"/>
  <c r="AA36" i="41"/>
  <c r="AA34" i="41"/>
  <c r="AA32" i="41"/>
  <c r="AA30" i="41"/>
  <c r="AA28" i="41"/>
  <c r="AA26" i="41"/>
  <c r="AA24" i="41"/>
  <c r="AA22" i="41"/>
  <c r="AA20" i="41"/>
  <c r="AA18" i="41"/>
  <c r="AA16" i="41"/>
  <c r="AA14" i="41"/>
  <c r="AA12" i="41"/>
  <c r="AA10" i="41"/>
  <c r="AA8" i="41"/>
  <c r="AA6" i="41"/>
  <c r="AA4" i="41"/>
  <c r="T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45" i="41"/>
  <c r="X55" i="41"/>
  <c r="X56" i="41"/>
  <c r="T57" i="41"/>
  <c r="T58" i="41"/>
  <c r="T59" i="41"/>
  <c r="T60" i="41"/>
  <c r="T45" i="41"/>
  <c r="Y59" i="41"/>
  <c r="U45" i="41"/>
  <c r="V46" i="41"/>
  <c r="V49" i="41"/>
  <c r="V53" i="41"/>
  <c r="V55" i="41"/>
  <c r="V57" i="41"/>
  <c r="V60" i="41"/>
  <c r="T46" i="41"/>
  <c r="X46" i="41"/>
  <c r="T47" i="41"/>
  <c r="X47" i="41"/>
  <c r="T48" i="41"/>
  <c r="X48" i="41"/>
  <c r="T49" i="41"/>
  <c r="X49" i="41"/>
  <c r="T50" i="41"/>
  <c r="X50" i="41"/>
  <c r="T51" i="41"/>
  <c r="X51" i="41"/>
  <c r="T52" i="41"/>
  <c r="X52" i="41"/>
  <c r="T53" i="41"/>
  <c r="X53" i="41"/>
  <c r="T54" i="41"/>
  <c r="X54" i="41"/>
  <c r="T55" i="41"/>
  <c r="X57" i="41"/>
  <c r="X58" i="41"/>
  <c r="X59" i="41"/>
  <c r="X60" i="41"/>
  <c r="X45" i="41"/>
  <c r="Y60" i="41"/>
  <c r="V48" i="41"/>
  <c r="V51" i="41"/>
  <c r="V56" i="41"/>
  <c r="V59" i="41"/>
  <c r="U46" i="41"/>
  <c r="Y46" i="41"/>
  <c r="U47" i="41"/>
  <c r="Y47" i="41"/>
  <c r="U48" i="41"/>
  <c r="Y48" i="41"/>
  <c r="U49" i="41"/>
  <c r="Y49" i="41"/>
  <c r="U50" i="41"/>
  <c r="Y50" i="41"/>
  <c r="U51" i="41"/>
  <c r="Y51" i="41"/>
  <c r="U52" i="41"/>
  <c r="Y52" i="41"/>
  <c r="U53" i="41"/>
  <c r="Y53" i="41"/>
  <c r="U54" i="41"/>
  <c r="Y54" i="41"/>
  <c r="U55" i="41"/>
  <c r="Y55" i="41"/>
  <c r="U56" i="41"/>
  <c r="Y56" i="41"/>
  <c r="U57" i="41"/>
  <c r="Y57" i="41"/>
  <c r="U58" i="41"/>
  <c r="Y58" i="41"/>
  <c r="U59" i="41"/>
  <c r="U60" i="41"/>
  <c r="Y45" i="41"/>
  <c r="V47" i="41"/>
  <c r="V50" i="41"/>
  <c r="V52" i="41"/>
  <c r="V54" i="41"/>
  <c r="V58" i="41"/>
  <c r="V45" i="41"/>
  <c r="U6" i="41"/>
  <c r="U44" i="41"/>
  <c r="Y42" i="41"/>
  <c r="U40" i="41"/>
  <c r="U38" i="41"/>
  <c r="U36" i="41"/>
  <c r="U34" i="41"/>
  <c r="U32" i="41"/>
  <c r="Y30" i="41"/>
  <c r="U28" i="41"/>
  <c r="Y26" i="41"/>
  <c r="U24" i="41"/>
  <c r="Y22" i="41"/>
  <c r="W21" i="41"/>
  <c r="W19" i="41"/>
  <c r="W17" i="41"/>
  <c r="W15" i="41"/>
  <c r="U14" i="41"/>
  <c r="U12" i="41"/>
  <c r="Y10" i="41"/>
  <c r="Y8" i="41"/>
  <c r="W7" i="41"/>
  <c r="W5" i="41"/>
  <c r="V4" i="41"/>
  <c r="X44" i="41"/>
  <c r="T44" i="41"/>
  <c r="V43" i="41"/>
  <c r="X42" i="41"/>
  <c r="T42" i="41"/>
  <c r="V41" i="41"/>
  <c r="X40" i="41"/>
  <c r="T40" i="41"/>
  <c r="V39" i="41"/>
  <c r="X38" i="41"/>
  <c r="T38" i="41"/>
  <c r="V37" i="41"/>
  <c r="X36" i="41"/>
  <c r="T36" i="41"/>
  <c r="V35" i="41"/>
  <c r="X34" i="41"/>
  <c r="T34" i="41"/>
  <c r="V33" i="41"/>
  <c r="X32" i="41"/>
  <c r="T32" i="41"/>
  <c r="V31" i="41"/>
  <c r="X30" i="41"/>
  <c r="T30" i="41"/>
  <c r="V29" i="41"/>
  <c r="X28" i="41"/>
  <c r="T28" i="41"/>
  <c r="V27" i="41"/>
  <c r="X26" i="41"/>
  <c r="T26" i="41"/>
  <c r="V25" i="41"/>
  <c r="X24" i="41"/>
  <c r="T24" i="41"/>
  <c r="V23" i="41"/>
  <c r="X22" i="41"/>
  <c r="T22" i="41"/>
  <c r="V21" i="41"/>
  <c r="X20" i="41"/>
  <c r="T20" i="41"/>
  <c r="V19" i="41"/>
  <c r="X18" i="41"/>
  <c r="T18" i="41"/>
  <c r="V17" i="41"/>
  <c r="X16" i="41"/>
  <c r="T16" i="41"/>
  <c r="V15" i="41"/>
  <c r="X14" i="41"/>
  <c r="T14" i="41"/>
  <c r="V13" i="41"/>
  <c r="X12" i="41"/>
  <c r="T12" i="41"/>
  <c r="V11" i="41"/>
  <c r="X10" i="41"/>
  <c r="T10" i="41"/>
  <c r="V9" i="41"/>
  <c r="X8" i="41"/>
  <c r="T8" i="41"/>
  <c r="V7" i="41"/>
  <c r="X6" i="41"/>
  <c r="T6" i="41"/>
  <c r="V5" i="41"/>
  <c r="Y44" i="41"/>
  <c r="U42" i="41"/>
  <c r="Y40" i="41"/>
  <c r="Y38" i="41"/>
  <c r="Y36" i="41"/>
  <c r="Y34" i="41"/>
  <c r="Y32" i="41"/>
  <c r="U30" i="41"/>
  <c r="Y28" i="41"/>
  <c r="U26" i="41"/>
  <c r="Y24" i="41"/>
  <c r="U22" i="41"/>
  <c r="U20" i="41"/>
  <c r="U18" i="41"/>
  <c r="U16" i="41"/>
  <c r="Y14" i="41"/>
  <c r="Y12" i="41"/>
  <c r="W11" i="41"/>
  <c r="W9" i="41"/>
  <c r="U8" i="41"/>
  <c r="Y6" i="41"/>
  <c r="Y4" i="41"/>
  <c r="U4" i="41"/>
  <c r="W44" i="41"/>
  <c r="Y43" i="41"/>
  <c r="U43" i="41"/>
  <c r="W42" i="41"/>
  <c r="Y41" i="41"/>
  <c r="U41" i="41"/>
  <c r="W40" i="41"/>
  <c r="Y39" i="41"/>
  <c r="U39" i="41"/>
  <c r="W38" i="41"/>
  <c r="Y37" i="41"/>
  <c r="U37" i="41"/>
  <c r="W36" i="41"/>
  <c r="Y35" i="41"/>
  <c r="U35" i="41"/>
  <c r="W34" i="41"/>
  <c r="Y33" i="41"/>
  <c r="U33" i="41"/>
  <c r="W32" i="41"/>
  <c r="Y31" i="41"/>
  <c r="U31" i="41"/>
  <c r="W30" i="41"/>
  <c r="Y29" i="41"/>
  <c r="U29" i="41"/>
  <c r="W28" i="41"/>
  <c r="Y27" i="41"/>
  <c r="U27" i="41"/>
  <c r="W26" i="41"/>
  <c r="Y25" i="41"/>
  <c r="U25" i="41"/>
  <c r="W24" i="41"/>
  <c r="Y23" i="41"/>
  <c r="U23" i="41"/>
  <c r="W22" i="41"/>
  <c r="Y21" i="41"/>
  <c r="U21" i="41"/>
  <c r="W20" i="41"/>
  <c r="Y19" i="41"/>
  <c r="U19" i="41"/>
  <c r="W18" i="41"/>
  <c r="Y17" i="41"/>
  <c r="U17" i="41"/>
  <c r="W16" i="41"/>
  <c r="Y15" i="41"/>
  <c r="U15" i="41"/>
  <c r="W14" i="41"/>
  <c r="Y13" i="41"/>
  <c r="U13" i="41"/>
  <c r="W12" i="41"/>
  <c r="Y11" i="41"/>
  <c r="U11" i="41"/>
  <c r="W10" i="41"/>
  <c r="Y9" i="41"/>
  <c r="U9" i="41"/>
  <c r="W8" i="41"/>
  <c r="Y7" i="41"/>
  <c r="U7" i="41"/>
  <c r="W6" i="41"/>
  <c r="Y5" i="41"/>
  <c r="U5" i="41"/>
  <c r="W4" i="41"/>
  <c r="W43" i="41"/>
  <c r="W41" i="41"/>
  <c r="W39" i="41"/>
  <c r="W37" i="41"/>
  <c r="W35" i="41"/>
  <c r="W33" i="41"/>
  <c r="W31" i="41"/>
  <c r="W29" i="41"/>
  <c r="W27" i="41"/>
  <c r="W25" i="41"/>
  <c r="W23" i="41"/>
  <c r="Y20" i="41"/>
  <c r="Y18" i="41"/>
  <c r="Y16" i="41"/>
  <c r="W13" i="41"/>
  <c r="U10" i="41"/>
  <c r="X4" i="41"/>
  <c r="T4" i="41"/>
  <c r="V44" i="41"/>
  <c r="X43" i="41"/>
  <c r="T43" i="41"/>
  <c r="V42" i="41"/>
  <c r="X41" i="41"/>
  <c r="T41" i="41"/>
  <c r="V40" i="41"/>
  <c r="X39" i="41"/>
  <c r="T39" i="41"/>
  <c r="V38" i="41"/>
  <c r="X37" i="41"/>
  <c r="T37" i="41"/>
  <c r="V36" i="41"/>
  <c r="X35" i="41"/>
  <c r="T35" i="41"/>
  <c r="V34" i="41"/>
  <c r="X33" i="41"/>
  <c r="T33" i="41"/>
  <c r="V32" i="41"/>
  <c r="X31" i="41"/>
  <c r="T31" i="41"/>
  <c r="V30" i="41"/>
  <c r="X29" i="41"/>
  <c r="T29" i="41"/>
  <c r="V28" i="41"/>
  <c r="X27" i="41"/>
  <c r="T27" i="41"/>
  <c r="V26" i="41"/>
  <c r="X25" i="41"/>
  <c r="T25" i="41"/>
  <c r="V24" i="41"/>
  <c r="X23" i="41"/>
  <c r="T23" i="41"/>
  <c r="V22" i="41"/>
  <c r="X21" i="41"/>
  <c r="T21" i="41"/>
  <c r="V20" i="41"/>
  <c r="X19" i="41"/>
  <c r="T19" i="41"/>
  <c r="V18" i="41"/>
  <c r="X17" i="41"/>
  <c r="T17" i="41"/>
  <c r="V16" i="41"/>
  <c r="X15" i="41"/>
  <c r="T15" i="41"/>
  <c r="V14" i="41"/>
  <c r="X13" i="41"/>
  <c r="T13" i="41"/>
  <c r="V12" i="41"/>
  <c r="X11" i="41"/>
  <c r="T11" i="41"/>
  <c r="V10" i="41"/>
  <c r="X9" i="41"/>
  <c r="T9" i="41"/>
  <c r="V8" i="41"/>
  <c r="X7" i="41"/>
  <c r="T7" i="41"/>
  <c r="V6" i="41"/>
  <c r="X5" i="41"/>
  <c r="A15" i="40" l="1"/>
  <c r="A16" i="40"/>
  <c r="A17" i="40"/>
  <c r="A18" i="40"/>
  <c r="A19" i="40"/>
  <c r="A14" i="40"/>
  <c r="V370" i="40" l="1"/>
  <c r="K370" i="40"/>
  <c r="V369" i="40"/>
  <c r="K369" i="40"/>
  <c r="V368" i="40"/>
  <c r="K368" i="40"/>
  <c r="V367" i="40"/>
  <c r="K367" i="40"/>
  <c r="V366" i="40"/>
  <c r="K366" i="40"/>
  <c r="V365" i="40"/>
  <c r="K365" i="40"/>
  <c r="V364" i="40"/>
  <c r="K364" i="40"/>
  <c r="V363" i="40"/>
  <c r="K363" i="40"/>
  <c r="V362" i="40"/>
  <c r="K362" i="40"/>
  <c r="V361" i="40"/>
  <c r="K361" i="40"/>
  <c r="V360" i="40"/>
  <c r="K360" i="40"/>
  <c r="V359" i="40"/>
  <c r="K359" i="40"/>
  <c r="V358" i="40"/>
  <c r="K358" i="40"/>
  <c r="V357" i="40"/>
  <c r="K357" i="40"/>
  <c r="V356" i="40"/>
  <c r="K356" i="40"/>
  <c r="V355" i="40"/>
  <c r="K355" i="40"/>
  <c r="V354" i="40"/>
  <c r="K354" i="40"/>
  <c r="V353" i="40"/>
  <c r="K353" i="40"/>
  <c r="V352" i="40"/>
  <c r="K352" i="40"/>
  <c r="V351" i="40"/>
  <c r="K351" i="40"/>
  <c r="V350" i="40"/>
  <c r="K350" i="40"/>
  <c r="V349" i="40"/>
  <c r="K349" i="40"/>
  <c r="V348" i="40"/>
  <c r="K348" i="40"/>
  <c r="V347" i="40"/>
  <c r="K347" i="40"/>
  <c r="V346" i="40"/>
  <c r="K346" i="40"/>
  <c r="V345" i="40"/>
  <c r="K345" i="40"/>
  <c r="V344" i="40"/>
  <c r="K344" i="40"/>
  <c r="V343" i="40"/>
  <c r="K343" i="40"/>
  <c r="V342" i="40"/>
  <c r="K342" i="40"/>
  <c r="V341" i="40"/>
  <c r="K341" i="40"/>
  <c r="V340" i="40"/>
  <c r="K340" i="40"/>
  <c r="V339" i="40"/>
  <c r="K339" i="40"/>
  <c r="V338" i="40"/>
  <c r="K338" i="40"/>
  <c r="V337" i="40"/>
  <c r="K337" i="40"/>
  <c r="V336" i="40"/>
  <c r="K336" i="40"/>
  <c r="V335" i="40"/>
  <c r="K335" i="40"/>
  <c r="V334" i="40"/>
  <c r="K334" i="40"/>
  <c r="V333" i="40"/>
  <c r="K333" i="40"/>
  <c r="V332" i="40"/>
  <c r="K332" i="40"/>
  <c r="V331" i="40"/>
  <c r="K331" i="40"/>
  <c r="V330" i="40"/>
  <c r="K330" i="40"/>
  <c r="V329" i="40"/>
  <c r="K329" i="40"/>
  <c r="V328" i="40"/>
  <c r="K328" i="40"/>
  <c r="V327" i="40"/>
  <c r="K327" i="40"/>
  <c r="V326" i="40"/>
  <c r="K326" i="40"/>
  <c r="V325" i="40"/>
  <c r="K325" i="40"/>
  <c r="V324" i="40"/>
  <c r="K324" i="40"/>
  <c r="V323" i="40"/>
  <c r="K323" i="40"/>
  <c r="V322" i="40"/>
  <c r="K322" i="40"/>
  <c r="V321" i="40"/>
  <c r="K321" i="40"/>
  <c r="V320" i="40"/>
  <c r="K320" i="40"/>
  <c r="V319" i="40"/>
  <c r="K319" i="40"/>
  <c r="V318" i="40"/>
  <c r="K318" i="40"/>
  <c r="V317" i="40"/>
  <c r="K317" i="40"/>
  <c r="V316" i="40"/>
  <c r="K316" i="40"/>
  <c r="V315" i="40"/>
  <c r="K315" i="40"/>
  <c r="V314" i="40"/>
  <c r="K314" i="40"/>
  <c r="V313" i="40"/>
  <c r="K313" i="40"/>
  <c r="V312" i="40"/>
  <c r="K312" i="40"/>
  <c r="V311" i="40"/>
  <c r="K311" i="40"/>
  <c r="V310" i="40"/>
  <c r="K310" i="40"/>
  <c r="V309" i="40"/>
  <c r="K309" i="40"/>
  <c r="V308" i="40"/>
  <c r="K308" i="40"/>
  <c r="V307" i="40"/>
  <c r="K307" i="40"/>
  <c r="V306" i="40"/>
  <c r="K306" i="40"/>
  <c r="V305" i="40"/>
  <c r="K305" i="40"/>
  <c r="V304" i="40"/>
  <c r="K304" i="40"/>
  <c r="V303" i="40"/>
  <c r="K303" i="40"/>
  <c r="V302" i="40"/>
  <c r="K302" i="40"/>
  <c r="V301" i="40"/>
  <c r="K301" i="40"/>
  <c r="V300" i="40"/>
  <c r="K300" i="40"/>
  <c r="V299" i="40"/>
  <c r="K299" i="40"/>
  <c r="V298" i="40"/>
  <c r="K298" i="40"/>
  <c r="V297" i="40"/>
  <c r="K297" i="40"/>
  <c r="V296" i="40"/>
  <c r="K296" i="40"/>
  <c r="V295" i="40"/>
  <c r="K295" i="40"/>
  <c r="V294" i="40"/>
  <c r="K294" i="40"/>
  <c r="V293" i="40"/>
  <c r="K293" i="40"/>
  <c r="V292" i="40"/>
  <c r="K292" i="40"/>
  <c r="V291" i="40"/>
  <c r="K291" i="40"/>
  <c r="V290" i="40"/>
  <c r="K290" i="40"/>
  <c r="V289" i="40"/>
  <c r="K289" i="40"/>
  <c r="V288" i="40"/>
  <c r="K288" i="40"/>
  <c r="V287" i="40"/>
  <c r="K287" i="40"/>
  <c r="V286" i="40"/>
  <c r="K286" i="40"/>
  <c r="V285" i="40"/>
  <c r="K285" i="40"/>
  <c r="V284" i="40"/>
  <c r="K284" i="40"/>
  <c r="V283" i="40"/>
  <c r="K283" i="40"/>
  <c r="V282" i="40"/>
  <c r="K282" i="40"/>
  <c r="V281" i="40"/>
  <c r="K281" i="40"/>
  <c r="V280" i="40"/>
  <c r="K280" i="40"/>
  <c r="V279" i="40"/>
  <c r="K279" i="40"/>
  <c r="V278" i="40"/>
  <c r="K278" i="40"/>
  <c r="V277" i="40"/>
  <c r="K277" i="40"/>
  <c r="V276" i="40"/>
  <c r="K276" i="40"/>
  <c r="V275" i="40"/>
  <c r="K275" i="40"/>
  <c r="V274" i="40"/>
  <c r="K274" i="40"/>
  <c r="V273" i="40"/>
  <c r="K273" i="40"/>
  <c r="V272" i="40"/>
  <c r="K272" i="40"/>
  <c r="V271" i="40"/>
  <c r="K271" i="40"/>
  <c r="V270" i="40"/>
  <c r="K270" i="40"/>
  <c r="V269" i="40"/>
  <c r="K269" i="40"/>
  <c r="V268" i="40"/>
  <c r="K268" i="40"/>
  <c r="V267" i="40"/>
  <c r="K267" i="40"/>
  <c r="V266" i="40"/>
  <c r="K266" i="40"/>
  <c r="V265" i="40"/>
  <c r="K265" i="40"/>
  <c r="V264" i="40"/>
  <c r="K264" i="40"/>
  <c r="V263" i="40"/>
  <c r="K263" i="40"/>
  <c r="V262" i="40"/>
  <c r="K262" i="40"/>
  <c r="V261" i="40"/>
  <c r="K261" i="40"/>
  <c r="V260" i="40"/>
  <c r="K260" i="40"/>
  <c r="V259" i="40"/>
  <c r="K259" i="40"/>
  <c r="V258" i="40"/>
  <c r="K258" i="40"/>
  <c r="V257" i="40"/>
  <c r="K257" i="40"/>
  <c r="V256" i="40"/>
  <c r="K256" i="40"/>
  <c r="V255" i="40"/>
  <c r="K255" i="40"/>
  <c r="V254" i="40"/>
  <c r="K254" i="40"/>
  <c r="V253" i="40"/>
  <c r="K253" i="40"/>
  <c r="V252" i="40"/>
  <c r="K252" i="40"/>
  <c r="V251" i="40"/>
  <c r="K251" i="40"/>
  <c r="V250" i="40"/>
  <c r="K250" i="40"/>
  <c r="V249" i="40"/>
  <c r="K249" i="40"/>
  <c r="V248" i="40"/>
  <c r="K248" i="40"/>
  <c r="V247" i="40"/>
  <c r="K247" i="40"/>
  <c r="V246" i="40"/>
  <c r="K246" i="40"/>
  <c r="V245" i="40"/>
  <c r="K245" i="40"/>
  <c r="V244" i="40"/>
  <c r="K244" i="40"/>
  <c r="V243" i="40"/>
  <c r="K243" i="40"/>
  <c r="V242" i="40"/>
  <c r="K242" i="40"/>
  <c r="V241" i="40"/>
  <c r="K241" i="40"/>
  <c r="V240" i="40"/>
  <c r="K240" i="40"/>
  <c r="V239" i="40"/>
  <c r="K239" i="40"/>
  <c r="V238" i="40"/>
  <c r="K238" i="40"/>
  <c r="V237" i="40"/>
  <c r="K237" i="40"/>
  <c r="V236" i="40"/>
  <c r="K236" i="40"/>
  <c r="V235" i="40"/>
  <c r="K235" i="40"/>
  <c r="V234" i="40"/>
  <c r="K234" i="40"/>
  <c r="V233" i="40"/>
  <c r="K233" i="40"/>
  <c r="V232" i="40"/>
  <c r="K232" i="40"/>
  <c r="V231" i="40"/>
  <c r="K231" i="40"/>
  <c r="V230" i="40"/>
  <c r="K230" i="40"/>
  <c r="V229" i="40"/>
  <c r="K229" i="40"/>
  <c r="V228" i="40"/>
  <c r="K228" i="40"/>
  <c r="V227" i="40"/>
  <c r="K227" i="40"/>
  <c r="V226" i="40"/>
  <c r="K226" i="40"/>
  <c r="V225" i="40"/>
  <c r="K225" i="40"/>
  <c r="V224" i="40"/>
  <c r="K224" i="40"/>
  <c r="V223" i="40"/>
  <c r="K223" i="40"/>
  <c r="V222" i="40"/>
  <c r="K222" i="40"/>
  <c r="V221" i="40"/>
  <c r="K221" i="40"/>
  <c r="V220" i="40"/>
  <c r="K220" i="40"/>
  <c r="V219" i="40"/>
  <c r="K219" i="40"/>
  <c r="V218" i="40"/>
  <c r="K218" i="40"/>
  <c r="V217" i="40"/>
  <c r="K217" i="40"/>
  <c r="V216" i="40"/>
  <c r="K216" i="40"/>
  <c r="V215" i="40"/>
  <c r="K215" i="40"/>
  <c r="V214" i="40"/>
  <c r="K214" i="40"/>
  <c r="V213" i="40"/>
  <c r="K213" i="40"/>
  <c r="V212" i="40"/>
  <c r="K212" i="40"/>
  <c r="V211" i="40"/>
  <c r="K211" i="40"/>
  <c r="V210" i="40"/>
  <c r="K210" i="40"/>
  <c r="V209" i="40"/>
  <c r="K209" i="40"/>
  <c r="V208" i="40"/>
  <c r="K208" i="40"/>
  <c r="V207" i="40"/>
  <c r="K207" i="40"/>
  <c r="V206" i="40"/>
  <c r="K206" i="40"/>
  <c r="V205" i="40"/>
  <c r="K205" i="40"/>
  <c r="V204" i="40"/>
  <c r="K204" i="40"/>
  <c r="V203" i="40"/>
  <c r="K203" i="40"/>
  <c r="V202" i="40"/>
  <c r="K202" i="40"/>
  <c r="V201" i="40"/>
  <c r="K201" i="40"/>
  <c r="V200" i="40"/>
  <c r="K200" i="40"/>
  <c r="V199" i="40"/>
  <c r="K199" i="40"/>
  <c r="V198" i="40"/>
  <c r="K198" i="40"/>
  <c r="V197" i="40"/>
  <c r="K197" i="40"/>
  <c r="V196" i="40"/>
  <c r="K196" i="40"/>
  <c r="V195" i="40"/>
  <c r="K195" i="40"/>
  <c r="V194" i="40"/>
  <c r="K194" i="40"/>
  <c r="V193" i="40"/>
  <c r="K193" i="40"/>
  <c r="V192" i="40"/>
  <c r="K192" i="40"/>
  <c r="V191" i="40"/>
  <c r="K191" i="40"/>
  <c r="V190" i="40"/>
  <c r="K190" i="40"/>
  <c r="V189" i="40"/>
  <c r="K189" i="40"/>
  <c r="V188" i="40"/>
  <c r="K188" i="40"/>
  <c r="V187" i="40"/>
  <c r="K187" i="40"/>
  <c r="V186" i="40"/>
  <c r="K186" i="40"/>
  <c r="V185" i="40"/>
  <c r="K185" i="40"/>
  <c r="V184" i="40"/>
  <c r="K184" i="40"/>
  <c r="V183" i="40"/>
  <c r="K183" i="40"/>
  <c r="V182" i="40"/>
  <c r="K182" i="40"/>
  <c r="V181" i="40"/>
  <c r="K181" i="40"/>
  <c r="V180" i="40"/>
  <c r="K180" i="40"/>
  <c r="V179" i="40"/>
  <c r="K179" i="40"/>
  <c r="V178" i="40"/>
  <c r="K178" i="40"/>
  <c r="V177" i="40"/>
  <c r="K177" i="40"/>
  <c r="V176" i="40"/>
  <c r="K176" i="40"/>
  <c r="V175" i="40"/>
  <c r="K175" i="40"/>
  <c r="V174" i="40"/>
  <c r="K174" i="40"/>
  <c r="V173" i="40"/>
  <c r="K173" i="40"/>
  <c r="V172" i="40"/>
  <c r="K172" i="40"/>
  <c r="V171" i="40"/>
  <c r="K171" i="40"/>
  <c r="V170" i="40"/>
  <c r="K170" i="40"/>
  <c r="V169" i="40"/>
  <c r="K169" i="40"/>
  <c r="V168" i="40"/>
  <c r="K168" i="40"/>
  <c r="V167" i="40"/>
  <c r="K167" i="40"/>
  <c r="V166" i="40"/>
  <c r="K166" i="40"/>
  <c r="V165" i="40"/>
  <c r="K165" i="40"/>
  <c r="V164" i="40"/>
  <c r="K164" i="40"/>
  <c r="V163" i="40"/>
  <c r="K163" i="40"/>
  <c r="V162" i="40"/>
  <c r="K162" i="40"/>
  <c r="V161" i="40"/>
  <c r="K161" i="40"/>
  <c r="V160" i="40"/>
  <c r="K160" i="40"/>
  <c r="V159" i="40"/>
  <c r="K159" i="40"/>
  <c r="V158" i="40"/>
  <c r="K158" i="40"/>
  <c r="V157" i="40"/>
  <c r="K157" i="40"/>
  <c r="V156" i="40"/>
  <c r="K156" i="40"/>
  <c r="V155" i="40"/>
  <c r="K155" i="40"/>
  <c r="V154" i="40"/>
  <c r="K154" i="40"/>
  <c r="V153" i="40"/>
  <c r="K153" i="40"/>
  <c r="V152" i="40"/>
  <c r="K152" i="40"/>
  <c r="V151" i="40"/>
  <c r="K151" i="40"/>
  <c r="V150" i="40"/>
  <c r="K150" i="40"/>
  <c r="V149" i="40"/>
  <c r="K149" i="40"/>
  <c r="V148" i="40"/>
  <c r="K148" i="40"/>
  <c r="V147" i="40"/>
  <c r="K147" i="40"/>
  <c r="V146" i="40"/>
  <c r="K146" i="40"/>
  <c r="V145" i="40"/>
  <c r="K145" i="40"/>
  <c r="V144" i="40"/>
  <c r="K144" i="40"/>
  <c r="V143" i="40"/>
  <c r="K143" i="40"/>
  <c r="V142" i="40"/>
  <c r="K142" i="40"/>
  <c r="V141" i="40"/>
  <c r="K141" i="40"/>
  <c r="V140" i="40"/>
  <c r="K140" i="40"/>
  <c r="V139" i="40"/>
  <c r="K139" i="40"/>
  <c r="V138" i="40"/>
  <c r="K138" i="40"/>
  <c r="V137" i="40"/>
  <c r="K137" i="40"/>
  <c r="V136" i="40"/>
  <c r="K136" i="40"/>
  <c r="V135" i="40"/>
  <c r="K135" i="40"/>
  <c r="V134" i="40"/>
  <c r="K134" i="40"/>
  <c r="V133" i="40"/>
  <c r="K133" i="40"/>
  <c r="V132" i="40"/>
  <c r="K132" i="40"/>
  <c r="V131" i="40"/>
  <c r="K131" i="40"/>
  <c r="V130" i="40"/>
  <c r="K130" i="40"/>
  <c r="V129" i="40"/>
  <c r="K129" i="40"/>
  <c r="V128" i="40"/>
  <c r="K128" i="40"/>
  <c r="V127" i="40"/>
  <c r="K127" i="40"/>
  <c r="V126" i="40"/>
  <c r="K126" i="40"/>
  <c r="V125" i="40"/>
  <c r="K125" i="40"/>
  <c r="V124" i="40"/>
  <c r="K124" i="40"/>
  <c r="V123" i="40"/>
  <c r="K123" i="40"/>
  <c r="V122" i="40"/>
  <c r="K122" i="40"/>
  <c r="V121" i="40"/>
  <c r="K121" i="40"/>
  <c r="V120" i="40"/>
  <c r="K120" i="40"/>
  <c r="V119" i="40"/>
  <c r="K119" i="40"/>
  <c r="V118" i="40"/>
  <c r="K118" i="40"/>
  <c r="V117" i="40"/>
  <c r="K117" i="40"/>
  <c r="V116" i="40"/>
  <c r="K116" i="40"/>
  <c r="V115" i="40"/>
  <c r="K115" i="40"/>
  <c r="V114" i="40"/>
  <c r="K114" i="40"/>
  <c r="V113" i="40"/>
  <c r="K113" i="40"/>
  <c r="V112" i="40"/>
  <c r="K112" i="40"/>
  <c r="V111" i="40"/>
  <c r="K111" i="40"/>
  <c r="V110" i="40"/>
  <c r="K110" i="40"/>
  <c r="V109" i="40"/>
  <c r="K109" i="40"/>
  <c r="V108" i="40"/>
  <c r="K108" i="40"/>
  <c r="V107" i="40"/>
  <c r="K107" i="40"/>
  <c r="V106" i="40"/>
  <c r="K106" i="40"/>
  <c r="V105" i="40"/>
  <c r="K105" i="40"/>
  <c r="V104" i="40"/>
  <c r="K104" i="40"/>
  <c r="V103" i="40"/>
  <c r="K103" i="40"/>
  <c r="V102" i="40"/>
  <c r="K102" i="40"/>
  <c r="V101" i="40"/>
  <c r="K101" i="40"/>
  <c r="V100" i="40"/>
  <c r="K100" i="40"/>
  <c r="V99" i="40"/>
  <c r="K99" i="40"/>
  <c r="V98" i="40"/>
  <c r="K98" i="40"/>
  <c r="V97" i="40"/>
  <c r="K97" i="40"/>
  <c r="V96" i="40"/>
  <c r="K96" i="40"/>
  <c r="V95" i="40"/>
  <c r="K95" i="40"/>
  <c r="V94" i="40"/>
  <c r="K94" i="40"/>
  <c r="V93" i="40"/>
  <c r="K93" i="40"/>
  <c r="V92" i="40"/>
  <c r="K92" i="40"/>
  <c r="V91" i="40"/>
  <c r="K91" i="40"/>
  <c r="V90" i="40"/>
  <c r="K90" i="40"/>
  <c r="V89" i="40"/>
  <c r="K89" i="40"/>
  <c r="V88" i="40"/>
  <c r="K88" i="40"/>
  <c r="V87" i="40"/>
  <c r="K87" i="40"/>
  <c r="V86" i="40"/>
  <c r="K86" i="40"/>
  <c r="V85" i="40"/>
  <c r="K85" i="40"/>
  <c r="V84" i="40"/>
  <c r="K84" i="40"/>
  <c r="V83" i="40"/>
  <c r="K83" i="40"/>
  <c r="V82" i="40"/>
  <c r="K82" i="40"/>
  <c r="V81" i="40"/>
  <c r="K81" i="40"/>
  <c r="V80" i="40"/>
  <c r="K80" i="40"/>
  <c r="V79" i="40"/>
  <c r="K79" i="40"/>
  <c r="V78" i="40"/>
  <c r="K78" i="40"/>
  <c r="V77" i="40"/>
  <c r="K77" i="40"/>
  <c r="V76" i="40"/>
  <c r="K76" i="40"/>
  <c r="V75" i="40"/>
  <c r="K75" i="40"/>
  <c r="V74" i="40"/>
  <c r="K74" i="40"/>
  <c r="V73" i="40"/>
  <c r="K73" i="40"/>
  <c r="V72" i="40"/>
  <c r="K72" i="40"/>
  <c r="V71" i="40"/>
  <c r="K71" i="40"/>
  <c r="V70" i="40"/>
  <c r="K70" i="40"/>
  <c r="V69" i="40"/>
  <c r="K69" i="40"/>
  <c r="V68" i="40"/>
  <c r="K68" i="40"/>
  <c r="V67" i="40"/>
  <c r="K67" i="40"/>
  <c r="V66" i="40"/>
  <c r="K66" i="40"/>
  <c r="V65" i="40"/>
  <c r="K65" i="40"/>
  <c r="V64" i="40"/>
  <c r="K64" i="40"/>
  <c r="V63" i="40"/>
  <c r="K63" i="40"/>
  <c r="V62" i="40"/>
  <c r="K62" i="40"/>
  <c r="V61" i="40"/>
  <c r="K61" i="40"/>
  <c r="V60" i="40"/>
  <c r="K60" i="40"/>
  <c r="V59" i="40"/>
  <c r="K59" i="40"/>
  <c r="V58" i="40"/>
  <c r="K58" i="40"/>
  <c r="V57" i="40"/>
  <c r="K57" i="40"/>
  <c r="V56" i="40"/>
  <c r="K56" i="40"/>
  <c r="V55" i="40"/>
  <c r="K55" i="40"/>
  <c r="V54" i="40"/>
  <c r="K54" i="40"/>
  <c r="V53" i="40"/>
  <c r="K53" i="40"/>
  <c r="V52" i="40"/>
  <c r="K52" i="40"/>
  <c r="V51" i="40"/>
  <c r="K51" i="40"/>
  <c r="V50" i="40"/>
  <c r="K50" i="40"/>
  <c r="V49" i="40"/>
  <c r="K49" i="40"/>
  <c r="V48" i="40"/>
  <c r="K48" i="40"/>
  <c r="V47" i="40"/>
  <c r="K47" i="40"/>
  <c r="V46" i="40"/>
  <c r="K46" i="40"/>
  <c r="V45" i="40"/>
  <c r="K45" i="40"/>
  <c r="V44" i="40"/>
  <c r="K44" i="40"/>
  <c r="V43" i="40"/>
  <c r="K43" i="40"/>
  <c r="V42" i="40"/>
  <c r="K42" i="40"/>
  <c r="V41" i="40"/>
  <c r="K41" i="40"/>
  <c r="V40" i="40"/>
  <c r="K40" i="40"/>
  <c r="V39" i="40"/>
  <c r="K39" i="40"/>
  <c r="V38" i="40"/>
  <c r="K38" i="40"/>
  <c r="V37" i="40"/>
  <c r="K37" i="40"/>
  <c r="V36" i="40"/>
  <c r="K36" i="40"/>
  <c r="V35" i="40"/>
  <c r="K35" i="40"/>
  <c r="V34" i="40"/>
  <c r="K34" i="40"/>
  <c r="V33" i="40"/>
  <c r="K33" i="40"/>
  <c r="V32" i="40"/>
  <c r="K32" i="40"/>
  <c r="V31" i="40"/>
  <c r="K31" i="40"/>
  <c r="V30" i="40"/>
  <c r="K30" i="40"/>
  <c r="V29" i="40"/>
  <c r="K29" i="40"/>
  <c r="V28" i="40"/>
  <c r="K28" i="40"/>
  <c r="V27" i="40"/>
  <c r="K27" i="40"/>
  <c r="V26" i="40"/>
  <c r="K26" i="40"/>
  <c r="V25" i="40"/>
  <c r="K25" i="40"/>
  <c r="V24" i="40"/>
  <c r="K24" i="40"/>
  <c r="V23" i="40"/>
  <c r="K23" i="40"/>
  <c r="V22" i="40"/>
  <c r="K22" i="40"/>
  <c r="V21" i="40"/>
  <c r="K21" i="40"/>
  <c r="V20" i="40"/>
  <c r="K20" i="40"/>
  <c r="V19" i="40"/>
  <c r="K19" i="40"/>
  <c r="V18" i="40"/>
  <c r="K18" i="40"/>
  <c r="V17" i="40"/>
  <c r="K17" i="40"/>
  <c r="V16" i="40"/>
  <c r="K16" i="40"/>
  <c r="V15" i="40"/>
  <c r="K15" i="40"/>
  <c r="V14" i="40"/>
  <c r="K14" i="40"/>
  <c r="V13" i="40"/>
  <c r="K13" i="40"/>
  <c r="V12" i="40"/>
  <c r="K12" i="40"/>
  <c r="V11" i="40"/>
  <c r="K11" i="40"/>
  <c r="C11" i="40"/>
  <c r="B11" i="40"/>
  <c r="V10" i="40"/>
  <c r="K10" i="40"/>
  <c r="C10" i="40"/>
  <c r="B10" i="40"/>
  <c r="V9" i="40"/>
  <c r="K9" i="40"/>
  <c r="C9" i="40"/>
  <c r="B9" i="40"/>
  <c r="V8" i="40"/>
  <c r="K8" i="40"/>
  <c r="C8" i="40"/>
  <c r="B8" i="40"/>
  <c r="V7" i="40"/>
  <c r="K7" i="40"/>
  <c r="C7" i="40"/>
  <c r="B7" i="40"/>
  <c r="V6" i="40"/>
  <c r="K6" i="40"/>
  <c r="C6" i="40"/>
  <c r="B6" i="40"/>
  <c r="V5" i="40"/>
  <c r="K5" i="40"/>
  <c r="C5" i="40"/>
  <c r="B5" i="40"/>
  <c r="C4" i="40"/>
  <c r="B4" i="40"/>
  <c r="P61" i="39" l="1"/>
  <c r="T61" i="39"/>
  <c r="O62" i="39"/>
  <c r="S62" i="39"/>
  <c r="N63" i="39"/>
  <c r="R63" i="39"/>
  <c r="M4" i="39"/>
  <c r="Q4" i="39"/>
  <c r="P5" i="39"/>
  <c r="T5" i="39"/>
  <c r="O6" i="39"/>
  <c r="S6" i="39"/>
  <c r="N7" i="39"/>
  <c r="R7" i="39"/>
  <c r="M8" i="39"/>
  <c r="Q8" i="39"/>
  <c r="P9" i="39"/>
  <c r="T9" i="39"/>
  <c r="O10" i="39"/>
  <c r="S10" i="39"/>
  <c r="N11" i="39"/>
  <c r="R11" i="39"/>
  <c r="M12" i="39"/>
  <c r="Q12" i="39"/>
  <c r="P13" i="39"/>
  <c r="T13" i="39"/>
  <c r="O14" i="39"/>
  <c r="S14" i="39"/>
  <c r="N15" i="39"/>
  <c r="R15" i="39"/>
  <c r="M16" i="39"/>
  <c r="Q16" i="39"/>
  <c r="P17" i="39"/>
  <c r="T17" i="39"/>
  <c r="O18" i="39"/>
  <c r="S18" i="39"/>
  <c r="N19" i="39"/>
  <c r="R19" i="39"/>
  <c r="M20" i="39"/>
  <c r="Q20" i="39"/>
  <c r="P21" i="39"/>
  <c r="T21" i="39"/>
  <c r="O22" i="39"/>
  <c r="S22" i="39"/>
  <c r="N23" i="39"/>
  <c r="R23" i="39"/>
  <c r="M24" i="39"/>
  <c r="Q24" i="39"/>
  <c r="P25" i="39"/>
  <c r="T25" i="39"/>
  <c r="O26" i="39"/>
  <c r="S26" i="39"/>
  <c r="N27" i="39"/>
  <c r="R27" i="39"/>
  <c r="M28" i="39"/>
  <c r="Q28" i="39"/>
  <c r="P29" i="39"/>
  <c r="T29" i="39"/>
  <c r="O30" i="39"/>
  <c r="S30" i="39"/>
  <c r="N31" i="39"/>
  <c r="R31" i="39"/>
  <c r="M32" i="39"/>
  <c r="Q32" i="39"/>
  <c r="P33" i="39"/>
  <c r="T33" i="39"/>
  <c r="O34" i="39"/>
  <c r="S34" i="39"/>
  <c r="N35" i="39"/>
  <c r="R35" i="39"/>
  <c r="M36" i="39"/>
  <c r="Q36" i="39"/>
  <c r="P37" i="39"/>
  <c r="T37" i="39"/>
  <c r="O38" i="39"/>
  <c r="S38" i="39"/>
  <c r="N39" i="39"/>
  <c r="R39" i="39"/>
  <c r="M40" i="39"/>
  <c r="Q40" i="39"/>
  <c r="P41" i="39"/>
  <c r="T41" i="39"/>
  <c r="O42" i="39"/>
  <c r="S42" i="39"/>
  <c r="N43" i="39"/>
  <c r="M61" i="39"/>
  <c r="Q61" i="39"/>
  <c r="P62" i="39"/>
  <c r="T62" i="39"/>
  <c r="O63" i="39"/>
  <c r="S63" i="39"/>
  <c r="N4" i="39"/>
  <c r="R4" i="39"/>
  <c r="M5" i="39"/>
  <c r="Q5" i="39"/>
  <c r="P6" i="39"/>
  <c r="T6" i="39"/>
  <c r="O7" i="39"/>
  <c r="S7" i="39"/>
  <c r="N8" i="39"/>
  <c r="R8" i="39"/>
  <c r="M9" i="39"/>
  <c r="Q9" i="39"/>
  <c r="P10" i="39"/>
  <c r="T10" i="39"/>
  <c r="O11" i="39"/>
  <c r="S11" i="39"/>
  <c r="N12" i="39"/>
  <c r="R12" i="39"/>
  <c r="M13" i="39"/>
  <c r="Q13" i="39"/>
  <c r="P14" i="39"/>
  <c r="T14" i="39"/>
  <c r="O15" i="39"/>
  <c r="S15" i="39"/>
  <c r="N16" i="39"/>
  <c r="R16" i="39"/>
  <c r="M17" i="39"/>
  <c r="Q17" i="39"/>
  <c r="P18" i="39"/>
  <c r="T18" i="39"/>
  <c r="O19" i="39"/>
  <c r="S19" i="39"/>
  <c r="N20" i="39"/>
  <c r="R20" i="39"/>
  <c r="M21" i="39"/>
  <c r="Q21" i="39"/>
  <c r="P22" i="39"/>
  <c r="T22" i="39"/>
  <c r="O23" i="39"/>
  <c r="S23" i="39"/>
  <c r="N24" i="39"/>
  <c r="R24" i="39"/>
  <c r="M25" i="39"/>
  <c r="Q25" i="39"/>
  <c r="P26" i="39"/>
  <c r="T26" i="39"/>
  <c r="O27" i="39"/>
  <c r="S27" i="39"/>
  <c r="N28" i="39"/>
  <c r="R28" i="39"/>
  <c r="M29" i="39"/>
  <c r="Q29" i="39"/>
  <c r="P30" i="39"/>
  <c r="T30" i="39"/>
  <c r="O31" i="39"/>
  <c r="S31" i="39"/>
  <c r="N32" i="39"/>
  <c r="R32" i="39"/>
  <c r="M33" i="39"/>
  <c r="Q33" i="39"/>
  <c r="P34" i="39"/>
  <c r="T34" i="39"/>
  <c r="O35" i="39"/>
  <c r="S35" i="39"/>
  <c r="N36" i="39"/>
  <c r="R36" i="39"/>
  <c r="M37" i="39"/>
  <c r="Q37" i="39"/>
  <c r="P38" i="39"/>
  <c r="T38" i="39"/>
  <c r="O39" i="39"/>
  <c r="S39" i="39"/>
  <c r="N40" i="39"/>
  <c r="R40" i="39"/>
  <c r="M41" i="39"/>
  <c r="Q41" i="39"/>
  <c r="P42" i="39"/>
  <c r="T42" i="39"/>
  <c r="O43" i="39"/>
  <c r="N61" i="39"/>
  <c r="R61" i="39"/>
  <c r="M62" i="39"/>
  <c r="Q62" i="39"/>
  <c r="P63" i="39"/>
  <c r="T63" i="39"/>
  <c r="O4" i="39"/>
  <c r="S4" i="39"/>
  <c r="N5" i="39"/>
  <c r="R5" i="39"/>
  <c r="M6" i="39"/>
  <c r="Q6" i="39"/>
  <c r="P7" i="39"/>
  <c r="T7" i="39"/>
  <c r="O8" i="39"/>
  <c r="S8" i="39"/>
  <c r="N9" i="39"/>
  <c r="R9" i="39"/>
  <c r="M10" i="39"/>
  <c r="Q10" i="39"/>
  <c r="P11" i="39"/>
  <c r="T11" i="39"/>
  <c r="O12" i="39"/>
  <c r="S12" i="39"/>
  <c r="N13" i="39"/>
  <c r="R13" i="39"/>
  <c r="M14" i="39"/>
  <c r="Q14" i="39"/>
  <c r="P15" i="39"/>
  <c r="T15" i="39"/>
  <c r="O16" i="39"/>
  <c r="S16" i="39"/>
  <c r="N17" i="39"/>
  <c r="R17" i="39"/>
  <c r="M18" i="39"/>
  <c r="Q18" i="39"/>
  <c r="P19" i="39"/>
  <c r="T19" i="39"/>
  <c r="O20" i="39"/>
  <c r="S20" i="39"/>
  <c r="N21" i="39"/>
  <c r="R21" i="39"/>
  <c r="M22" i="39"/>
  <c r="Q22" i="39"/>
  <c r="P23" i="39"/>
  <c r="T23" i="39"/>
  <c r="O24" i="39"/>
  <c r="S24" i="39"/>
  <c r="N25" i="39"/>
  <c r="R25" i="39"/>
  <c r="M26" i="39"/>
  <c r="Q26" i="39"/>
  <c r="P27" i="39"/>
  <c r="T27" i="39"/>
  <c r="O28" i="39"/>
  <c r="S28" i="39"/>
  <c r="N29" i="39"/>
  <c r="R29" i="39"/>
  <c r="M30" i="39"/>
  <c r="Q30" i="39"/>
  <c r="P31" i="39"/>
  <c r="T31" i="39"/>
  <c r="O32" i="39"/>
  <c r="S32" i="39"/>
  <c r="N33" i="39"/>
  <c r="R33" i="39"/>
  <c r="M34" i="39"/>
  <c r="Q34" i="39"/>
  <c r="P35" i="39"/>
  <c r="O61" i="39"/>
  <c r="S61" i="39"/>
  <c r="N62" i="39"/>
  <c r="R62" i="39"/>
  <c r="M63" i="39"/>
  <c r="Q63" i="39"/>
  <c r="P4" i="39"/>
  <c r="T4" i="39"/>
  <c r="O5" i="39"/>
  <c r="S5" i="39"/>
  <c r="N6" i="39"/>
  <c r="R6" i="39"/>
  <c r="M7" i="39"/>
  <c r="Q7" i="39"/>
  <c r="P8" i="39"/>
  <c r="T8" i="39"/>
  <c r="O9" i="39"/>
  <c r="S9" i="39"/>
  <c r="N10" i="39"/>
  <c r="R10" i="39"/>
  <c r="M11" i="39"/>
  <c r="Q11" i="39"/>
  <c r="P12" i="39"/>
  <c r="T12" i="39"/>
  <c r="O13" i="39"/>
  <c r="S13" i="39"/>
  <c r="N14" i="39"/>
  <c r="R14" i="39"/>
  <c r="M15" i="39"/>
  <c r="Q15" i="39"/>
  <c r="P16" i="39"/>
  <c r="T16" i="39"/>
  <c r="O17" i="39"/>
  <c r="S17" i="39"/>
  <c r="N18" i="39"/>
  <c r="R18" i="39"/>
  <c r="M19" i="39"/>
  <c r="Q19" i="39"/>
  <c r="P20" i="39"/>
  <c r="T20" i="39"/>
  <c r="O21" i="39"/>
  <c r="S21" i="39"/>
  <c r="N22" i="39"/>
  <c r="R22" i="39"/>
  <c r="M23" i="39"/>
  <c r="Q23" i="39"/>
  <c r="P24" i="39"/>
  <c r="T24" i="39"/>
  <c r="O25" i="39"/>
  <c r="S25" i="39"/>
  <c r="N26" i="39"/>
  <c r="R26" i="39"/>
  <c r="M27" i="39"/>
  <c r="Q27" i="39"/>
  <c r="P28" i="39"/>
  <c r="T28" i="39"/>
  <c r="O29" i="39"/>
  <c r="S29" i="39"/>
  <c r="N30" i="39"/>
  <c r="R30" i="39"/>
  <c r="M31" i="39"/>
  <c r="Q31" i="39"/>
  <c r="P32" i="39"/>
  <c r="T32" i="39"/>
  <c r="O33" i="39"/>
  <c r="S33" i="39"/>
  <c r="N34" i="39"/>
  <c r="R34" i="39"/>
  <c r="Q35" i="39"/>
  <c r="P36" i="39"/>
  <c r="N37" i="39"/>
  <c r="R38" i="39"/>
  <c r="Q39" i="39"/>
  <c r="P40" i="39"/>
  <c r="N41" i="39"/>
  <c r="R42" i="39"/>
  <c r="Q43" i="39"/>
  <c r="P44" i="39"/>
  <c r="T44" i="39"/>
  <c r="O45" i="39"/>
  <c r="S45" i="39"/>
  <c r="N46" i="39"/>
  <c r="R46" i="39"/>
  <c r="M47" i="39"/>
  <c r="Q47" i="39"/>
  <c r="P48" i="39"/>
  <c r="T48" i="39"/>
  <c r="O49" i="39"/>
  <c r="S49" i="39"/>
  <c r="N50" i="39"/>
  <c r="R50" i="39"/>
  <c r="M51" i="39"/>
  <c r="Q51" i="39"/>
  <c r="P52" i="39"/>
  <c r="T52" i="39"/>
  <c r="O53" i="39"/>
  <c r="S53" i="39"/>
  <c r="N54" i="39"/>
  <c r="R54" i="39"/>
  <c r="M55" i="39"/>
  <c r="Q55" i="39"/>
  <c r="P56" i="39"/>
  <c r="T56" i="39"/>
  <c r="O57" i="39"/>
  <c r="S57" i="39"/>
  <c r="N58" i="39"/>
  <c r="R58" i="39"/>
  <c r="M59" i="39"/>
  <c r="Q59" i="39"/>
  <c r="P60" i="39"/>
  <c r="T60" i="39"/>
  <c r="R59" i="39"/>
  <c r="Q60" i="39"/>
  <c r="T35" i="39"/>
  <c r="S36" i="39"/>
  <c r="O37" i="39"/>
  <c r="M38" i="39"/>
  <c r="T39" i="39"/>
  <c r="S40" i="39"/>
  <c r="O41" i="39"/>
  <c r="M42" i="39"/>
  <c r="R43" i="39"/>
  <c r="M44" i="39"/>
  <c r="Q44" i="39"/>
  <c r="P45" i="39"/>
  <c r="T45" i="39"/>
  <c r="O46" i="39"/>
  <c r="S46" i="39"/>
  <c r="N47" i="39"/>
  <c r="R47" i="39"/>
  <c r="M48" i="39"/>
  <c r="Q48" i="39"/>
  <c r="P49" i="39"/>
  <c r="T49" i="39"/>
  <c r="O50" i="39"/>
  <c r="S50" i="39"/>
  <c r="N51" i="39"/>
  <c r="R51" i="39"/>
  <c r="M52" i="39"/>
  <c r="Q52" i="39"/>
  <c r="P53" i="39"/>
  <c r="T53" i="39"/>
  <c r="O54" i="39"/>
  <c r="S54" i="39"/>
  <c r="N55" i="39"/>
  <c r="R55" i="39"/>
  <c r="M56" i="39"/>
  <c r="Q56" i="39"/>
  <c r="P57" i="39"/>
  <c r="T57" i="39"/>
  <c r="O58" i="39"/>
  <c r="S58" i="39"/>
  <c r="N59" i="39"/>
  <c r="M60" i="39"/>
  <c r="T36" i="39"/>
  <c r="R37" i="39"/>
  <c r="N38" i="39"/>
  <c r="M39" i="39"/>
  <c r="T40" i="39"/>
  <c r="R41" i="39"/>
  <c r="N42" i="39"/>
  <c r="M43" i="39"/>
  <c r="S43" i="39"/>
  <c r="N44" i="39"/>
  <c r="R44" i="39"/>
  <c r="M45" i="39"/>
  <c r="Q45" i="39"/>
  <c r="P46" i="39"/>
  <c r="T46" i="39"/>
  <c r="O47" i="39"/>
  <c r="S47" i="39"/>
  <c r="N48" i="39"/>
  <c r="R48" i="39"/>
  <c r="M49" i="39"/>
  <c r="Q49" i="39"/>
  <c r="P50" i="39"/>
  <c r="T50" i="39"/>
  <c r="O51" i="39"/>
  <c r="S51" i="39"/>
  <c r="N52" i="39"/>
  <c r="R52" i="39"/>
  <c r="M53" i="39"/>
  <c r="Q53" i="39"/>
  <c r="P54" i="39"/>
  <c r="T54" i="39"/>
  <c r="O55" i="39"/>
  <c r="S55" i="39"/>
  <c r="N56" i="39"/>
  <c r="R56" i="39"/>
  <c r="M57" i="39"/>
  <c r="Q57" i="39"/>
  <c r="P58" i="39"/>
  <c r="T58" i="39"/>
  <c r="O59" i="39"/>
  <c r="S59" i="39"/>
  <c r="N60" i="39"/>
  <c r="R60" i="39"/>
  <c r="M58" i="39"/>
  <c r="T59" i="39"/>
  <c r="S60" i="39"/>
  <c r="M35" i="39"/>
  <c r="O36" i="39"/>
  <c r="S37" i="39"/>
  <c r="Q38" i="39"/>
  <c r="P39" i="39"/>
  <c r="O40" i="39"/>
  <c r="S41" i="39"/>
  <c r="Q42" i="39"/>
  <c r="P43" i="39"/>
  <c r="T43" i="39"/>
  <c r="O44" i="39"/>
  <c r="S44" i="39"/>
  <c r="N45" i="39"/>
  <c r="R45" i="39"/>
  <c r="M46" i="39"/>
  <c r="Q46" i="39"/>
  <c r="P47" i="39"/>
  <c r="T47" i="39"/>
  <c r="O48" i="39"/>
  <c r="S48" i="39"/>
  <c r="N49" i="39"/>
  <c r="R49" i="39"/>
  <c r="M50" i="39"/>
  <c r="Q50" i="39"/>
  <c r="P51" i="39"/>
  <c r="T51" i="39"/>
  <c r="O52" i="39"/>
  <c r="S52" i="39"/>
  <c r="N53" i="39"/>
  <c r="R53" i="39"/>
  <c r="M54" i="39"/>
  <c r="Q54" i="39"/>
  <c r="P55" i="39"/>
  <c r="T55" i="39"/>
  <c r="O56" i="39"/>
  <c r="S56" i="39"/>
  <c r="N57" i="39"/>
  <c r="R57" i="39"/>
  <c r="Q58" i="39"/>
  <c r="P59" i="39"/>
  <c r="O60" i="39"/>
  <c r="D61" i="39"/>
  <c r="H61" i="39"/>
  <c r="D62" i="39"/>
  <c r="H62" i="39"/>
  <c r="D63" i="39"/>
  <c r="H63" i="39"/>
  <c r="C4" i="39"/>
  <c r="G4" i="39"/>
  <c r="C5" i="39"/>
  <c r="G5" i="39"/>
  <c r="C6" i="39"/>
  <c r="G6" i="39"/>
  <c r="C7" i="39"/>
  <c r="G7" i="39"/>
  <c r="C8" i="39"/>
  <c r="G8" i="39"/>
  <c r="C9" i="39"/>
  <c r="G9" i="39"/>
  <c r="C10" i="39"/>
  <c r="G10" i="39"/>
  <c r="C11" i="39"/>
  <c r="G11" i="39"/>
  <c r="C12" i="39"/>
  <c r="G12" i="39"/>
  <c r="C13" i="39"/>
  <c r="G13" i="39"/>
  <c r="C14" i="39"/>
  <c r="G14" i="39"/>
  <c r="C15" i="39"/>
  <c r="G15" i="39"/>
  <c r="C16" i="39"/>
  <c r="G16" i="39"/>
  <c r="C17" i="39"/>
  <c r="G17" i="39"/>
  <c r="C18" i="39"/>
  <c r="G18" i="39"/>
  <c r="C19" i="39"/>
  <c r="G19" i="39"/>
  <c r="C20" i="39"/>
  <c r="G20" i="39"/>
  <c r="C21" i="39"/>
  <c r="G21" i="39"/>
  <c r="C22" i="39"/>
  <c r="G22" i="39"/>
  <c r="C23" i="39"/>
  <c r="G23" i="39"/>
  <c r="C24" i="39"/>
  <c r="G24" i="39"/>
  <c r="C25" i="39"/>
  <c r="G25" i="39"/>
  <c r="C26" i="39"/>
  <c r="G26" i="39"/>
  <c r="C27" i="39"/>
  <c r="G27" i="39"/>
  <c r="C28" i="39"/>
  <c r="G28" i="39"/>
  <c r="C29" i="39"/>
  <c r="G29" i="39"/>
  <c r="C30" i="39"/>
  <c r="G30" i="39"/>
  <c r="C31" i="39"/>
  <c r="G31" i="39"/>
  <c r="C32" i="39"/>
  <c r="G32" i="39"/>
  <c r="C33" i="39"/>
  <c r="G33" i="39"/>
  <c r="C34" i="39"/>
  <c r="G34" i="39"/>
  <c r="C35" i="39"/>
  <c r="G35" i="39"/>
  <c r="C36" i="39"/>
  <c r="G36" i="39"/>
  <c r="C37" i="39"/>
  <c r="G37" i="39"/>
  <c r="C38" i="39"/>
  <c r="G38" i="39"/>
  <c r="C39" i="39"/>
  <c r="G39" i="39"/>
  <c r="C40" i="39"/>
  <c r="G40" i="39"/>
  <c r="C41" i="39"/>
  <c r="G41" i="39"/>
  <c r="C42" i="39"/>
  <c r="G42" i="39"/>
  <c r="C43" i="39"/>
  <c r="E61" i="39"/>
  <c r="I61" i="39"/>
  <c r="E62" i="39"/>
  <c r="I62" i="39"/>
  <c r="E63" i="39"/>
  <c r="I63" i="39"/>
  <c r="D4" i="39"/>
  <c r="H4" i="39"/>
  <c r="D5" i="39"/>
  <c r="H5" i="39"/>
  <c r="D6" i="39"/>
  <c r="H6" i="39"/>
  <c r="D7" i="39"/>
  <c r="H7" i="39"/>
  <c r="D8" i="39"/>
  <c r="H8" i="39"/>
  <c r="D9" i="39"/>
  <c r="H9" i="39"/>
  <c r="D10" i="39"/>
  <c r="H10" i="39"/>
  <c r="D11" i="39"/>
  <c r="H11" i="39"/>
  <c r="D12" i="39"/>
  <c r="H12" i="39"/>
  <c r="D13" i="39"/>
  <c r="H13" i="39"/>
  <c r="D14" i="39"/>
  <c r="H14" i="39"/>
  <c r="D15" i="39"/>
  <c r="H15" i="39"/>
  <c r="D16" i="39"/>
  <c r="H16" i="39"/>
  <c r="D17" i="39"/>
  <c r="H17" i="39"/>
  <c r="D18" i="39"/>
  <c r="H18" i="39"/>
  <c r="D19" i="39"/>
  <c r="H19" i="39"/>
  <c r="D20" i="39"/>
  <c r="H20" i="39"/>
  <c r="D21" i="39"/>
  <c r="H21" i="39"/>
  <c r="D22" i="39"/>
  <c r="H22" i="39"/>
  <c r="D23" i="39"/>
  <c r="H23" i="39"/>
  <c r="D24" i="39"/>
  <c r="H24" i="39"/>
  <c r="D25" i="39"/>
  <c r="H25" i="39"/>
  <c r="D26" i="39"/>
  <c r="H26" i="39"/>
  <c r="D27" i="39"/>
  <c r="H27" i="39"/>
  <c r="D28" i="39"/>
  <c r="H28" i="39"/>
  <c r="D29" i="39"/>
  <c r="H29" i="39"/>
  <c r="D30" i="39"/>
  <c r="H30" i="39"/>
  <c r="D31" i="39"/>
  <c r="H31" i="39"/>
  <c r="D32" i="39"/>
  <c r="H32" i="39"/>
  <c r="D33" i="39"/>
  <c r="H33" i="39"/>
  <c r="D34" i="39"/>
  <c r="H34" i="39"/>
  <c r="D35" i="39"/>
  <c r="H35" i="39"/>
  <c r="D36" i="39"/>
  <c r="H36" i="39"/>
  <c r="D37" i="39"/>
  <c r="H37" i="39"/>
  <c r="D38" i="39"/>
  <c r="H38" i="39"/>
  <c r="D39" i="39"/>
  <c r="H39" i="39"/>
  <c r="D40" i="39"/>
  <c r="H40" i="39"/>
  <c r="D41" i="39"/>
  <c r="H41" i="39"/>
  <c r="D42" i="39"/>
  <c r="H42" i="39"/>
  <c r="D43" i="39"/>
  <c r="F61" i="39"/>
  <c r="J61" i="39"/>
  <c r="F62" i="39"/>
  <c r="J62" i="39"/>
  <c r="F63" i="39"/>
  <c r="J63" i="39"/>
  <c r="E4" i="39"/>
  <c r="I4" i="39"/>
  <c r="E5" i="39"/>
  <c r="I5" i="39"/>
  <c r="E6" i="39"/>
  <c r="I6" i="39"/>
  <c r="E7" i="39"/>
  <c r="I7" i="39"/>
  <c r="E8" i="39"/>
  <c r="I8" i="39"/>
  <c r="E9" i="39"/>
  <c r="I9" i="39"/>
  <c r="E10" i="39"/>
  <c r="I10" i="39"/>
  <c r="E11" i="39"/>
  <c r="I11" i="39"/>
  <c r="E12" i="39"/>
  <c r="I12" i="39"/>
  <c r="E13" i="39"/>
  <c r="I13" i="39"/>
  <c r="E14" i="39"/>
  <c r="I14" i="39"/>
  <c r="E15" i="39"/>
  <c r="I15" i="39"/>
  <c r="E16" i="39"/>
  <c r="I16" i="39"/>
  <c r="E17" i="39"/>
  <c r="I17" i="39"/>
  <c r="E18" i="39"/>
  <c r="I18" i="39"/>
  <c r="E19" i="39"/>
  <c r="I19" i="39"/>
  <c r="E20" i="39"/>
  <c r="I20" i="39"/>
  <c r="E21" i="39"/>
  <c r="I21" i="39"/>
  <c r="E22" i="39"/>
  <c r="I22" i="39"/>
  <c r="E23" i="39"/>
  <c r="I23" i="39"/>
  <c r="E24" i="39"/>
  <c r="I24" i="39"/>
  <c r="E25" i="39"/>
  <c r="I25" i="39"/>
  <c r="E26" i="39"/>
  <c r="I26" i="39"/>
  <c r="E27" i="39"/>
  <c r="I27" i="39"/>
  <c r="E28" i="39"/>
  <c r="I28" i="39"/>
  <c r="E29" i="39"/>
  <c r="I29" i="39"/>
  <c r="E30" i="39"/>
  <c r="I30" i="39"/>
  <c r="E31" i="39"/>
  <c r="I31" i="39"/>
  <c r="E32" i="39"/>
  <c r="I32" i="39"/>
  <c r="E33" i="39"/>
  <c r="I33" i="39"/>
  <c r="E34" i="39"/>
  <c r="I34" i="39"/>
  <c r="E35" i="39"/>
  <c r="I35" i="39"/>
  <c r="E36" i="39"/>
  <c r="I36" i="39"/>
  <c r="E37" i="39"/>
  <c r="I37" i="39"/>
  <c r="E38" i="39"/>
  <c r="I38" i="39"/>
  <c r="E39" i="39"/>
  <c r="I39" i="39"/>
  <c r="E40" i="39"/>
  <c r="I40" i="39"/>
  <c r="E41" i="39"/>
  <c r="I41" i="39"/>
  <c r="E42" i="39"/>
  <c r="I42" i="39"/>
  <c r="E43" i="39"/>
  <c r="C61" i="39"/>
  <c r="G61" i="39"/>
  <c r="C62" i="39"/>
  <c r="G62" i="39"/>
  <c r="C63" i="39"/>
  <c r="G63" i="39"/>
  <c r="F4" i="39"/>
  <c r="J4" i="39"/>
  <c r="F5" i="39"/>
  <c r="J5" i="39"/>
  <c r="F6" i="39"/>
  <c r="J6" i="39"/>
  <c r="F7" i="39"/>
  <c r="J7" i="39"/>
  <c r="F8" i="39"/>
  <c r="J8" i="39"/>
  <c r="F9" i="39"/>
  <c r="J9" i="39"/>
  <c r="F10" i="39"/>
  <c r="J10" i="39"/>
  <c r="F11" i="39"/>
  <c r="J11" i="39"/>
  <c r="F12" i="39"/>
  <c r="J12" i="39"/>
  <c r="F13" i="39"/>
  <c r="J13" i="39"/>
  <c r="F14" i="39"/>
  <c r="J14" i="39"/>
  <c r="F15" i="39"/>
  <c r="J15" i="39"/>
  <c r="F16" i="39"/>
  <c r="J16" i="39"/>
  <c r="F17" i="39"/>
  <c r="J17" i="39"/>
  <c r="F18" i="39"/>
  <c r="J18" i="39"/>
  <c r="F19" i="39"/>
  <c r="J19" i="39"/>
  <c r="F20" i="39"/>
  <c r="J20" i="39"/>
  <c r="F21" i="39"/>
  <c r="J21" i="39"/>
  <c r="F22" i="39"/>
  <c r="J22" i="39"/>
  <c r="F23" i="39"/>
  <c r="J23" i="39"/>
  <c r="F24" i="39"/>
  <c r="J24" i="39"/>
  <c r="F25" i="39"/>
  <c r="J25" i="39"/>
  <c r="F26" i="39"/>
  <c r="J26" i="39"/>
  <c r="F27" i="39"/>
  <c r="J27" i="39"/>
  <c r="F28" i="39"/>
  <c r="J28" i="39"/>
  <c r="F29" i="39"/>
  <c r="J29" i="39"/>
  <c r="F30" i="39"/>
  <c r="J30" i="39"/>
  <c r="F31" i="39"/>
  <c r="J31" i="39"/>
  <c r="F32" i="39"/>
  <c r="J32" i="39"/>
  <c r="F33" i="39"/>
  <c r="J33" i="39"/>
  <c r="F34" i="39"/>
  <c r="J34" i="39"/>
  <c r="F35" i="39"/>
  <c r="J35" i="39"/>
  <c r="F36" i="39"/>
  <c r="J36" i="39"/>
  <c r="F37" i="39"/>
  <c r="J37" i="39"/>
  <c r="F38" i="39"/>
  <c r="J38" i="39"/>
  <c r="F39" i="39"/>
  <c r="J39" i="39"/>
  <c r="F40" i="39"/>
  <c r="J40" i="39"/>
  <c r="F41" i="39"/>
  <c r="J41" i="39"/>
  <c r="F42" i="39"/>
  <c r="J42" i="39"/>
  <c r="F43" i="39"/>
  <c r="G43" i="39"/>
  <c r="C44" i="39"/>
  <c r="G44" i="39"/>
  <c r="C45" i="39"/>
  <c r="G45" i="39"/>
  <c r="C46" i="39"/>
  <c r="G46" i="39"/>
  <c r="C47" i="39"/>
  <c r="G47" i="39"/>
  <c r="C48" i="39"/>
  <c r="G48" i="39"/>
  <c r="C49" i="39"/>
  <c r="G49" i="39"/>
  <c r="C50" i="39"/>
  <c r="G50" i="39"/>
  <c r="C51" i="39"/>
  <c r="G52" i="39"/>
  <c r="C53" i="39"/>
  <c r="G54" i="39"/>
  <c r="C56" i="39"/>
  <c r="G56" i="39"/>
  <c r="C58" i="39"/>
  <c r="G59" i="39"/>
  <c r="D57" i="39"/>
  <c r="H59" i="39"/>
  <c r="H43" i="39"/>
  <c r="D44" i="39"/>
  <c r="H44" i="39"/>
  <c r="D45" i="39"/>
  <c r="H45" i="39"/>
  <c r="D46" i="39"/>
  <c r="H46" i="39"/>
  <c r="D47" i="39"/>
  <c r="H47" i="39"/>
  <c r="D48" i="39"/>
  <c r="H48" i="39"/>
  <c r="D49" i="39"/>
  <c r="H49" i="39"/>
  <c r="D50" i="39"/>
  <c r="H50" i="39"/>
  <c r="D51" i="39"/>
  <c r="H51" i="39"/>
  <c r="D52" i="39"/>
  <c r="H52" i="39"/>
  <c r="D53" i="39"/>
  <c r="H53" i="39"/>
  <c r="D54" i="39"/>
  <c r="H54" i="39"/>
  <c r="D55" i="39"/>
  <c r="H55" i="39"/>
  <c r="D56" i="39"/>
  <c r="H56" i="39"/>
  <c r="H58" i="39"/>
  <c r="D59" i="39"/>
  <c r="I43" i="39"/>
  <c r="E44" i="39"/>
  <c r="I44" i="39"/>
  <c r="E45" i="39"/>
  <c r="I45" i="39"/>
  <c r="E46" i="39"/>
  <c r="I46" i="39"/>
  <c r="E47" i="39"/>
  <c r="I47" i="39"/>
  <c r="E48" i="39"/>
  <c r="I48" i="39"/>
  <c r="E49" i="39"/>
  <c r="I49" i="39"/>
  <c r="E50" i="39"/>
  <c r="I50" i="39"/>
  <c r="E51" i="39"/>
  <c r="I51" i="39"/>
  <c r="E52" i="39"/>
  <c r="I52" i="39"/>
  <c r="E53" i="39"/>
  <c r="I53" i="39"/>
  <c r="E54" i="39"/>
  <c r="I54" i="39"/>
  <c r="E55" i="39"/>
  <c r="I55" i="39"/>
  <c r="E56" i="39"/>
  <c r="I56" i="39"/>
  <c r="E57" i="39"/>
  <c r="I57" i="39"/>
  <c r="E58" i="39"/>
  <c r="I58" i="39"/>
  <c r="E59" i="39"/>
  <c r="I59" i="39"/>
  <c r="E60" i="39"/>
  <c r="I60" i="39"/>
  <c r="C52" i="39"/>
  <c r="C54" i="39"/>
  <c r="G55" i="39"/>
  <c r="C57" i="39"/>
  <c r="C59" i="39"/>
  <c r="G60" i="39"/>
  <c r="H57" i="39"/>
  <c r="D60" i="39"/>
  <c r="J43" i="39"/>
  <c r="F44" i="39"/>
  <c r="J44" i="39"/>
  <c r="F45" i="39"/>
  <c r="J45" i="39"/>
  <c r="F46" i="39"/>
  <c r="J46" i="39"/>
  <c r="F47" i="39"/>
  <c r="J47" i="39"/>
  <c r="F48" i="39"/>
  <c r="J48" i="39"/>
  <c r="F49" i="39"/>
  <c r="J49" i="39"/>
  <c r="F50" i="39"/>
  <c r="J50" i="39"/>
  <c r="F51" i="39"/>
  <c r="J51" i="39"/>
  <c r="F52" i="39"/>
  <c r="J52" i="39"/>
  <c r="F53" i="39"/>
  <c r="J53" i="39"/>
  <c r="F54" i="39"/>
  <c r="J54" i="39"/>
  <c r="F55" i="39"/>
  <c r="J55" i="39"/>
  <c r="F56" i="39"/>
  <c r="J56" i="39"/>
  <c r="F57" i="39"/>
  <c r="J57" i="39"/>
  <c r="F58" i="39"/>
  <c r="J58" i="39"/>
  <c r="F59" i="39"/>
  <c r="J59" i="39"/>
  <c r="F60" i="39"/>
  <c r="J60" i="39"/>
  <c r="G51" i="39"/>
  <c r="G53" i="39"/>
  <c r="C55" i="39"/>
  <c r="G57" i="39"/>
  <c r="G58" i="39"/>
  <c r="C60" i="39"/>
  <c r="D58" i="39"/>
  <c r="H60" i="39"/>
  <c r="O3" i="39"/>
  <c r="P3" i="39"/>
  <c r="T3" i="39"/>
  <c r="N3" i="39"/>
  <c r="Q3" i="39"/>
  <c r="R3" i="39"/>
  <c r="S3" i="39"/>
  <c r="M3" i="39"/>
  <c r="E3" i="39"/>
  <c r="I3" i="39"/>
  <c r="D3" i="39"/>
  <c r="H3" i="39"/>
  <c r="G3" i="39"/>
  <c r="J3" i="39"/>
  <c r="C3" i="39"/>
  <c r="F3" i="39"/>
  <c r="V5" i="36"/>
  <c r="V370" i="36"/>
  <c r="V369" i="36"/>
  <c r="V368" i="36"/>
  <c r="V367" i="36"/>
  <c r="V366" i="36"/>
  <c r="V365" i="36"/>
  <c r="V364" i="36"/>
  <c r="V363" i="36"/>
  <c r="V362" i="36"/>
  <c r="V361" i="36"/>
  <c r="V360" i="36"/>
  <c r="V359" i="36"/>
  <c r="V358" i="36"/>
  <c r="V357" i="36"/>
  <c r="V356" i="36"/>
  <c r="V355" i="36"/>
  <c r="V354" i="36"/>
  <c r="V353" i="36"/>
  <c r="V352" i="36"/>
  <c r="V351" i="36"/>
  <c r="V350" i="36"/>
  <c r="V349" i="36"/>
  <c r="V348" i="36"/>
  <c r="V347" i="36"/>
  <c r="V346" i="36"/>
  <c r="V345" i="36"/>
  <c r="V344" i="36"/>
  <c r="V343" i="36"/>
  <c r="V342" i="36"/>
  <c r="V341" i="36"/>
  <c r="V340" i="36"/>
  <c r="V339" i="36"/>
  <c r="V338" i="36"/>
  <c r="V337" i="36"/>
  <c r="V336" i="36"/>
  <c r="V335" i="36"/>
  <c r="V334" i="36"/>
  <c r="V333" i="36"/>
  <c r="V332" i="36"/>
  <c r="V331" i="36"/>
  <c r="V330" i="36"/>
  <c r="V329" i="36"/>
  <c r="V328" i="36"/>
  <c r="V327" i="36"/>
  <c r="V326" i="36"/>
  <c r="V325" i="36"/>
  <c r="V324" i="36"/>
  <c r="V323" i="36"/>
  <c r="V322" i="36"/>
  <c r="V321" i="36"/>
  <c r="V320" i="36"/>
  <c r="V319" i="36"/>
  <c r="V318" i="36"/>
  <c r="V317" i="36"/>
  <c r="V316" i="36"/>
  <c r="V315" i="36"/>
  <c r="V314" i="36"/>
  <c r="V313" i="36"/>
  <c r="V312" i="36"/>
  <c r="V311" i="36"/>
  <c r="V310" i="36"/>
  <c r="V309" i="36"/>
  <c r="V308" i="36"/>
  <c r="V307" i="36"/>
  <c r="V306" i="36"/>
  <c r="V305" i="36"/>
  <c r="V304" i="36"/>
  <c r="V303" i="36"/>
  <c r="V302" i="36"/>
  <c r="V301" i="36"/>
  <c r="V300" i="36"/>
  <c r="V299" i="36"/>
  <c r="V298" i="36"/>
  <c r="V297" i="36"/>
  <c r="V296" i="36"/>
  <c r="V295" i="36"/>
  <c r="V294" i="36"/>
  <c r="V293" i="36"/>
  <c r="V292" i="36"/>
  <c r="V291" i="36"/>
  <c r="V290" i="36"/>
  <c r="V289" i="36"/>
  <c r="V288" i="36"/>
  <c r="V287" i="36"/>
  <c r="V286" i="36"/>
  <c r="V285" i="36"/>
  <c r="V284" i="36"/>
  <c r="V283" i="36"/>
  <c r="V282" i="36"/>
  <c r="V281" i="36"/>
  <c r="V280" i="36"/>
  <c r="V279" i="36"/>
  <c r="V278" i="36"/>
  <c r="V277" i="36"/>
  <c r="V276" i="36"/>
  <c r="V275" i="36"/>
  <c r="V274" i="36"/>
  <c r="V273" i="36"/>
  <c r="V272" i="36"/>
  <c r="V271" i="36"/>
  <c r="V270" i="36"/>
  <c r="V269" i="36"/>
  <c r="V268" i="36"/>
  <c r="V267" i="36"/>
  <c r="V266" i="36"/>
  <c r="V265" i="36"/>
  <c r="V264" i="36"/>
  <c r="V263" i="36"/>
  <c r="V262" i="36"/>
  <c r="V261" i="36"/>
  <c r="V260" i="36"/>
  <c r="V259" i="36"/>
  <c r="V258" i="36"/>
  <c r="V257" i="36"/>
  <c r="V256" i="36"/>
  <c r="V255" i="36"/>
  <c r="V254" i="36"/>
  <c r="V253" i="36"/>
  <c r="V252" i="36"/>
  <c r="V251" i="36"/>
  <c r="V250" i="36"/>
  <c r="V249" i="36"/>
  <c r="V248" i="36"/>
  <c r="V247" i="36"/>
  <c r="V246" i="36"/>
  <c r="V245" i="36"/>
  <c r="V244" i="36"/>
  <c r="V243" i="36"/>
  <c r="V242" i="36"/>
  <c r="V241" i="36"/>
  <c r="V240" i="36"/>
  <c r="V239" i="36"/>
  <c r="V238" i="36"/>
  <c r="V237" i="36"/>
  <c r="V236" i="36"/>
  <c r="V235" i="36"/>
  <c r="V234" i="36"/>
  <c r="V233" i="36"/>
  <c r="V232" i="36"/>
  <c r="V231" i="36"/>
  <c r="V230" i="36"/>
  <c r="V229" i="36"/>
  <c r="V228" i="36"/>
  <c r="V227" i="36"/>
  <c r="V226" i="36"/>
  <c r="V225" i="36"/>
  <c r="V224" i="36"/>
  <c r="V223" i="36"/>
  <c r="V222" i="36"/>
  <c r="V221" i="36"/>
  <c r="V220" i="36"/>
  <c r="V219" i="36"/>
  <c r="V218" i="36"/>
  <c r="V217" i="36"/>
  <c r="V216" i="36"/>
  <c r="V215" i="36"/>
  <c r="V214" i="36"/>
  <c r="V213" i="36"/>
  <c r="V212" i="36"/>
  <c r="V211" i="36"/>
  <c r="V210" i="36"/>
  <c r="V209" i="36"/>
  <c r="V208" i="36"/>
  <c r="V207" i="36"/>
  <c r="V206" i="36"/>
  <c r="V205" i="36"/>
  <c r="V204" i="36"/>
  <c r="V203" i="36"/>
  <c r="V202" i="36"/>
  <c r="V201" i="36"/>
  <c r="V200" i="36"/>
  <c r="V199" i="36"/>
  <c r="V198" i="36"/>
  <c r="V197" i="36"/>
  <c r="V196" i="36"/>
  <c r="V195" i="36"/>
  <c r="V194" i="36"/>
  <c r="V193" i="36"/>
  <c r="V192" i="36"/>
  <c r="V191" i="36"/>
  <c r="V190" i="36"/>
  <c r="V189" i="36"/>
  <c r="V188" i="36"/>
  <c r="V187" i="36"/>
  <c r="V186" i="36"/>
  <c r="V185" i="36"/>
  <c r="V184" i="36"/>
  <c r="V183" i="36"/>
  <c r="V182" i="36"/>
  <c r="V181" i="36"/>
  <c r="V180" i="36"/>
  <c r="V179" i="36"/>
  <c r="V178" i="36"/>
  <c r="V177" i="36"/>
  <c r="V176" i="36"/>
  <c r="V175" i="36"/>
  <c r="V174" i="36"/>
  <c r="V173" i="36"/>
  <c r="V172" i="36"/>
  <c r="V171" i="36"/>
  <c r="V170" i="36"/>
  <c r="V169" i="36"/>
  <c r="V168" i="36"/>
  <c r="V167" i="36"/>
  <c r="V166" i="36"/>
  <c r="V165" i="36"/>
  <c r="V164" i="36"/>
  <c r="V163" i="36"/>
  <c r="V162" i="36"/>
  <c r="V161" i="36"/>
  <c r="V160" i="36"/>
  <c r="V159" i="36"/>
  <c r="V158" i="36"/>
  <c r="V157" i="36"/>
  <c r="V156" i="36"/>
  <c r="V155" i="36"/>
  <c r="V154" i="36"/>
  <c r="V153" i="36"/>
  <c r="V152" i="36"/>
  <c r="V151" i="36"/>
  <c r="V150" i="36"/>
  <c r="V149" i="36"/>
  <c r="V148" i="36"/>
  <c r="V147" i="36"/>
  <c r="V146" i="36"/>
  <c r="V145" i="36"/>
  <c r="V144" i="36"/>
  <c r="V143" i="36"/>
  <c r="V142" i="36"/>
  <c r="V141" i="36"/>
  <c r="V140" i="36"/>
  <c r="V139" i="36"/>
  <c r="V138" i="36"/>
  <c r="V137" i="36"/>
  <c r="V136" i="36"/>
  <c r="V135" i="36"/>
  <c r="V134" i="36"/>
  <c r="V133" i="36"/>
  <c r="V132" i="36"/>
  <c r="V131" i="36"/>
  <c r="V130" i="36"/>
  <c r="V129" i="36"/>
  <c r="V128" i="36"/>
  <c r="V127" i="36"/>
  <c r="V126" i="36"/>
  <c r="V125" i="36"/>
  <c r="V124" i="36"/>
  <c r="V123" i="36"/>
  <c r="V122" i="36"/>
  <c r="V121" i="36"/>
  <c r="V120" i="36"/>
  <c r="V119" i="36"/>
  <c r="V118" i="36"/>
  <c r="V117" i="36"/>
  <c r="V116" i="36"/>
  <c r="V115" i="36"/>
  <c r="V114" i="36"/>
  <c r="V113" i="36"/>
  <c r="V112" i="36"/>
  <c r="V111" i="36"/>
  <c r="V110" i="36"/>
  <c r="V109" i="36"/>
  <c r="V108" i="36"/>
  <c r="V107" i="36"/>
  <c r="V106" i="36"/>
  <c r="V105" i="36"/>
  <c r="V104" i="36"/>
  <c r="V103" i="36"/>
  <c r="V102" i="36"/>
  <c r="V101" i="36"/>
  <c r="V100" i="36"/>
  <c r="V99" i="36"/>
  <c r="V98" i="36"/>
  <c r="V97" i="36"/>
  <c r="V96" i="36"/>
  <c r="V95" i="36"/>
  <c r="V94" i="36"/>
  <c r="V93" i="36"/>
  <c r="V92" i="36"/>
  <c r="V91" i="36"/>
  <c r="V90" i="36"/>
  <c r="V89" i="36"/>
  <c r="V88" i="36"/>
  <c r="V87" i="36"/>
  <c r="V86" i="36"/>
  <c r="V85" i="36"/>
  <c r="V84" i="36"/>
  <c r="V83" i="36"/>
  <c r="V82" i="36"/>
  <c r="V81" i="36"/>
  <c r="V80" i="36"/>
  <c r="V79" i="36"/>
  <c r="V78" i="36"/>
  <c r="V77" i="36"/>
  <c r="V76" i="36"/>
  <c r="V75" i="36"/>
  <c r="V74" i="36"/>
  <c r="V73" i="36"/>
  <c r="V72" i="36"/>
  <c r="V71" i="36"/>
  <c r="V70" i="36"/>
  <c r="V69" i="36"/>
  <c r="V68" i="36"/>
  <c r="V67" i="36"/>
  <c r="V66" i="36"/>
  <c r="V65" i="36"/>
  <c r="V64" i="36"/>
  <c r="V63" i="36"/>
  <c r="V62" i="36"/>
  <c r="V61" i="36"/>
  <c r="V60" i="36"/>
  <c r="V59" i="36"/>
  <c r="V58" i="36"/>
  <c r="V57" i="36"/>
  <c r="V56" i="36"/>
  <c r="V55" i="36"/>
  <c r="V54" i="36"/>
  <c r="V53" i="36"/>
  <c r="V52" i="36"/>
  <c r="V51" i="36"/>
  <c r="V50" i="36"/>
  <c r="V49" i="36"/>
  <c r="V48" i="36"/>
  <c r="V47" i="36"/>
  <c r="V46" i="36"/>
  <c r="V45" i="36"/>
  <c r="V44" i="36"/>
  <c r="V43" i="36"/>
  <c r="V42" i="36"/>
  <c r="V41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V22" i="36"/>
  <c r="V21" i="36"/>
  <c r="V20" i="36"/>
  <c r="V19" i="36"/>
  <c r="V18" i="36"/>
  <c r="V17" i="36"/>
  <c r="V16" i="36"/>
  <c r="V15" i="36"/>
  <c r="V14" i="36"/>
  <c r="V13" i="36"/>
  <c r="V12" i="36"/>
  <c r="V11" i="36"/>
  <c r="V10" i="36"/>
  <c r="V9" i="36"/>
  <c r="V8" i="36"/>
  <c r="V7" i="36"/>
  <c r="V6" i="36"/>
  <c r="K6" i="36"/>
  <c r="K7" i="36"/>
  <c r="K8" i="36"/>
  <c r="K9" i="36"/>
  <c r="K10" i="36"/>
  <c r="K11" i="36"/>
  <c r="K12" i="36"/>
  <c r="K13" i="36"/>
  <c r="K14" i="36"/>
  <c r="K15" i="36"/>
  <c r="K16" i="36"/>
  <c r="K17" i="36"/>
  <c r="K18" i="36"/>
  <c r="K19" i="36"/>
  <c r="K20" i="36"/>
  <c r="K21" i="36"/>
  <c r="K22" i="36"/>
  <c r="K23" i="36"/>
  <c r="K24" i="36"/>
  <c r="K25" i="36"/>
  <c r="K26" i="36"/>
  <c r="K27" i="36"/>
  <c r="K28" i="36"/>
  <c r="K29" i="36"/>
  <c r="K30" i="36"/>
  <c r="K31" i="36"/>
  <c r="K32" i="36"/>
  <c r="K33" i="36"/>
  <c r="K34" i="36"/>
  <c r="K35" i="36"/>
  <c r="K36" i="36"/>
  <c r="K37" i="36"/>
  <c r="K38" i="36"/>
  <c r="K39" i="36"/>
  <c r="K40" i="36"/>
  <c r="K41" i="36"/>
  <c r="K42" i="36"/>
  <c r="K43" i="36"/>
  <c r="K44" i="36"/>
  <c r="K45" i="36"/>
  <c r="K46" i="36"/>
  <c r="K47" i="36"/>
  <c r="K48" i="36"/>
  <c r="K49" i="36"/>
  <c r="K50" i="36"/>
  <c r="K51" i="36"/>
  <c r="K52" i="36"/>
  <c r="K53" i="36"/>
  <c r="K54" i="36"/>
  <c r="K55" i="36"/>
  <c r="K56" i="36"/>
  <c r="K57" i="36"/>
  <c r="K58" i="36"/>
  <c r="K59" i="36"/>
  <c r="K60" i="36"/>
  <c r="K61" i="36"/>
  <c r="K62" i="36"/>
  <c r="K63" i="36"/>
  <c r="K64" i="36"/>
  <c r="K65" i="36"/>
  <c r="K66" i="36"/>
  <c r="K67" i="36"/>
  <c r="K68" i="36"/>
  <c r="K69" i="36"/>
  <c r="K70" i="36"/>
  <c r="K71" i="36"/>
  <c r="K72" i="36"/>
  <c r="K73" i="36"/>
  <c r="K74" i="36"/>
  <c r="K75" i="36"/>
  <c r="K76" i="36"/>
  <c r="K77" i="36"/>
  <c r="K78" i="36"/>
  <c r="K79" i="36"/>
  <c r="K80" i="36"/>
  <c r="K81" i="36"/>
  <c r="K82" i="36"/>
  <c r="K83" i="36"/>
  <c r="K84" i="36"/>
  <c r="K85" i="36"/>
  <c r="K86" i="36"/>
  <c r="K87" i="36"/>
  <c r="K88" i="36"/>
  <c r="K89" i="36"/>
  <c r="K90" i="36"/>
  <c r="K91" i="36"/>
  <c r="K92" i="36"/>
  <c r="K93" i="36"/>
  <c r="K94" i="36"/>
  <c r="K95" i="36"/>
  <c r="K96" i="36"/>
  <c r="K97" i="36"/>
  <c r="K98" i="36"/>
  <c r="K99" i="36"/>
  <c r="K100" i="36"/>
  <c r="K101" i="36"/>
  <c r="K102" i="36"/>
  <c r="K103" i="36"/>
  <c r="K104" i="36"/>
  <c r="K105" i="36"/>
  <c r="K106" i="36"/>
  <c r="K107" i="36"/>
  <c r="K108" i="36"/>
  <c r="K109" i="36"/>
  <c r="K110" i="36"/>
  <c r="K111" i="36"/>
  <c r="K112" i="36"/>
  <c r="K113" i="36"/>
  <c r="K114" i="36"/>
  <c r="K115" i="36"/>
  <c r="K116" i="36"/>
  <c r="K117" i="36"/>
  <c r="K118" i="36"/>
  <c r="K119" i="36"/>
  <c r="K120" i="36"/>
  <c r="K121" i="36"/>
  <c r="K122" i="36"/>
  <c r="K123" i="36"/>
  <c r="K124" i="36"/>
  <c r="K125" i="36"/>
  <c r="K126" i="36"/>
  <c r="K127" i="36"/>
  <c r="K128" i="36"/>
  <c r="K129" i="36"/>
  <c r="K130" i="36"/>
  <c r="K131" i="36"/>
  <c r="K132" i="36"/>
  <c r="K133" i="36"/>
  <c r="K134" i="36"/>
  <c r="K135" i="36"/>
  <c r="K136" i="36"/>
  <c r="K137" i="36"/>
  <c r="K138" i="36"/>
  <c r="K139" i="36"/>
  <c r="K140" i="36"/>
  <c r="K141" i="36"/>
  <c r="K142" i="36"/>
  <c r="K143" i="36"/>
  <c r="K144" i="36"/>
  <c r="K145" i="36"/>
  <c r="K146" i="36"/>
  <c r="K147" i="36"/>
  <c r="K148" i="36"/>
  <c r="K149" i="36"/>
  <c r="K150" i="36"/>
  <c r="K151" i="36"/>
  <c r="K152" i="36"/>
  <c r="K153" i="36"/>
  <c r="K154" i="36"/>
  <c r="K155" i="36"/>
  <c r="K156" i="36"/>
  <c r="K157" i="36"/>
  <c r="K158" i="36"/>
  <c r="K159" i="36"/>
  <c r="K160" i="36"/>
  <c r="K161" i="36"/>
  <c r="K162" i="36"/>
  <c r="K163" i="36"/>
  <c r="K164" i="36"/>
  <c r="K165" i="36"/>
  <c r="K166" i="36"/>
  <c r="K167" i="36"/>
  <c r="K168" i="36"/>
  <c r="K169" i="36"/>
  <c r="K170" i="36"/>
  <c r="K171" i="36"/>
  <c r="K172" i="36"/>
  <c r="K173" i="36"/>
  <c r="K174" i="36"/>
  <c r="K175" i="36"/>
  <c r="K176" i="36"/>
  <c r="K177" i="36"/>
  <c r="K178" i="36"/>
  <c r="K179" i="36"/>
  <c r="K180" i="36"/>
  <c r="K181" i="36"/>
  <c r="K182" i="36"/>
  <c r="K183" i="36"/>
  <c r="K184" i="36"/>
  <c r="K185" i="36"/>
  <c r="K186" i="36"/>
  <c r="K187" i="36"/>
  <c r="K188" i="36"/>
  <c r="K189" i="36"/>
  <c r="K190" i="36"/>
  <c r="K191" i="36"/>
  <c r="K192" i="36"/>
  <c r="K193" i="36"/>
  <c r="K194" i="36"/>
  <c r="K195" i="36"/>
  <c r="K196" i="36"/>
  <c r="K197" i="36"/>
  <c r="K198" i="36"/>
  <c r="K199" i="36"/>
  <c r="K200" i="36"/>
  <c r="K201" i="36"/>
  <c r="K202" i="36"/>
  <c r="K203" i="36"/>
  <c r="K204" i="36"/>
  <c r="K205" i="36"/>
  <c r="K206" i="36"/>
  <c r="K207" i="36"/>
  <c r="K208" i="36"/>
  <c r="K209" i="36"/>
  <c r="K210" i="36"/>
  <c r="K211" i="36"/>
  <c r="K212" i="36"/>
  <c r="K213" i="36"/>
  <c r="K214" i="36"/>
  <c r="K215" i="36"/>
  <c r="K216" i="36"/>
  <c r="K217" i="36"/>
  <c r="K218" i="36"/>
  <c r="K219" i="36"/>
  <c r="K220" i="36"/>
  <c r="K221" i="36"/>
  <c r="K222" i="36"/>
  <c r="K223" i="36"/>
  <c r="K224" i="36"/>
  <c r="K225" i="36"/>
  <c r="K226" i="36"/>
  <c r="K227" i="36"/>
  <c r="K228" i="36"/>
  <c r="K229" i="36"/>
  <c r="K230" i="36"/>
  <c r="K231" i="36"/>
  <c r="K232" i="36"/>
  <c r="K233" i="36"/>
  <c r="K234" i="36"/>
  <c r="K235" i="36"/>
  <c r="K236" i="36"/>
  <c r="K237" i="36"/>
  <c r="K238" i="36"/>
  <c r="K239" i="36"/>
  <c r="K240" i="36"/>
  <c r="K241" i="36"/>
  <c r="K242" i="36"/>
  <c r="K243" i="36"/>
  <c r="K244" i="36"/>
  <c r="K245" i="36"/>
  <c r="K246" i="36"/>
  <c r="K247" i="36"/>
  <c r="K248" i="36"/>
  <c r="K249" i="36"/>
  <c r="K250" i="36"/>
  <c r="K251" i="36"/>
  <c r="K252" i="36"/>
  <c r="K253" i="36"/>
  <c r="K254" i="36"/>
  <c r="K255" i="36"/>
  <c r="K256" i="36"/>
  <c r="K257" i="36"/>
  <c r="K258" i="36"/>
  <c r="K259" i="36"/>
  <c r="K260" i="36"/>
  <c r="K261" i="36"/>
  <c r="K262" i="36"/>
  <c r="K263" i="36"/>
  <c r="K264" i="36"/>
  <c r="K265" i="36"/>
  <c r="K266" i="36"/>
  <c r="K267" i="36"/>
  <c r="K268" i="36"/>
  <c r="K269" i="36"/>
  <c r="K270" i="36"/>
  <c r="K271" i="36"/>
  <c r="K272" i="36"/>
  <c r="K273" i="36"/>
  <c r="K274" i="36"/>
  <c r="K275" i="36"/>
  <c r="K276" i="36"/>
  <c r="K277" i="36"/>
  <c r="K278" i="36"/>
  <c r="K279" i="36"/>
  <c r="K280" i="36"/>
  <c r="K281" i="36"/>
  <c r="K282" i="36"/>
  <c r="K283" i="36"/>
  <c r="K284" i="36"/>
  <c r="K285" i="36"/>
  <c r="K286" i="36"/>
  <c r="K287" i="36"/>
  <c r="K288" i="36"/>
  <c r="K289" i="36"/>
  <c r="K290" i="36"/>
  <c r="K291" i="36"/>
  <c r="K292" i="36"/>
  <c r="K293" i="36"/>
  <c r="K294" i="36"/>
  <c r="K295" i="36"/>
  <c r="K296" i="36"/>
  <c r="K297" i="36"/>
  <c r="K298" i="36"/>
  <c r="K299" i="36"/>
  <c r="K300" i="36"/>
  <c r="K301" i="36"/>
  <c r="K302" i="36"/>
  <c r="K303" i="36"/>
  <c r="K304" i="36"/>
  <c r="K305" i="36"/>
  <c r="K306" i="36"/>
  <c r="K307" i="36"/>
  <c r="K308" i="36"/>
  <c r="K309" i="36"/>
  <c r="K310" i="36"/>
  <c r="K311" i="36"/>
  <c r="K312" i="36"/>
  <c r="K313" i="36"/>
  <c r="K314" i="36"/>
  <c r="K315" i="36"/>
  <c r="K316" i="36"/>
  <c r="K317" i="36"/>
  <c r="K318" i="36"/>
  <c r="K319" i="36"/>
  <c r="K320" i="36"/>
  <c r="K321" i="36"/>
  <c r="K322" i="36"/>
  <c r="K323" i="36"/>
  <c r="K324" i="36"/>
  <c r="K325" i="36"/>
  <c r="K326" i="36"/>
  <c r="K327" i="36"/>
  <c r="K328" i="36"/>
  <c r="K329" i="36"/>
  <c r="K330" i="36"/>
  <c r="K331" i="36"/>
  <c r="K332" i="36"/>
  <c r="K333" i="36"/>
  <c r="K334" i="36"/>
  <c r="K335" i="36"/>
  <c r="K336" i="36"/>
  <c r="K337" i="36"/>
  <c r="K338" i="36"/>
  <c r="K339" i="36"/>
  <c r="K340" i="36"/>
  <c r="K341" i="36"/>
  <c r="K342" i="36"/>
  <c r="K343" i="36"/>
  <c r="K344" i="36"/>
  <c r="K345" i="36"/>
  <c r="K346" i="36"/>
  <c r="K347" i="36"/>
  <c r="K348" i="36"/>
  <c r="K349" i="36"/>
  <c r="K350" i="36"/>
  <c r="K351" i="36"/>
  <c r="K352" i="36"/>
  <c r="K353" i="36"/>
  <c r="K354" i="36"/>
  <c r="K355" i="36"/>
  <c r="K356" i="36"/>
  <c r="K357" i="36"/>
  <c r="K358" i="36"/>
  <c r="K359" i="36"/>
  <c r="K360" i="36"/>
  <c r="K361" i="36"/>
  <c r="K362" i="36"/>
  <c r="K363" i="36"/>
  <c r="K364" i="36"/>
  <c r="K365" i="36"/>
  <c r="K366" i="36"/>
  <c r="K367" i="36"/>
  <c r="K368" i="36"/>
  <c r="K369" i="36"/>
  <c r="K370" i="36"/>
  <c r="K5" i="36"/>
  <c r="B4" i="36"/>
  <c r="C11" i="36"/>
  <c r="B11" i="36"/>
  <c r="C10" i="36"/>
  <c r="B10" i="36"/>
  <c r="C9" i="36"/>
  <c r="B9" i="36"/>
  <c r="C8" i="36"/>
  <c r="B8" i="36"/>
  <c r="C7" i="36"/>
  <c r="B7" i="36"/>
  <c r="C6" i="36"/>
  <c r="B6" i="36"/>
  <c r="C5" i="36"/>
  <c r="B5" i="36"/>
  <c r="C4" i="36"/>
  <c r="P61" i="37" l="1"/>
  <c r="T61" i="37"/>
  <c r="P62" i="37"/>
  <c r="T62" i="37"/>
  <c r="P63" i="37"/>
  <c r="T63" i="37"/>
  <c r="N62" i="37"/>
  <c r="N63" i="37"/>
  <c r="S61" i="37"/>
  <c r="S62" i="37"/>
  <c r="S63" i="37"/>
  <c r="M61" i="37"/>
  <c r="Q61" i="37"/>
  <c r="M62" i="37"/>
  <c r="Q62" i="37"/>
  <c r="M63" i="37"/>
  <c r="Q63" i="37"/>
  <c r="R61" i="37"/>
  <c r="R62" i="37"/>
  <c r="R63" i="37"/>
  <c r="O62" i="37"/>
  <c r="O63" i="37"/>
  <c r="N61" i="37"/>
  <c r="O61" i="37"/>
  <c r="F61" i="37"/>
  <c r="J61" i="37"/>
  <c r="F62" i="37"/>
  <c r="J62" i="37"/>
  <c r="F63" i="37"/>
  <c r="J63" i="37"/>
  <c r="H62" i="37"/>
  <c r="C61" i="37"/>
  <c r="G61" i="37"/>
  <c r="C62" i="37"/>
  <c r="G62" i="37"/>
  <c r="C63" i="37"/>
  <c r="G63" i="37"/>
  <c r="H61" i="37"/>
  <c r="D63" i="37"/>
  <c r="D61" i="37"/>
  <c r="E61" i="37"/>
  <c r="I61" i="37"/>
  <c r="E62" i="37"/>
  <c r="I62" i="37"/>
  <c r="E63" i="37"/>
  <c r="I63" i="37"/>
  <c r="D62" i="37"/>
  <c r="H63" i="37"/>
  <c r="O60" i="37"/>
  <c r="S60" i="37"/>
  <c r="R60" i="37"/>
  <c r="P60" i="37"/>
  <c r="T60" i="37"/>
  <c r="M60" i="37"/>
  <c r="Q60" i="37"/>
  <c r="N60" i="37"/>
  <c r="F60" i="37"/>
  <c r="J60" i="37"/>
  <c r="G60" i="37"/>
  <c r="D60" i="37"/>
  <c r="H60" i="37"/>
  <c r="E60" i="37"/>
  <c r="I60" i="37"/>
  <c r="C60" i="37"/>
  <c r="E5" i="42"/>
  <c r="D5" i="42"/>
  <c r="E10" i="42"/>
  <c r="D10" i="42"/>
  <c r="E7" i="42"/>
  <c r="D7" i="42"/>
  <c r="D9" i="42"/>
  <c r="E9" i="42"/>
  <c r="E6" i="42"/>
  <c r="D6" i="42"/>
  <c r="E8" i="42"/>
  <c r="D8" i="42"/>
  <c r="E4" i="42"/>
  <c r="D4" i="42"/>
  <c r="N3" i="37"/>
  <c r="R3" i="37"/>
  <c r="N4" i="37"/>
  <c r="R4" i="37"/>
  <c r="N5" i="37"/>
  <c r="R5" i="37"/>
  <c r="N6" i="37"/>
  <c r="R6" i="37"/>
  <c r="N7" i="37"/>
  <c r="R7" i="37"/>
  <c r="N8" i="37"/>
  <c r="R8" i="37"/>
  <c r="N9" i="37"/>
  <c r="R9" i="37"/>
  <c r="N10" i="37"/>
  <c r="R10" i="37"/>
  <c r="N11" i="37"/>
  <c r="R11" i="37"/>
  <c r="N12" i="37"/>
  <c r="R12" i="37"/>
  <c r="N13" i="37"/>
  <c r="R13" i="37"/>
  <c r="N14" i="37"/>
  <c r="R14" i="37"/>
  <c r="N15" i="37"/>
  <c r="R15" i="37"/>
  <c r="N16" i="37"/>
  <c r="R16" i="37"/>
  <c r="N17" i="37"/>
  <c r="R17" i="37"/>
  <c r="N18" i="37"/>
  <c r="R18" i="37"/>
  <c r="N19" i="37"/>
  <c r="R19" i="37"/>
  <c r="N20" i="37"/>
  <c r="R20" i="37"/>
  <c r="N21" i="37"/>
  <c r="R21" i="37"/>
  <c r="N22" i="37"/>
  <c r="R22" i="37"/>
  <c r="N23" i="37"/>
  <c r="R23" i="37"/>
  <c r="N24" i="37"/>
  <c r="R24" i="37"/>
  <c r="N25" i="37"/>
  <c r="R25" i="37"/>
  <c r="N26" i="37"/>
  <c r="R26" i="37"/>
  <c r="N27" i="37"/>
  <c r="R27" i="37"/>
  <c r="N28" i="37"/>
  <c r="R28" i="37"/>
  <c r="N29" i="37"/>
  <c r="R29" i="37"/>
  <c r="N30" i="37"/>
  <c r="R30" i="37"/>
  <c r="N31" i="37"/>
  <c r="R31" i="37"/>
  <c r="N32" i="37"/>
  <c r="R32" i="37"/>
  <c r="N33" i="37"/>
  <c r="R33" i="37"/>
  <c r="N34" i="37"/>
  <c r="R34" i="37"/>
  <c r="N35" i="37"/>
  <c r="R35" i="37"/>
  <c r="N36" i="37"/>
  <c r="R36" i="37"/>
  <c r="N37" i="37"/>
  <c r="R37" i="37"/>
  <c r="N38" i="37"/>
  <c r="R38" i="37"/>
  <c r="N39" i="37"/>
  <c r="R39" i="37"/>
  <c r="N40" i="37"/>
  <c r="R40" i="37"/>
  <c r="N41" i="37"/>
  <c r="R41" i="37"/>
  <c r="N42" i="37"/>
  <c r="R42" i="37"/>
  <c r="N43" i="37"/>
  <c r="R43" i="37"/>
  <c r="N44" i="37"/>
  <c r="O3" i="37"/>
  <c r="S3" i="37"/>
  <c r="O4" i="37"/>
  <c r="S4" i="37"/>
  <c r="O5" i="37"/>
  <c r="S5" i="37"/>
  <c r="O6" i="37"/>
  <c r="S6" i="37"/>
  <c r="O7" i="37"/>
  <c r="S7" i="37"/>
  <c r="O8" i="37"/>
  <c r="S8" i="37"/>
  <c r="O9" i="37"/>
  <c r="S9" i="37"/>
  <c r="O10" i="37"/>
  <c r="S10" i="37"/>
  <c r="O11" i="37"/>
  <c r="S11" i="37"/>
  <c r="O12" i="37"/>
  <c r="S12" i="37"/>
  <c r="O13" i="37"/>
  <c r="S13" i="37"/>
  <c r="O14" i="37"/>
  <c r="S14" i="37"/>
  <c r="O15" i="37"/>
  <c r="S15" i="37"/>
  <c r="O16" i="37"/>
  <c r="S16" i="37"/>
  <c r="O17" i="37"/>
  <c r="S17" i="37"/>
  <c r="O18" i="37"/>
  <c r="S18" i="37"/>
  <c r="O19" i="37"/>
  <c r="S19" i="37"/>
  <c r="O20" i="37"/>
  <c r="S20" i="37"/>
  <c r="O21" i="37"/>
  <c r="S21" i="37"/>
  <c r="O22" i="37"/>
  <c r="S22" i="37"/>
  <c r="O23" i="37"/>
  <c r="S23" i="37"/>
  <c r="O24" i="37"/>
  <c r="S24" i="37"/>
  <c r="P3" i="37"/>
  <c r="P4" i="37"/>
  <c r="P5" i="37"/>
  <c r="P6" i="37"/>
  <c r="P7" i="37"/>
  <c r="P8" i="37"/>
  <c r="P9" i="37"/>
  <c r="P10" i="37"/>
  <c r="P11" i="37"/>
  <c r="P12" i="37"/>
  <c r="P13" i="37"/>
  <c r="P14" i="37"/>
  <c r="P15" i="37"/>
  <c r="P16" i="37"/>
  <c r="P17" i="37"/>
  <c r="P18" i="37"/>
  <c r="P19" i="37"/>
  <c r="P20" i="37"/>
  <c r="P21" i="37"/>
  <c r="P22" i="37"/>
  <c r="P23" i="37"/>
  <c r="P24" i="37"/>
  <c r="O25" i="37"/>
  <c r="T25" i="37"/>
  <c r="Q26" i="37"/>
  <c r="O27" i="37"/>
  <c r="T27" i="37"/>
  <c r="Q28" i="37"/>
  <c r="O29" i="37"/>
  <c r="T29" i="37"/>
  <c r="Q30" i="37"/>
  <c r="O31" i="37"/>
  <c r="T31" i="37"/>
  <c r="Q32" i="37"/>
  <c r="O33" i="37"/>
  <c r="T33" i="37"/>
  <c r="Q34" i="37"/>
  <c r="O35" i="37"/>
  <c r="T35" i="37"/>
  <c r="Q36" i="37"/>
  <c r="O37" i="37"/>
  <c r="T37" i="37"/>
  <c r="Q38" i="37"/>
  <c r="O39" i="37"/>
  <c r="T39" i="37"/>
  <c r="Q40" i="37"/>
  <c r="O41" i="37"/>
  <c r="T41" i="37"/>
  <c r="Q42" i="37"/>
  <c r="O43" i="37"/>
  <c r="T43" i="37"/>
  <c r="Q44" i="37"/>
  <c r="M45" i="37"/>
  <c r="Q45" i="37"/>
  <c r="M46" i="37"/>
  <c r="Q46" i="37"/>
  <c r="M47" i="37"/>
  <c r="Q47" i="37"/>
  <c r="M48" i="37"/>
  <c r="Q3" i="37"/>
  <c r="Q4" i="37"/>
  <c r="Q5" i="37"/>
  <c r="Q6" i="37"/>
  <c r="Q7" i="37"/>
  <c r="Q8" i="37"/>
  <c r="Q9" i="37"/>
  <c r="Q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P25" i="37"/>
  <c r="M26" i="37"/>
  <c r="S26" i="37"/>
  <c r="P27" i="37"/>
  <c r="M28" i="37"/>
  <c r="S28" i="37"/>
  <c r="P29" i="37"/>
  <c r="M30" i="37"/>
  <c r="S30" i="37"/>
  <c r="P31" i="37"/>
  <c r="M32" i="37"/>
  <c r="S32" i="37"/>
  <c r="P33" i="37"/>
  <c r="M34" i="37"/>
  <c r="S34" i="37"/>
  <c r="P35" i="37"/>
  <c r="M36" i="37"/>
  <c r="S36" i="37"/>
  <c r="P37" i="37"/>
  <c r="M38" i="37"/>
  <c r="S38" i="37"/>
  <c r="P39" i="37"/>
  <c r="M40" i="37"/>
  <c r="S40" i="37"/>
  <c r="P41" i="37"/>
  <c r="M42" i="37"/>
  <c r="S42" i="37"/>
  <c r="P43" i="37"/>
  <c r="M44" i="37"/>
  <c r="R44" i="37"/>
  <c r="N45" i="37"/>
  <c r="R45" i="37"/>
  <c r="N46" i="37"/>
  <c r="R46" i="37"/>
  <c r="N47" i="37"/>
  <c r="R47" i="37"/>
  <c r="N48" i="37"/>
  <c r="R48" i="37"/>
  <c r="N49" i="37"/>
  <c r="R49" i="37"/>
  <c r="N50" i="37"/>
  <c r="R50" i="37"/>
  <c r="N51" i="37"/>
  <c r="R51" i="37"/>
  <c r="N52" i="37"/>
  <c r="R52" i="37"/>
  <c r="N53" i="37"/>
  <c r="R53" i="37"/>
  <c r="N54" i="37"/>
  <c r="R54" i="37"/>
  <c r="N55" i="37"/>
  <c r="R55" i="37"/>
  <c r="N56" i="37"/>
  <c r="R56" i="37"/>
  <c r="N57" i="37"/>
  <c r="R57" i="37"/>
  <c r="N58" i="37"/>
  <c r="R58" i="37"/>
  <c r="N59" i="37"/>
  <c r="R59" i="37"/>
  <c r="T4" i="37"/>
  <c r="T6" i="37"/>
  <c r="T8" i="37"/>
  <c r="T10" i="37"/>
  <c r="T12" i="37"/>
  <c r="T14" i="37"/>
  <c r="T16" i="37"/>
  <c r="T18" i="37"/>
  <c r="T20" i="37"/>
  <c r="T22" i="37"/>
  <c r="T24" i="37"/>
  <c r="O26" i="37"/>
  <c r="Q27" i="37"/>
  <c r="T28" i="37"/>
  <c r="O30" i="37"/>
  <c r="Q31" i="37"/>
  <c r="T32" i="37"/>
  <c r="O34" i="37"/>
  <c r="Q35" i="37"/>
  <c r="T36" i="37"/>
  <c r="O38" i="37"/>
  <c r="Q39" i="37"/>
  <c r="T40" i="37"/>
  <c r="O42" i="37"/>
  <c r="Q43" i="37"/>
  <c r="S44" i="37"/>
  <c r="S45" i="37"/>
  <c r="S46" i="37"/>
  <c r="S47" i="37"/>
  <c r="Q48" i="37"/>
  <c r="O49" i="37"/>
  <c r="T49" i="37"/>
  <c r="Q50" i="37"/>
  <c r="O51" i="37"/>
  <c r="T51" i="37"/>
  <c r="Q52" i="37"/>
  <c r="O53" i="37"/>
  <c r="T53" i="37"/>
  <c r="Q54" i="37"/>
  <c r="O55" i="37"/>
  <c r="T55" i="37"/>
  <c r="Q56" i="37"/>
  <c r="O57" i="37"/>
  <c r="T57" i="37"/>
  <c r="Q58" i="37"/>
  <c r="O59" i="37"/>
  <c r="T59" i="37"/>
  <c r="M52" i="37"/>
  <c r="S52" i="37"/>
  <c r="P53" i="37"/>
  <c r="M54" i="37"/>
  <c r="S54" i="37"/>
  <c r="P55" i="37"/>
  <c r="M56" i="37"/>
  <c r="P57" i="37"/>
  <c r="M58" i="37"/>
  <c r="P59" i="37"/>
  <c r="Q29" i="37"/>
  <c r="Q37" i="37"/>
  <c r="O40" i="37"/>
  <c r="T42" i="37"/>
  <c r="O45" i="37"/>
  <c r="O47" i="37"/>
  <c r="T48" i="37"/>
  <c r="O50" i="37"/>
  <c r="Q51" i="37"/>
  <c r="T52" i="37"/>
  <c r="O54" i="37"/>
  <c r="Q55" i="37"/>
  <c r="T56" i="37"/>
  <c r="O58" i="37"/>
  <c r="Q59" i="37"/>
  <c r="M4" i="37"/>
  <c r="M8" i="37"/>
  <c r="M12" i="37"/>
  <c r="M18" i="37"/>
  <c r="M22" i="37"/>
  <c r="S25" i="37"/>
  <c r="P28" i="37"/>
  <c r="M31" i="37"/>
  <c r="M35" i="37"/>
  <c r="S37" i="37"/>
  <c r="S41" i="37"/>
  <c r="P44" i="37"/>
  <c r="P47" i="37"/>
  <c r="S49" i="37"/>
  <c r="M51" i="37"/>
  <c r="M53" i="37"/>
  <c r="P54" i="37"/>
  <c r="P56" i="37"/>
  <c r="P58" i="37"/>
  <c r="S59" i="37"/>
  <c r="M3" i="37"/>
  <c r="M5" i="37"/>
  <c r="M7" i="37"/>
  <c r="M9" i="37"/>
  <c r="M11" i="37"/>
  <c r="M13" i="37"/>
  <c r="M15" i="37"/>
  <c r="M17" i="37"/>
  <c r="M19" i="37"/>
  <c r="M21" i="37"/>
  <c r="M23" i="37"/>
  <c r="M25" i="37"/>
  <c r="P26" i="37"/>
  <c r="S27" i="37"/>
  <c r="M29" i="37"/>
  <c r="P30" i="37"/>
  <c r="S31" i="37"/>
  <c r="M33" i="37"/>
  <c r="P34" i="37"/>
  <c r="S35" i="37"/>
  <c r="M37" i="37"/>
  <c r="P38" i="37"/>
  <c r="S39" i="37"/>
  <c r="M41" i="37"/>
  <c r="P42" i="37"/>
  <c r="S43" i="37"/>
  <c r="T44" i="37"/>
  <c r="T45" i="37"/>
  <c r="T46" i="37"/>
  <c r="T47" i="37"/>
  <c r="S48" i="37"/>
  <c r="P49" i="37"/>
  <c r="M50" i="37"/>
  <c r="S50" i="37"/>
  <c r="P51" i="37"/>
  <c r="S56" i="37"/>
  <c r="S58" i="37"/>
  <c r="T3" i="37"/>
  <c r="T5" i="37"/>
  <c r="T7" i="37"/>
  <c r="T9" i="37"/>
  <c r="T11" i="37"/>
  <c r="T13" i="37"/>
  <c r="T15" i="37"/>
  <c r="T17" i="37"/>
  <c r="T19" i="37"/>
  <c r="T21" i="37"/>
  <c r="T23" i="37"/>
  <c r="Q25" i="37"/>
  <c r="T26" i="37"/>
  <c r="O28" i="37"/>
  <c r="T30" i="37"/>
  <c r="O32" i="37"/>
  <c r="Q33" i="37"/>
  <c r="T34" i="37"/>
  <c r="O36" i="37"/>
  <c r="T38" i="37"/>
  <c r="Q41" i="37"/>
  <c r="O44" i="37"/>
  <c r="O46" i="37"/>
  <c r="O48" i="37"/>
  <c r="Q49" i="37"/>
  <c r="T50" i="37"/>
  <c r="O52" i="37"/>
  <c r="Q53" i="37"/>
  <c r="T54" i="37"/>
  <c r="O56" i="37"/>
  <c r="Q57" i="37"/>
  <c r="T58" i="37"/>
  <c r="M10" i="37"/>
  <c r="M14" i="37"/>
  <c r="M16" i="37"/>
  <c r="M20" i="37"/>
  <c r="M24" i="37"/>
  <c r="M27" i="37"/>
  <c r="S29" i="37"/>
  <c r="S33" i="37"/>
  <c r="P36" i="37"/>
  <c r="P40" i="37"/>
  <c r="M43" i="37"/>
  <c r="P46" i="37"/>
  <c r="P48" i="37"/>
  <c r="P50" i="37"/>
  <c r="P52" i="37"/>
  <c r="S53" i="37"/>
  <c r="S55" i="37"/>
  <c r="S57" i="37"/>
  <c r="M59" i="37"/>
  <c r="M6" i="37"/>
  <c r="P32" i="37"/>
  <c r="M39" i="37"/>
  <c r="P45" i="37"/>
  <c r="M49" i="37"/>
  <c r="S51" i="37"/>
  <c r="M55" i="37"/>
  <c r="M57" i="37"/>
  <c r="D3" i="37"/>
  <c r="H3" i="37"/>
  <c r="D4" i="37"/>
  <c r="H4" i="37"/>
  <c r="D5" i="37"/>
  <c r="H5" i="37"/>
  <c r="D6" i="37"/>
  <c r="H6" i="37"/>
  <c r="D7" i="37"/>
  <c r="H7" i="37"/>
  <c r="D8" i="37"/>
  <c r="H8" i="37"/>
  <c r="D9" i="37"/>
  <c r="H9" i="37"/>
  <c r="D10" i="37"/>
  <c r="H10" i="37"/>
  <c r="D11" i="37"/>
  <c r="H11" i="37"/>
  <c r="D12" i="37"/>
  <c r="H12" i="37"/>
  <c r="D13" i="37"/>
  <c r="H13" i="37"/>
  <c r="D14" i="37"/>
  <c r="H14" i="37"/>
  <c r="D15" i="37"/>
  <c r="H15" i="37"/>
  <c r="D16" i="37"/>
  <c r="H16" i="37"/>
  <c r="D17" i="37"/>
  <c r="H17" i="37"/>
  <c r="D18" i="37"/>
  <c r="H18" i="37"/>
  <c r="D19" i="37"/>
  <c r="H19" i="37"/>
  <c r="D20" i="37"/>
  <c r="H20" i="37"/>
  <c r="D21" i="37"/>
  <c r="H21" i="37"/>
  <c r="D22" i="37"/>
  <c r="H22" i="37"/>
  <c r="D23" i="37"/>
  <c r="H23" i="37"/>
  <c r="D24" i="37"/>
  <c r="H24" i="37"/>
  <c r="D25" i="37"/>
  <c r="H25" i="37"/>
  <c r="D26" i="37"/>
  <c r="H26" i="37"/>
  <c r="D27" i="37"/>
  <c r="H27" i="37"/>
  <c r="D28" i="37"/>
  <c r="H28" i="37"/>
  <c r="D29" i="37"/>
  <c r="H29" i="37"/>
  <c r="D30" i="37"/>
  <c r="H30" i="37"/>
  <c r="D31" i="37"/>
  <c r="H31" i="37"/>
  <c r="D32" i="37"/>
  <c r="H32" i="37"/>
  <c r="D33" i="37"/>
  <c r="H33" i="37"/>
  <c r="D34" i="37"/>
  <c r="H34" i="37"/>
  <c r="D35" i="37"/>
  <c r="H35" i="37"/>
  <c r="D36" i="37"/>
  <c r="H36" i="37"/>
  <c r="D37" i="37"/>
  <c r="H37" i="37"/>
  <c r="D38" i="37"/>
  <c r="H38" i="37"/>
  <c r="D39" i="37"/>
  <c r="H39" i="37"/>
  <c r="D40" i="37"/>
  <c r="H40" i="37"/>
  <c r="D41" i="37"/>
  <c r="H41" i="37"/>
  <c r="D42" i="37"/>
  <c r="H42" i="37"/>
  <c r="D43" i="37"/>
  <c r="H43" i="37"/>
  <c r="D44" i="37"/>
  <c r="E3" i="37"/>
  <c r="I3" i="37"/>
  <c r="E4" i="37"/>
  <c r="I4" i="37"/>
  <c r="E5" i="37"/>
  <c r="I5" i="37"/>
  <c r="E6" i="37"/>
  <c r="I6" i="37"/>
  <c r="E7" i="37"/>
  <c r="I7" i="37"/>
  <c r="E8" i="37"/>
  <c r="I8" i="37"/>
  <c r="E9" i="37"/>
  <c r="I9" i="37"/>
  <c r="E10" i="37"/>
  <c r="I10" i="37"/>
  <c r="E11" i="37"/>
  <c r="I11" i="37"/>
  <c r="E12" i="37"/>
  <c r="I12" i="37"/>
  <c r="E13" i="37"/>
  <c r="I13" i="37"/>
  <c r="E14" i="37"/>
  <c r="I14" i="37"/>
  <c r="E15" i="37"/>
  <c r="I15" i="37"/>
  <c r="E16" i="37"/>
  <c r="I16" i="37"/>
  <c r="E17" i="37"/>
  <c r="I17" i="37"/>
  <c r="E18" i="37"/>
  <c r="I18" i="37"/>
  <c r="E19" i="37"/>
  <c r="I19" i="37"/>
  <c r="E20" i="37"/>
  <c r="I20" i="37"/>
  <c r="E21" i="37"/>
  <c r="I21" i="37"/>
  <c r="E22" i="37"/>
  <c r="I22" i="37"/>
  <c r="E23" i="37"/>
  <c r="I23" i="37"/>
  <c r="E24" i="37"/>
  <c r="I24" i="37"/>
  <c r="E25" i="37"/>
  <c r="I25" i="37"/>
  <c r="E26" i="37"/>
  <c r="I26" i="37"/>
  <c r="E27" i="37"/>
  <c r="I27" i="37"/>
  <c r="E28" i="37"/>
  <c r="I28" i="37"/>
  <c r="E29" i="37"/>
  <c r="I29" i="37"/>
  <c r="E30" i="37"/>
  <c r="I30" i="37"/>
  <c r="E31" i="37"/>
  <c r="I31" i="37"/>
  <c r="E32" i="37"/>
  <c r="I32" i="37"/>
  <c r="E33" i="37"/>
  <c r="I33" i="37"/>
  <c r="E34" i="37"/>
  <c r="I34" i="37"/>
  <c r="E35" i="37"/>
  <c r="I35" i="37"/>
  <c r="E36" i="37"/>
  <c r="I36" i="37"/>
  <c r="E37" i="37"/>
  <c r="I37" i="37"/>
  <c r="E38" i="37"/>
  <c r="I38" i="37"/>
  <c r="E39" i="37"/>
  <c r="I39" i="37"/>
  <c r="E40" i="37"/>
  <c r="I40" i="37"/>
  <c r="E41" i="37"/>
  <c r="F3" i="37"/>
  <c r="F4" i="37"/>
  <c r="F5" i="37"/>
  <c r="F6" i="37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C42" i="37"/>
  <c r="I42" i="37"/>
  <c r="F43" i="37"/>
  <c r="C44" i="37"/>
  <c r="H44" i="37"/>
  <c r="D45" i="37"/>
  <c r="H45" i="37"/>
  <c r="D46" i="37"/>
  <c r="H46" i="37"/>
  <c r="D47" i="37"/>
  <c r="H47" i="37"/>
  <c r="D48" i="37"/>
  <c r="H48" i="37"/>
  <c r="D49" i="37"/>
  <c r="H49" i="37"/>
  <c r="D50" i="37"/>
  <c r="H50" i="37"/>
  <c r="D51" i="37"/>
  <c r="H51" i="37"/>
  <c r="D52" i="37"/>
  <c r="H52" i="37"/>
  <c r="D53" i="37"/>
  <c r="H53" i="37"/>
  <c r="D54" i="37"/>
  <c r="H54" i="37"/>
  <c r="D55" i="37"/>
  <c r="H55" i="37"/>
  <c r="D56" i="37"/>
  <c r="H56" i="37"/>
  <c r="D57" i="37"/>
  <c r="H57" i="37"/>
  <c r="D58" i="37"/>
  <c r="H58" i="37"/>
  <c r="D59" i="37"/>
  <c r="H59" i="37"/>
  <c r="G37" i="37"/>
  <c r="G41" i="37"/>
  <c r="J42" i="37"/>
  <c r="E44" i="37"/>
  <c r="I44" i="37"/>
  <c r="I45" i="37"/>
  <c r="I46" i="37"/>
  <c r="I47" i="37"/>
  <c r="I48" i="37"/>
  <c r="I49" i="37"/>
  <c r="I50" i="37"/>
  <c r="I51" i="37"/>
  <c r="E52" i="37"/>
  <c r="E53" i="37"/>
  <c r="E54" i="37"/>
  <c r="E55" i="37"/>
  <c r="E56" i="37"/>
  <c r="E57" i="37"/>
  <c r="E58" i="37"/>
  <c r="E59" i="37"/>
  <c r="J3" i="37"/>
  <c r="J4" i="37"/>
  <c r="J6" i="37"/>
  <c r="J8" i="37"/>
  <c r="J10" i="37"/>
  <c r="J12" i="37"/>
  <c r="J14" i="37"/>
  <c r="J16" i="37"/>
  <c r="J18" i="37"/>
  <c r="J20" i="37"/>
  <c r="J22" i="37"/>
  <c r="J24" i="37"/>
  <c r="J26" i="37"/>
  <c r="J29" i="37"/>
  <c r="J31" i="37"/>
  <c r="J33" i="37"/>
  <c r="J35" i="37"/>
  <c r="J38" i="37"/>
  <c r="J40" i="37"/>
  <c r="F42" i="37"/>
  <c r="I43" i="37"/>
  <c r="F45" i="37"/>
  <c r="J45" i="37"/>
  <c r="F47" i="37"/>
  <c r="F48" i="37"/>
  <c r="F49" i="37"/>
  <c r="G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8" i="37"/>
  <c r="G39" i="37"/>
  <c r="G40" i="37"/>
  <c r="E42" i="37"/>
  <c r="G43" i="37"/>
  <c r="E45" i="37"/>
  <c r="E46" i="37"/>
  <c r="E47" i="37"/>
  <c r="E48" i="37"/>
  <c r="E49" i="37"/>
  <c r="E50" i="37"/>
  <c r="E51" i="37"/>
  <c r="I52" i="37"/>
  <c r="I53" i="37"/>
  <c r="I54" i="37"/>
  <c r="I55" i="37"/>
  <c r="I56" i="37"/>
  <c r="I57" i="37"/>
  <c r="I58" i="37"/>
  <c r="I59" i="37"/>
  <c r="J5" i="37"/>
  <c r="J7" i="37"/>
  <c r="J9" i="37"/>
  <c r="J11" i="37"/>
  <c r="J13" i="37"/>
  <c r="J15" i="37"/>
  <c r="J17" i="37"/>
  <c r="J19" i="37"/>
  <c r="J21" i="37"/>
  <c r="J23" i="37"/>
  <c r="J25" i="37"/>
  <c r="J27" i="37"/>
  <c r="J28" i="37"/>
  <c r="J30" i="37"/>
  <c r="J32" i="37"/>
  <c r="J34" i="37"/>
  <c r="J36" i="37"/>
  <c r="J37" i="37"/>
  <c r="J39" i="37"/>
  <c r="I41" i="37"/>
  <c r="C43" i="37"/>
  <c r="F44" i="37"/>
  <c r="J44" i="37"/>
  <c r="F46" i="37"/>
  <c r="J46" i="37"/>
  <c r="J47" i="37"/>
  <c r="J48" i="37"/>
  <c r="C3" i="37"/>
  <c r="C7" i="37"/>
  <c r="C11" i="37"/>
  <c r="C15" i="37"/>
  <c r="C19" i="37"/>
  <c r="C23" i="37"/>
  <c r="C27" i="37"/>
  <c r="C31" i="37"/>
  <c r="C35" i="37"/>
  <c r="C39" i="37"/>
  <c r="G42" i="37"/>
  <c r="C45" i="37"/>
  <c r="C47" i="37"/>
  <c r="C49" i="37"/>
  <c r="F50" i="37"/>
  <c r="F51" i="37"/>
  <c r="F52" i="37"/>
  <c r="F53" i="37"/>
  <c r="F54" i="37"/>
  <c r="F55" i="37"/>
  <c r="F56" i="37"/>
  <c r="F57" i="37"/>
  <c r="F58" i="37"/>
  <c r="F59" i="37"/>
  <c r="C9" i="37"/>
  <c r="C13" i="37"/>
  <c r="C21" i="37"/>
  <c r="C29" i="37"/>
  <c r="C37" i="37"/>
  <c r="J43" i="37"/>
  <c r="C46" i="37"/>
  <c r="J49" i="37"/>
  <c r="J51" i="37"/>
  <c r="J53" i="37"/>
  <c r="J55" i="37"/>
  <c r="J57" i="37"/>
  <c r="J58" i="37"/>
  <c r="C10" i="37"/>
  <c r="C18" i="37"/>
  <c r="C26" i="37"/>
  <c r="C34" i="37"/>
  <c r="J41" i="37"/>
  <c r="G46" i="37"/>
  <c r="C50" i="37"/>
  <c r="C52" i="37"/>
  <c r="C53" i="37"/>
  <c r="C55" i="37"/>
  <c r="C57" i="37"/>
  <c r="C59" i="37"/>
  <c r="C4" i="37"/>
  <c r="C8" i="37"/>
  <c r="C12" i="37"/>
  <c r="C16" i="37"/>
  <c r="C20" i="37"/>
  <c r="C24" i="37"/>
  <c r="C28" i="37"/>
  <c r="C32" i="37"/>
  <c r="C36" i="37"/>
  <c r="C40" i="37"/>
  <c r="E43" i="37"/>
  <c r="G45" i="37"/>
  <c r="G47" i="37"/>
  <c r="G49" i="37"/>
  <c r="G50" i="37"/>
  <c r="G51" i="37"/>
  <c r="G52" i="37"/>
  <c r="G53" i="37"/>
  <c r="G54" i="37"/>
  <c r="G55" i="37"/>
  <c r="G56" i="37"/>
  <c r="G57" i="37"/>
  <c r="G58" i="37"/>
  <c r="G59" i="37"/>
  <c r="C5" i="37"/>
  <c r="C17" i="37"/>
  <c r="C25" i="37"/>
  <c r="C33" i="37"/>
  <c r="C41" i="37"/>
  <c r="C48" i="37"/>
  <c r="J50" i="37"/>
  <c r="J52" i="37"/>
  <c r="J54" i="37"/>
  <c r="J56" i="37"/>
  <c r="J59" i="37"/>
  <c r="C6" i="37"/>
  <c r="C14" i="37"/>
  <c r="C22" i="37"/>
  <c r="C30" i="37"/>
  <c r="C38" i="37"/>
  <c r="G44" i="37"/>
  <c r="G48" i="37"/>
  <c r="C51" i="37"/>
  <c r="C54" i="37"/>
  <c r="C56" i="37"/>
  <c r="C58" i="37"/>
  <c r="J31" i="42" l="1"/>
  <c r="I31" i="42"/>
  <c r="J7" i="42"/>
  <c r="I7" i="42"/>
  <c r="J4" i="42"/>
  <c r="I4" i="42"/>
  <c r="J8" i="42"/>
  <c r="I8" i="42"/>
  <c r="I5" i="42"/>
  <c r="J5" i="42"/>
  <c r="I9" i="42"/>
  <c r="J9" i="42"/>
  <c r="J6" i="42"/>
  <c r="I6" i="42"/>
  <c r="J10" i="42"/>
  <c r="I10" i="42"/>
  <c r="BO6" i="17"/>
  <c r="BP6" i="17"/>
  <c r="BQ6" i="17"/>
  <c r="BR6" i="17"/>
  <c r="BS6" i="17"/>
  <c r="BT6" i="17"/>
  <c r="BU6" i="17"/>
  <c r="BV6" i="17"/>
  <c r="BW6" i="17"/>
  <c r="BX6" i="17"/>
  <c r="BY6" i="17"/>
  <c r="BZ6" i="17"/>
  <c r="CA6" i="17"/>
  <c r="CB6" i="17"/>
  <c r="CC6" i="17"/>
  <c r="CD6" i="17"/>
  <c r="CE6" i="17"/>
  <c r="CF6" i="17"/>
  <c r="CG6" i="17"/>
  <c r="CH6" i="17"/>
  <c r="CI6" i="17"/>
  <c r="CJ6" i="17"/>
  <c r="CK6" i="17"/>
  <c r="CL6" i="17"/>
  <c r="CM6" i="17"/>
  <c r="CN6" i="17"/>
  <c r="CO6" i="17"/>
  <c r="CP6" i="17"/>
  <c r="CQ6" i="17"/>
  <c r="CR6" i="17"/>
  <c r="CS6" i="17"/>
  <c r="CT6" i="17"/>
  <c r="CU6" i="17"/>
  <c r="CV6" i="17"/>
  <c r="CW6" i="17"/>
  <c r="CX6" i="17"/>
  <c r="CY6" i="17"/>
  <c r="E31" i="42" l="1"/>
  <c r="D31" i="42"/>
  <c r="N43" i="14"/>
  <c r="N42" i="14"/>
  <c r="N41" i="14"/>
  <c r="N40" i="14"/>
  <c r="N39" i="14"/>
  <c r="N38" i="14"/>
  <c r="N37" i="14"/>
  <c r="BX34" i="14" l="1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Z30" i="14"/>
  <c r="Q30" i="14"/>
  <c r="R30" i="14"/>
  <c r="S30" i="14"/>
  <c r="T30" i="14"/>
  <c r="U30" i="14"/>
  <c r="V30" i="14"/>
  <c r="W30" i="14"/>
  <c r="X30" i="14"/>
  <c r="Y30" i="14"/>
  <c r="P30" i="14"/>
  <c r="O30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BN4" i="14"/>
  <c r="BO4" i="14"/>
  <c r="BP4" i="14"/>
  <c r="BQ4" i="14"/>
  <c r="BR4" i="14"/>
  <c r="BS4" i="14"/>
  <c r="BT4" i="14"/>
  <c r="BU4" i="14"/>
  <c r="BV4" i="14"/>
  <c r="BW4" i="14"/>
  <c r="BX4" i="14"/>
  <c r="BY4" i="14"/>
  <c r="BZ4" i="14"/>
  <c r="CA4" i="14"/>
  <c r="CB4" i="14"/>
  <c r="CC4" i="14"/>
  <c r="CD4" i="14"/>
  <c r="CE4" i="14"/>
  <c r="CF4" i="14"/>
  <c r="CG4" i="14"/>
  <c r="CH4" i="14"/>
  <c r="CI4" i="14"/>
  <c r="CJ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BN5" i="14"/>
  <c r="BO5" i="14"/>
  <c r="BP5" i="14"/>
  <c r="BQ5" i="14"/>
  <c r="BR5" i="14"/>
  <c r="BS5" i="14"/>
  <c r="BT5" i="14"/>
  <c r="BU5" i="14"/>
  <c r="BV5" i="14"/>
  <c r="BW5" i="14"/>
  <c r="BX5" i="14"/>
  <c r="BY5" i="14"/>
  <c r="BZ5" i="14"/>
  <c r="CA5" i="14"/>
  <c r="CB5" i="14"/>
  <c r="CC5" i="14"/>
  <c r="CD5" i="14"/>
  <c r="CE5" i="14"/>
  <c r="CF5" i="14"/>
  <c r="CG5" i="14"/>
  <c r="CH5" i="14"/>
  <c r="CI5" i="14"/>
  <c r="CJ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BN6" i="14"/>
  <c r="BO6" i="14"/>
  <c r="BP6" i="14"/>
  <c r="BQ6" i="14"/>
  <c r="BR6" i="14"/>
  <c r="BS6" i="14"/>
  <c r="BT6" i="14"/>
  <c r="BU6" i="14"/>
  <c r="BV6" i="14"/>
  <c r="BW6" i="14"/>
  <c r="BX6" i="14"/>
  <c r="BY6" i="14"/>
  <c r="BZ6" i="14"/>
  <c r="CA6" i="14"/>
  <c r="CB6" i="14"/>
  <c r="CC6" i="14"/>
  <c r="CD6" i="14"/>
  <c r="CE6" i="14"/>
  <c r="CF6" i="14"/>
  <c r="CG6" i="14"/>
  <c r="CH6" i="14"/>
  <c r="CI6" i="14"/>
  <c r="CJ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BN7" i="14"/>
  <c r="BO7" i="14"/>
  <c r="BP7" i="14"/>
  <c r="BQ7" i="14"/>
  <c r="BR7" i="14"/>
  <c r="BS7" i="14"/>
  <c r="BT7" i="14"/>
  <c r="BU7" i="14"/>
  <c r="BV7" i="14"/>
  <c r="BW7" i="14"/>
  <c r="BX7" i="14"/>
  <c r="BY7" i="14"/>
  <c r="BZ7" i="14"/>
  <c r="CA7" i="14"/>
  <c r="CB7" i="14"/>
  <c r="CC7" i="14"/>
  <c r="CD7" i="14"/>
  <c r="CE7" i="14"/>
  <c r="CF7" i="14"/>
  <c r="CG7" i="14"/>
  <c r="CH7" i="14"/>
  <c r="CI7" i="14"/>
  <c r="CJ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CA8" i="14"/>
  <c r="CB8" i="14"/>
  <c r="CC8" i="14"/>
  <c r="CD8" i="14"/>
  <c r="CE8" i="14"/>
  <c r="CF8" i="14"/>
  <c r="CG8" i="14"/>
  <c r="CH8" i="14"/>
  <c r="CI8" i="14"/>
  <c r="CJ8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BN9" i="14"/>
  <c r="BO9" i="14"/>
  <c r="BP9" i="14"/>
  <c r="BQ9" i="14"/>
  <c r="BR9" i="14"/>
  <c r="BS9" i="14"/>
  <c r="BT9" i="14"/>
  <c r="BU9" i="14"/>
  <c r="BV9" i="14"/>
  <c r="BW9" i="14"/>
  <c r="BX9" i="14"/>
  <c r="BY9" i="14"/>
  <c r="BZ9" i="14"/>
  <c r="CA9" i="14"/>
  <c r="CB9" i="14"/>
  <c r="CC9" i="14"/>
  <c r="CD9" i="14"/>
  <c r="CE9" i="14"/>
  <c r="CF9" i="14"/>
  <c r="CG9" i="14"/>
  <c r="CH9" i="14"/>
  <c r="CI9" i="14"/>
  <c r="CJ9" i="14"/>
  <c r="E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BR3" i="14"/>
  <c r="BS3" i="14"/>
  <c r="BT3" i="14"/>
  <c r="BU3" i="14"/>
  <c r="BV3" i="14"/>
  <c r="BW3" i="14"/>
  <c r="BX3" i="14"/>
  <c r="BY3" i="14"/>
  <c r="BZ3" i="14"/>
  <c r="CA3" i="14"/>
  <c r="CB3" i="14"/>
  <c r="CC3" i="14"/>
  <c r="CD3" i="14"/>
  <c r="CE3" i="14"/>
  <c r="CF3" i="14"/>
  <c r="CG3" i="14"/>
  <c r="CH3" i="14"/>
  <c r="CI3" i="14"/>
  <c r="CJ3" i="14"/>
  <c r="P3" i="14"/>
  <c r="K3" i="14"/>
  <c r="L3" i="14"/>
  <c r="M3" i="14"/>
  <c r="N3" i="14"/>
  <c r="O3" i="14"/>
  <c r="O37" i="14" s="1"/>
  <c r="G3" i="14"/>
  <c r="H3" i="14"/>
  <c r="I3" i="14"/>
  <c r="J3" i="14"/>
  <c r="F3" i="14"/>
  <c r="O42" i="14" l="1"/>
  <c r="O41" i="14"/>
  <c r="O40" i="14"/>
  <c r="Z35" i="14"/>
  <c r="AL35" i="14"/>
  <c r="AX35" i="14"/>
  <c r="BJ35" i="14"/>
  <c r="BV35" i="14"/>
  <c r="O35" i="14"/>
  <c r="S35" i="14"/>
  <c r="W35" i="14"/>
  <c r="AA35" i="14"/>
  <c r="AE35" i="14"/>
  <c r="AI35" i="14"/>
  <c r="AM35" i="14"/>
  <c r="AQ35" i="14"/>
  <c r="AU35" i="14"/>
  <c r="AY35" i="14"/>
  <c r="BC35" i="14"/>
  <c r="BG35" i="14"/>
  <c r="BK35" i="14"/>
  <c r="BO35" i="14"/>
  <c r="BS35" i="14"/>
  <c r="BW35" i="14"/>
  <c r="O43" i="14"/>
  <c r="O39" i="14"/>
  <c r="O38" i="14"/>
  <c r="V35" i="14"/>
  <c r="AH35" i="14"/>
  <c r="AT35" i="14"/>
  <c r="BF35" i="14"/>
  <c r="BR35" i="14"/>
  <c r="P35" i="14"/>
  <c r="T35" i="14"/>
  <c r="X35" i="14"/>
  <c r="AB35" i="14"/>
  <c r="AF35" i="14"/>
  <c r="AJ35" i="14"/>
  <c r="AN35" i="14"/>
  <c r="AR35" i="14"/>
  <c r="AV35" i="14"/>
  <c r="AZ35" i="14"/>
  <c r="BD35" i="14"/>
  <c r="BH35" i="14"/>
  <c r="BL35" i="14"/>
  <c r="BP35" i="14"/>
  <c r="BT35" i="14"/>
  <c r="BX35" i="14"/>
  <c r="R35" i="14"/>
  <c r="AD35" i="14"/>
  <c r="AP35" i="14"/>
  <c r="BB35" i="14"/>
  <c r="BN35" i="14"/>
  <c r="Q35" i="14"/>
  <c r="U35" i="14"/>
  <c r="Y35" i="14"/>
  <c r="AC35" i="14"/>
  <c r="AG35" i="14"/>
  <c r="AK35" i="14"/>
  <c r="AO35" i="14"/>
  <c r="AS35" i="14"/>
  <c r="AW35" i="14"/>
  <c r="BA35" i="14"/>
  <c r="BE35" i="14"/>
  <c r="BI35" i="14"/>
  <c r="BM35" i="14"/>
  <c r="BQ35" i="14"/>
  <c r="BU35" i="14"/>
</calcChain>
</file>

<file path=xl/sharedStrings.xml><?xml version="1.0" encoding="utf-8"?>
<sst xmlns="http://schemas.openxmlformats.org/spreadsheetml/2006/main" count="4316" uniqueCount="128">
  <si>
    <t>701D</t>
  </si>
  <si>
    <t>CSM</t>
  </si>
  <si>
    <t>PTM</t>
  </si>
  <si>
    <t>MRS</t>
  </si>
  <si>
    <t>CMBL</t>
  </si>
  <si>
    <t>ACM</t>
  </si>
  <si>
    <t>S1N</t>
  </si>
  <si>
    <t>Clockwork Forecast (Aug 2015)</t>
  </si>
  <si>
    <t>COLD SECTION MODULE</t>
  </si>
  <si>
    <t>COMBUSTION LINER</t>
  </si>
  <si>
    <t>MTCHD ROTOR/STATOR</t>
  </si>
  <si>
    <t>POWER TURBINE MODUL</t>
  </si>
  <si>
    <t>STAGE 1 NOZZLE ASSY</t>
  </si>
  <si>
    <t>POWER TURBINE MODULE</t>
  </si>
  <si>
    <t>701D ENGINE</t>
  </si>
  <si>
    <t>ACCESSORY MODULE</t>
  </si>
  <si>
    <t>Config</t>
  </si>
  <si>
    <t>OWNER</t>
  </si>
  <si>
    <t>USARMY</t>
  </si>
  <si>
    <t>NAVY_MARINES</t>
  </si>
  <si>
    <t>USAF</t>
  </si>
  <si>
    <t>701C/D</t>
  </si>
  <si>
    <t>Non-Army Fleet (excludes FMS)</t>
  </si>
  <si>
    <t>Clockwork Forecast - Aug 2015 - ALC Flying Hour Plan</t>
  </si>
  <si>
    <t>Clockwork Forecast - Aug 2015 - GE Flying Hour Plan</t>
  </si>
  <si>
    <t>LOBs - AUG 2015</t>
  </si>
  <si>
    <t>701C ENGINE</t>
  </si>
  <si>
    <t>701C</t>
  </si>
  <si>
    <t>2410 Estimated Depot Arrivals</t>
  </si>
  <si>
    <t>Army Fleet Depot Requisitions</t>
  </si>
  <si>
    <t>2410 Estimated Depot Requisitions</t>
  </si>
  <si>
    <t xml:space="preserve">701D </t>
  </si>
  <si>
    <t>Clockwork Forecast (Upgrade Depot Requisitions)</t>
  </si>
  <si>
    <t xml:space="preserve">Clockwork Forecast (701C  Failure Depot Arrivals) </t>
  </si>
  <si>
    <t xml:space="preserve">Clockwork Forecast (701C  Induction Depot Arrivals) </t>
  </si>
  <si>
    <t xml:space="preserve">Clockwork Forecast (701C LL Depot Arrivals) </t>
  </si>
  <si>
    <t>Month</t>
  </si>
  <si>
    <t>Engine UER Reqs</t>
  </si>
  <si>
    <t>UER 701D Reqs to Depot</t>
  </si>
  <si>
    <t>Total LL Reqs</t>
  </si>
  <si>
    <t>LL 701D Reqs to Depot Total</t>
  </si>
  <si>
    <t>LL Module Reqs to Depot</t>
  </si>
  <si>
    <t>Name</t>
  </si>
  <si>
    <t>SumOfENSIP avg</t>
  </si>
  <si>
    <t>Accessory Module</t>
  </si>
  <si>
    <t>Cold Section Module</t>
  </si>
  <si>
    <t>Combustion Liner</t>
  </si>
  <si>
    <t>Matched Rotor Stator</t>
  </si>
  <si>
    <t>Power Turbine Module</t>
  </si>
  <si>
    <t>Stage 1 Nozzle Assy</t>
  </si>
  <si>
    <t>UER Module Reqs to Depot</t>
  </si>
  <si>
    <t>SumOfOther avg</t>
  </si>
  <si>
    <t>Induction 701D Reqs (C coming to depot creates D demand)</t>
  </si>
  <si>
    <t>Induction_701D_Reqs</t>
  </si>
  <si>
    <t>UER 701C Reqs to Depot</t>
  </si>
  <si>
    <t>Induction 701C Arrivals (C coming to depot creates D demand)</t>
  </si>
  <si>
    <t>701C_Induction_Arrivals</t>
  </si>
  <si>
    <t>LL 701C Reqs to Depot Total</t>
  </si>
  <si>
    <t>UER</t>
  </si>
  <si>
    <t>LL</t>
  </si>
  <si>
    <t>INDUCTIONS</t>
  </si>
  <si>
    <t>Sum</t>
  </si>
  <si>
    <t>Avg</t>
  </si>
  <si>
    <t>Overall Summary</t>
  </si>
  <si>
    <t xml:space="preserve">Clockwork Forecast (LLP  Depot Requistions)
</t>
  </si>
  <si>
    <t xml:space="preserve">Clockwork Forecast (Failure Depot Requisitions)
</t>
  </si>
  <si>
    <t>ID for VLOOKUP</t>
  </si>
  <si>
    <t>701C LL Depot Arrivals</t>
  </si>
  <si>
    <t>701C Failure Depot Arrivals</t>
  </si>
  <si>
    <t>701C Induction Depot Arrivals</t>
  </si>
  <si>
    <t xml:space="preserve">701C Total Depot Arrivals </t>
  </si>
  <si>
    <t>Clockwork Forecast: March, 2018</t>
  </si>
  <si>
    <t>Total Depot Requisitions</t>
  </si>
  <si>
    <t>Failure Depot Requisitions</t>
  </si>
  <si>
    <t>LLP Depot Requistions</t>
  </si>
  <si>
    <t>Upgrade Depot Requisitions</t>
  </si>
  <si>
    <t>CLOCKWORK FORECAST - March, 2018</t>
  </si>
  <si>
    <t>701C Total Depot Arrivals</t>
  </si>
  <si>
    <t>Notes:</t>
  </si>
  <si>
    <t>Copy raw output from corresponding Access tables</t>
  </si>
  <si>
    <t>Check the Format Output tab to ensure alignment</t>
  </si>
  <si>
    <t>Copy values to scratch worksheet</t>
  </si>
  <si>
    <t>Copy transpose to of values to results tabs</t>
  </si>
  <si>
    <t>CHECK!</t>
  </si>
  <si>
    <t>701C Depot Arrivals - 5 Year Weibull</t>
  </si>
  <si>
    <t>CLOCKWORK SOLUTIONS</t>
  </si>
  <si>
    <t>701C Depot Arrivals - 10 Year Weibull</t>
  </si>
  <si>
    <t>701D &amp; Module Depot Arrivals - 10 Year Weibull</t>
  </si>
  <si>
    <t>701D &amp; Module Depot Arrivals - 5 Year Weibull</t>
  </si>
  <si>
    <t>Army Fleet and 2410 Depot Arrivals</t>
  </si>
  <si>
    <t>r_03_UER Module Reqs to Depot</t>
  </si>
  <si>
    <t>r_12_LL 701C Reqs to Depot Total</t>
  </si>
  <si>
    <t>r_21_Induction 701D Reqs (C coming to depot creates D demand)</t>
  </si>
  <si>
    <t>r_22_Induction 701C Arrivals (C to depot creates D demand)</t>
  </si>
  <si>
    <t>r_01_UER 701D Reqs to Depot</t>
  </si>
  <si>
    <t>r_02_UER 701C Reqs to Depot</t>
  </si>
  <si>
    <t>r_11_LL 701D Reqs to Depot Total</t>
  </si>
  <si>
    <t>r_13_LL Module Reqs to Depot</t>
  </si>
  <si>
    <t>04A01</t>
  </si>
  <si>
    <t>04A02A</t>
  </si>
  <si>
    <t>MTCHD ROTOR/STATOR ASSY</t>
  </si>
  <si>
    <t>04A02B</t>
  </si>
  <si>
    <t>04A02C</t>
  </si>
  <si>
    <t>04A03</t>
  </si>
  <si>
    <t>04A04</t>
  </si>
  <si>
    <t>ID</t>
  </si>
  <si>
    <t>SQL QUERY RESULTS</t>
  </si>
  <si>
    <t>701D - 513</t>
  </si>
  <si>
    <t>Modules</t>
  </si>
  <si>
    <t>701C - 607</t>
  </si>
  <si>
    <t>VLOOKUP Table to Format SQL Query Results on Left</t>
  </si>
  <si>
    <t>Overall Summary - 5 YR</t>
  </si>
  <si>
    <t>Overall Summary - 10 YR</t>
  </si>
  <si>
    <t>Digital Electronic Control Unit</t>
  </si>
  <si>
    <t>Hydromechanical Unit</t>
  </si>
  <si>
    <t>DIGITAL ELECTRONIC CONTROL UNIT</t>
  </si>
  <si>
    <t>HYDROMECHANICAL UNIT</t>
  </si>
  <si>
    <t>DECU</t>
  </si>
  <si>
    <t>CHMU</t>
  </si>
  <si>
    <t>FUEL CONTROL</t>
  </si>
  <si>
    <t>04A05A</t>
  </si>
  <si>
    <t>ELECTRICAL CONTROL UNIT</t>
  </si>
  <si>
    <t>04A06A</t>
  </si>
  <si>
    <t>EDECU</t>
  </si>
  <si>
    <t>** 2410 Validation follows suit with our calculation methodology by excluding all NAYs and removals with FCODE = 803, 804, or 799</t>
  </si>
  <si>
    <t>GEAE T700 Forecast Validation 2020 Q1</t>
  </si>
  <si>
    <t>GEAE T700 Forecast Results 2020 Q1</t>
  </si>
  <si>
    <t>FUEL CONTROL (HMU)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</si>
</sst>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4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198B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9" fillId="0" borderId="0"/>
    <xf numFmtId="0" fontId="48" fillId="0" borderId="0"/>
    <xf numFmtId="0" fontId="48" fillId="0" borderId="0"/>
  </cellStyleXfs>
  <cellXfs count="253">
    <xf numFmtId="0" fontId="0" fillId="0" borderId="0" xfId="0"/>
    <xf numFmtId="164" fontId="16" fillId="0" borderId="0" xfId="0" applyNumberFormat="1" applyFont="1"/>
    <xf numFmtId="9" fontId="0" fillId="0" borderId="0" xfId="42" applyFont="1"/>
    <xf numFmtId="1" fontId="0" fillId="0" borderId="0" xfId="0" applyNumberFormat="1"/>
    <xf numFmtId="0" fontId="21" fillId="0" borderId="10" xfId="43" applyFont="1" applyBorder="1"/>
    <xf numFmtId="0" fontId="21" fillId="0" borderId="0" xfId="43" applyFont="1"/>
    <xf numFmtId="1" fontId="21" fillId="0" borderId="11" xfId="43" applyNumberFormat="1" applyFont="1" applyBorder="1" applyAlignment="1">
      <alignment horizontal="right"/>
    </xf>
    <xf numFmtId="1" fontId="21" fillId="0" borderId="0" xfId="43" applyNumberFormat="1" applyFont="1" applyAlignment="1">
      <alignment horizontal="right"/>
    </xf>
    <xf numFmtId="0" fontId="22" fillId="0" borderId="0" xfId="43" applyFont="1"/>
    <xf numFmtId="0" fontId="22" fillId="33" borderId="0" xfId="43" applyFont="1" applyFill="1"/>
    <xf numFmtId="0" fontId="16" fillId="33" borderId="0" xfId="0" applyFont="1" applyFill="1"/>
    <xf numFmtId="164" fontId="16" fillId="33" borderId="0" xfId="0" applyNumberFormat="1" applyFont="1" applyFill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2" fontId="0" fillId="34" borderId="0" xfId="0" applyNumberFormat="1" applyFill="1"/>
    <xf numFmtId="0" fontId="0" fillId="34" borderId="0" xfId="0" applyFill="1"/>
    <xf numFmtId="0" fontId="31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2" fontId="31" fillId="34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/>
    </xf>
    <xf numFmtId="2" fontId="0" fillId="34" borderId="0" xfId="0" applyNumberFormat="1" applyFill="1" applyAlignment="1">
      <alignment horizontal="left" vertical="center"/>
    </xf>
    <xf numFmtId="0" fontId="32" fillId="0" borderId="0" xfId="0" applyFont="1"/>
    <xf numFmtId="0" fontId="33" fillId="0" borderId="0" xfId="0" applyFont="1"/>
    <xf numFmtId="2" fontId="33" fillId="34" borderId="0" xfId="0" applyNumberFormat="1" applyFont="1" applyFill="1"/>
    <xf numFmtId="0" fontId="33" fillId="34" borderId="0" xfId="0" applyFont="1" applyFill="1" applyAlignment="1">
      <alignment horizontal="center"/>
    </xf>
    <xf numFmtId="0" fontId="34" fillId="0" borderId="0" xfId="0" applyFont="1" applyAlignment="1">
      <alignment horizontal="left" vertical="center"/>
    </xf>
    <xf numFmtId="0" fontId="34" fillId="34" borderId="0" xfId="0" applyFont="1" applyFill="1" applyAlignment="1">
      <alignment horizontal="left" vertical="center"/>
    </xf>
    <xf numFmtId="0" fontId="34" fillId="34" borderId="0" xfId="0" applyFont="1" applyFill="1" applyAlignment="1">
      <alignment horizontal="center"/>
    </xf>
    <xf numFmtId="14" fontId="34" fillId="0" borderId="0" xfId="0" applyNumberFormat="1" applyFont="1" applyAlignment="1">
      <alignment horizontal="center"/>
    </xf>
    <xf numFmtId="0" fontId="33" fillId="34" borderId="0" xfId="0" applyFont="1" applyFill="1"/>
    <xf numFmtId="2" fontId="33" fillId="34" borderId="0" xfId="0" applyNumberFormat="1" applyFont="1" applyFill="1" applyAlignment="1">
      <alignment horizontal="center"/>
    </xf>
    <xf numFmtId="2" fontId="0" fillId="34" borderId="0" xfId="0" applyNumberFormat="1" applyFill="1" applyAlignment="1">
      <alignment horizontal="center"/>
    </xf>
    <xf numFmtId="0" fontId="16" fillId="39" borderId="12" xfId="0" applyFont="1" applyFill="1" applyBorder="1" applyAlignment="1">
      <alignment horizontal="left" vertical="center"/>
    </xf>
    <xf numFmtId="2" fontId="16" fillId="39" borderId="12" xfId="0" applyNumberFormat="1" applyFont="1" applyFill="1" applyBorder="1" applyAlignment="1">
      <alignment horizontal="center" vertical="center"/>
    </xf>
    <xf numFmtId="0" fontId="0" fillId="39" borderId="0" xfId="0" applyFill="1"/>
    <xf numFmtId="2" fontId="0" fillId="39" borderId="0" xfId="0" applyNumberFormat="1" applyFill="1" applyAlignment="1">
      <alignment horizontal="center"/>
    </xf>
    <xf numFmtId="0" fontId="35" fillId="34" borderId="0" xfId="0" applyFont="1" applyFill="1" applyAlignment="1">
      <alignment horizontal="center"/>
    </xf>
    <xf numFmtId="0" fontId="36" fillId="34" borderId="0" xfId="0" applyFont="1" applyFill="1" applyAlignment="1">
      <alignment horizontal="left" vertical="center"/>
    </xf>
    <xf numFmtId="0" fontId="37" fillId="34" borderId="0" xfId="0" applyFont="1" applyFill="1" applyAlignment="1">
      <alignment horizontal="center"/>
    </xf>
    <xf numFmtId="0" fontId="36" fillId="34" borderId="0" xfId="0" applyFont="1" applyFill="1" applyAlignment="1">
      <alignment horizontal="center"/>
    </xf>
    <xf numFmtId="2" fontId="21" fillId="0" borderId="0" xfId="43" applyNumberFormat="1" applyFont="1" applyAlignment="1">
      <alignment horizontal="center" vertical="center"/>
    </xf>
    <xf numFmtId="2" fontId="38" fillId="0" borderId="0" xfId="43" applyNumberFormat="1" applyFont="1" applyAlignment="1">
      <alignment horizontal="center" vertical="center" wrapText="1"/>
    </xf>
    <xf numFmtId="2" fontId="38" fillId="0" borderId="10" xfId="43" applyNumberFormat="1" applyFont="1" applyBorder="1" applyAlignment="1">
      <alignment horizontal="center" vertical="center" wrapText="1"/>
    </xf>
    <xf numFmtId="2" fontId="31" fillId="0" borderId="0" xfId="0" applyNumberFormat="1" applyFont="1" applyAlignment="1">
      <alignment horizontal="center" vertical="center" wrapText="1"/>
    </xf>
    <xf numFmtId="0" fontId="38" fillId="0" borderId="0" xfId="43" applyFont="1" applyAlignment="1">
      <alignment horizontal="center" vertical="center" wrapText="1"/>
    </xf>
    <xf numFmtId="0" fontId="39" fillId="39" borderId="0" xfId="43" applyFont="1" applyFill="1" applyAlignment="1">
      <alignment horizontal="center" vertical="center" wrapText="1"/>
    </xf>
    <xf numFmtId="0" fontId="41" fillId="39" borderId="0" xfId="0" applyFont="1" applyFill="1" applyAlignment="1">
      <alignment horizontal="center" vertical="center"/>
    </xf>
    <xf numFmtId="164" fontId="41" fillId="39" borderId="0" xfId="0" applyNumberFormat="1" applyFont="1" applyFill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2" fillId="39" borderId="0" xfId="43" applyFont="1" applyFill="1" applyAlignment="1">
      <alignment horizontal="center" vertical="center" wrapText="1"/>
    </xf>
    <xf numFmtId="0" fontId="24" fillId="0" borderId="0" xfId="0" applyFont="1"/>
    <xf numFmtId="1" fontId="24" fillId="0" borderId="0" xfId="0" applyNumberFormat="1" applyFont="1"/>
    <xf numFmtId="0" fontId="24" fillId="0" borderId="0" xfId="0" applyFont="1" applyAlignment="1">
      <alignment vertical="center"/>
    </xf>
    <xf numFmtId="164" fontId="26" fillId="34" borderId="14" xfId="0" applyNumberFormat="1" applyFont="1" applyFill="1" applyBorder="1" applyAlignment="1">
      <alignment horizontal="center" vertical="center"/>
    </xf>
    <xf numFmtId="1" fontId="24" fillId="34" borderId="14" xfId="0" applyNumberFormat="1" applyFont="1" applyFill="1" applyBorder="1" applyAlignment="1">
      <alignment horizontal="center" vertical="center"/>
    </xf>
    <xf numFmtId="1" fontId="27" fillId="34" borderId="14" xfId="44" applyNumberFormat="1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/>
    </xf>
    <xf numFmtId="1" fontId="27" fillId="34" borderId="14" xfId="43" applyNumberFormat="1" applyFont="1" applyFill="1" applyBorder="1" applyAlignment="1">
      <alignment horizontal="center" vertical="center"/>
    </xf>
    <xf numFmtId="1" fontId="0" fillId="34" borderId="14" xfId="0" applyNumberFormat="1" applyFill="1" applyBorder="1" applyAlignment="1">
      <alignment horizontal="center" vertical="center"/>
    </xf>
    <xf numFmtId="0" fontId="27" fillId="34" borderId="14" xfId="44" applyFont="1" applyFill="1" applyBorder="1" applyAlignment="1">
      <alignment horizontal="center" vertical="center"/>
    </xf>
    <xf numFmtId="0" fontId="27" fillId="34" borderId="14" xfId="44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/>
    </xf>
    <xf numFmtId="1" fontId="27" fillId="34" borderId="15" xfId="43" applyNumberFormat="1" applyFont="1" applyFill="1" applyBorder="1" applyAlignment="1">
      <alignment horizontal="center" vertical="center"/>
    </xf>
    <xf numFmtId="1" fontId="24" fillId="34" borderId="15" xfId="0" applyNumberFormat="1" applyFont="1" applyFill="1" applyBorder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1" fontId="27" fillId="34" borderId="0" xfId="43" applyNumberFormat="1" applyFont="1" applyFill="1" applyAlignment="1">
      <alignment horizontal="center" vertical="center"/>
    </xf>
    <xf numFmtId="1" fontId="24" fillId="34" borderId="0" xfId="0" applyNumberFormat="1" applyFont="1" applyFill="1" applyAlignment="1">
      <alignment horizontal="center" vertical="center"/>
    </xf>
    <xf numFmtId="164" fontId="26" fillId="0" borderId="14" xfId="0" applyNumberFormat="1" applyFont="1" applyBorder="1" applyAlignment="1">
      <alignment horizontal="center" vertical="center"/>
    </xf>
    <xf numFmtId="1" fontId="24" fillId="0" borderId="14" xfId="0" applyNumberFormat="1" applyFont="1" applyBorder="1" applyAlignment="1">
      <alignment horizontal="center" vertical="center"/>
    </xf>
    <xf numFmtId="1" fontId="27" fillId="0" borderId="14" xfId="44" applyNumberFormat="1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" fontId="27" fillId="0" borderId="14" xfId="46" applyNumberFormat="1" applyFont="1" applyBorder="1" applyAlignment="1">
      <alignment horizontal="center" vertical="center" wrapText="1"/>
    </xf>
    <xf numFmtId="165" fontId="24" fillId="0" borderId="14" xfId="0" applyNumberFormat="1" applyFont="1" applyBorder="1" applyAlignment="1">
      <alignment horizontal="center" vertical="center"/>
    </xf>
    <xf numFmtId="165" fontId="28" fillId="0" borderId="14" xfId="0" applyNumberFormat="1" applyFont="1" applyBorder="1" applyAlignment="1">
      <alignment horizontal="center" vertical="center"/>
    </xf>
    <xf numFmtId="165" fontId="27" fillId="0" borderId="14" xfId="45" applyNumberFormat="1" applyFont="1" applyBorder="1" applyAlignment="1">
      <alignment horizontal="center" vertical="center" wrapText="1"/>
    </xf>
    <xf numFmtId="165" fontId="27" fillId="0" borderId="14" xfId="47" applyNumberFormat="1" applyFont="1" applyBorder="1" applyAlignment="1">
      <alignment horizontal="center" vertical="center" wrapText="1"/>
    </xf>
    <xf numFmtId="1" fontId="28" fillId="0" borderId="14" xfId="0" applyNumberFormat="1" applyFont="1" applyBorder="1" applyAlignment="1">
      <alignment horizontal="center" vertical="center"/>
    </xf>
    <xf numFmtId="0" fontId="32" fillId="34" borderId="0" xfId="0" applyFont="1" applyFill="1"/>
    <xf numFmtId="0" fontId="24" fillId="34" borderId="0" xfId="0" applyFont="1" applyFill="1"/>
    <xf numFmtId="0" fontId="27" fillId="34" borderId="0" xfId="43" applyFont="1" applyFill="1"/>
    <xf numFmtId="1" fontId="24" fillId="34" borderId="0" xfId="0" applyNumberFormat="1" applyFont="1" applyFill="1"/>
    <xf numFmtId="0" fontId="25" fillId="34" borderId="0" xfId="43" applyFont="1" applyFill="1"/>
    <xf numFmtId="0" fontId="24" fillId="34" borderId="0" xfId="0" applyFont="1" applyFill="1" applyAlignment="1">
      <alignment vertical="center"/>
    </xf>
    <xf numFmtId="0" fontId="31" fillId="34" borderId="0" xfId="0" applyFont="1" applyFill="1" applyAlignment="1">
      <alignment horizontal="center" vertical="center"/>
    </xf>
    <xf numFmtId="1" fontId="38" fillId="34" borderId="0" xfId="43" applyNumberFormat="1" applyFont="1" applyFill="1" applyAlignment="1">
      <alignment horizontal="center" vertical="center"/>
    </xf>
    <xf numFmtId="0" fontId="41" fillId="39" borderId="0" xfId="0" applyFont="1" applyFill="1" applyAlignment="1">
      <alignment horizontal="center"/>
    </xf>
    <xf numFmtId="164" fontId="41" fillId="39" borderId="0" xfId="0" applyNumberFormat="1" applyFont="1" applyFill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2" fillId="34" borderId="0" xfId="0" applyFont="1" applyFill="1" applyAlignment="1">
      <alignment vertical="center"/>
    </xf>
    <xf numFmtId="0" fontId="31" fillId="34" borderId="0" xfId="0" applyFont="1" applyFill="1" applyAlignment="1">
      <alignment horizontal="center"/>
    </xf>
    <xf numFmtId="1" fontId="0" fillId="34" borderId="14" xfId="0" applyNumberFormat="1" applyFill="1" applyBorder="1" applyAlignment="1">
      <alignment horizontal="center"/>
    </xf>
    <xf numFmtId="1" fontId="21" fillId="34" borderId="14" xfId="44" applyNumberFormat="1" applyFont="1" applyFill="1" applyBorder="1" applyAlignment="1">
      <alignment horizontal="center" wrapText="1"/>
    </xf>
    <xf numFmtId="0" fontId="0" fillId="34" borderId="14" xfId="0" applyFill="1" applyBorder="1" applyAlignment="1">
      <alignment horizontal="center"/>
    </xf>
    <xf numFmtId="1" fontId="0" fillId="34" borderId="0" xfId="0" applyNumberFormat="1" applyFill="1" applyAlignment="1">
      <alignment horizontal="center"/>
    </xf>
    <xf numFmtId="0" fontId="31" fillId="34" borderId="0" xfId="0" applyFont="1" applyFill="1" applyAlignment="1">
      <alignment horizontal="left"/>
    </xf>
    <xf numFmtId="0" fontId="0" fillId="34" borderId="15" xfId="0" applyFill="1" applyBorder="1" applyAlignment="1">
      <alignment horizontal="center"/>
    </xf>
    <xf numFmtId="0" fontId="31" fillId="34" borderId="0" xfId="0" applyFont="1" applyFill="1"/>
    <xf numFmtId="1" fontId="24" fillId="34" borderId="17" xfId="0" applyNumberFormat="1" applyFont="1" applyFill="1" applyBorder="1" applyAlignment="1">
      <alignment horizontal="center" vertical="center"/>
    </xf>
    <xf numFmtId="0" fontId="27" fillId="0" borderId="16" xfId="43" applyFont="1" applyBorder="1"/>
    <xf numFmtId="0" fontId="31" fillId="0" borderId="16" xfId="0" applyFont="1" applyBorder="1" applyAlignment="1">
      <alignment horizontal="center" vertical="center"/>
    </xf>
    <xf numFmtId="0" fontId="27" fillId="0" borderId="16" xfId="43" applyFont="1" applyBorder="1" applyAlignment="1">
      <alignment vertical="center"/>
    </xf>
    <xf numFmtId="165" fontId="21" fillId="0" borderId="16" xfId="48" applyNumberFormat="1" applyFont="1" applyBorder="1" applyAlignment="1">
      <alignment horizontal="center" vertical="center" wrapText="1"/>
    </xf>
    <xf numFmtId="165" fontId="21" fillId="0" borderId="16" xfId="47" applyNumberFormat="1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/>
    </xf>
    <xf numFmtId="165" fontId="30" fillId="0" borderId="16" xfId="49" applyNumberFormat="1" applyFont="1" applyBorder="1" applyAlignment="1">
      <alignment horizontal="center" vertical="center" wrapText="1"/>
    </xf>
    <xf numFmtId="165" fontId="24" fillId="0" borderId="16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64" fontId="41" fillId="34" borderId="14" xfId="0" applyNumberFormat="1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" fontId="21" fillId="34" borderId="14" xfId="44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 vertical="center"/>
    </xf>
    <xf numFmtId="0" fontId="31" fillId="34" borderId="0" xfId="0" applyFont="1" applyFill="1" applyAlignment="1">
      <alignment vertical="center"/>
    </xf>
    <xf numFmtId="165" fontId="0" fillId="34" borderId="0" xfId="0" applyNumberFormat="1" applyFill="1" applyAlignment="1">
      <alignment horizontal="center" vertical="center"/>
    </xf>
    <xf numFmtId="0" fontId="21" fillId="34" borderId="0" xfId="43" applyFont="1" applyFill="1" applyAlignment="1">
      <alignment horizontal="left" vertical="center"/>
    </xf>
    <xf numFmtId="1" fontId="0" fillId="34" borderId="0" xfId="0" applyNumberFormat="1" applyFill="1" applyAlignment="1">
      <alignment horizontal="center" vertical="center"/>
    </xf>
    <xf numFmtId="1" fontId="0" fillId="34" borderId="17" xfId="0" applyNumberFormat="1" applyFill="1" applyBorder="1" applyAlignment="1">
      <alignment horizontal="center" vertical="center"/>
    </xf>
    <xf numFmtId="0" fontId="38" fillId="0" borderId="16" xfId="43" applyFont="1" applyBorder="1" applyAlignment="1">
      <alignment horizontal="left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65" fontId="21" fillId="0" borderId="16" xfId="47" applyNumberFormat="1" applyFont="1" applyBorder="1" applyAlignment="1">
      <alignment horizontal="center" wrapText="1"/>
    </xf>
    <xf numFmtId="165" fontId="0" fillId="0" borderId="16" xfId="0" applyNumberFormat="1" applyBorder="1" applyAlignment="1">
      <alignment horizontal="center"/>
    </xf>
    <xf numFmtId="0" fontId="22" fillId="39" borderId="0" xfId="43" applyFont="1" applyFill="1" applyAlignment="1">
      <alignment horizontal="center" wrapText="1"/>
    </xf>
    <xf numFmtId="0" fontId="38" fillId="34" borderId="0" xfId="43" applyFont="1" applyFill="1" applyAlignment="1">
      <alignment horizontal="left"/>
    </xf>
    <xf numFmtId="0" fontId="31" fillId="34" borderId="0" xfId="0" applyFont="1" applyFill="1" applyAlignment="1">
      <alignment vertical="center" wrapText="1"/>
    </xf>
    <xf numFmtId="0" fontId="0" fillId="34" borderId="0" xfId="0" applyFill="1" applyAlignment="1">
      <alignment horizontal="left" vertical="center"/>
    </xf>
    <xf numFmtId="0" fontId="32" fillId="34" borderId="0" xfId="0" applyFont="1" applyFill="1" applyAlignment="1">
      <alignment horizontal="left"/>
    </xf>
    <xf numFmtId="0" fontId="0" fillId="34" borderId="0" xfId="0" applyFill="1" applyAlignment="1">
      <alignment vertical="center"/>
    </xf>
    <xf numFmtId="0" fontId="42" fillId="34" borderId="0" xfId="0" applyFont="1" applyFill="1" applyAlignment="1">
      <alignment horizontal="center" vertical="center"/>
    </xf>
    <xf numFmtId="0" fontId="33" fillId="34" borderId="0" xfId="0" applyFont="1" applyFill="1" applyAlignment="1">
      <alignment horizontal="center" vertical="center"/>
    </xf>
    <xf numFmtId="0" fontId="43" fillId="34" borderId="0" xfId="0" applyFont="1" applyFill="1" applyAlignment="1">
      <alignment horizontal="center"/>
    </xf>
    <xf numFmtId="0" fontId="32" fillId="34" borderId="13" xfId="0" applyFont="1" applyFill="1" applyBorder="1"/>
    <xf numFmtId="164" fontId="41" fillId="34" borderId="14" xfId="0" applyNumberFormat="1" applyFont="1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1" fontId="0" fillId="34" borderId="17" xfId="0" applyNumberFormat="1" applyFill="1" applyBorder="1" applyAlignment="1">
      <alignment horizontal="center"/>
    </xf>
    <xf numFmtId="165" fontId="0" fillId="34" borderId="14" xfId="0" applyNumberFormat="1" applyFill="1" applyBorder="1" applyAlignment="1">
      <alignment horizontal="center"/>
    </xf>
    <xf numFmtId="0" fontId="18" fillId="34" borderId="0" xfId="0" applyFont="1" applyFill="1" applyAlignment="1">
      <alignment vertic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3" fillId="34" borderId="0" xfId="0" applyFont="1" applyFill="1"/>
    <xf numFmtId="0" fontId="16" fillId="34" borderId="0" xfId="0" applyFont="1" applyFill="1"/>
    <xf numFmtId="164" fontId="19" fillId="34" borderId="0" xfId="0" applyNumberFormat="1" applyFont="1" applyFill="1" applyAlignment="1">
      <alignment horizontal="center"/>
    </xf>
    <xf numFmtId="17" fontId="19" fillId="34" borderId="0" xfId="0" applyNumberFormat="1" applyFont="1" applyFill="1" applyAlignment="1">
      <alignment horizontal="center"/>
    </xf>
    <xf numFmtId="17" fontId="16" fillId="34" borderId="0" xfId="0" applyNumberFormat="1" applyFont="1" applyFill="1" applyAlignment="1">
      <alignment horizontal="center"/>
    </xf>
    <xf numFmtId="0" fontId="16" fillId="34" borderId="0" xfId="0" applyFont="1" applyFill="1" applyAlignment="1">
      <alignment wrapText="1"/>
    </xf>
    <xf numFmtId="0" fontId="19" fillId="40" borderId="0" xfId="0" applyFont="1" applyFill="1" applyAlignment="1">
      <alignment vertical="center" wrapText="1"/>
    </xf>
    <xf numFmtId="164" fontId="19" fillId="40" borderId="0" xfId="0" applyNumberFormat="1" applyFont="1" applyFill="1" applyAlignment="1">
      <alignment horizontal="center" vertical="center"/>
    </xf>
    <xf numFmtId="17" fontId="19" fillId="40" borderId="0" xfId="0" applyNumberFormat="1" applyFont="1" applyFill="1" applyAlignment="1">
      <alignment horizontal="center" vertical="center"/>
    </xf>
    <xf numFmtId="17" fontId="16" fillId="40" borderId="0" xfId="0" applyNumberFormat="1" applyFont="1" applyFill="1" applyAlignment="1">
      <alignment horizontal="center" vertical="center"/>
    </xf>
    <xf numFmtId="0" fontId="0" fillId="40" borderId="0" xfId="0" applyFill="1" applyAlignment="1">
      <alignment wrapText="1"/>
    </xf>
    <xf numFmtId="0" fontId="18" fillId="40" borderId="0" xfId="0" applyFont="1" applyFill="1" applyAlignment="1">
      <alignment wrapText="1"/>
    </xf>
    <xf numFmtId="0" fontId="32" fillId="34" borderId="0" xfId="0" applyFont="1" applyFill="1" applyAlignment="1">
      <alignment horizontal="left" vertical="center"/>
    </xf>
    <xf numFmtId="0" fontId="38" fillId="0" borderId="16" xfId="43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0" borderId="0" xfId="0" applyFill="1" applyAlignment="1">
      <alignment horizontal="center" wrapText="1"/>
    </xf>
    <xf numFmtId="0" fontId="18" fillId="40" borderId="0" xfId="0" applyFont="1" applyFill="1" applyAlignment="1">
      <alignment horizontal="center" wrapText="1"/>
    </xf>
    <xf numFmtId="0" fontId="0" fillId="43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45" borderId="12" xfId="0" applyFont="1" applyFill="1" applyBorder="1" applyAlignment="1">
      <alignment horizontal="left" vertical="center"/>
    </xf>
    <xf numFmtId="165" fontId="16" fillId="45" borderId="12" xfId="0" applyNumberFormat="1" applyFont="1" applyFill="1" applyBorder="1" applyAlignment="1">
      <alignment horizontal="center" vertical="center"/>
    </xf>
    <xf numFmtId="1" fontId="16" fillId="45" borderId="12" xfId="0" applyNumberFormat="1" applyFont="1" applyFill="1" applyBorder="1" applyAlignment="1">
      <alignment horizontal="center" vertical="center"/>
    </xf>
    <xf numFmtId="0" fontId="45" fillId="34" borderId="0" xfId="0" applyFont="1" applyFill="1"/>
    <xf numFmtId="0" fontId="45" fillId="34" borderId="0" xfId="0" applyFont="1" applyFill="1" applyAlignment="1">
      <alignment horizontal="left" vertical="center"/>
    </xf>
    <xf numFmtId="165" fontId="45" fillId="34" borderId="0" xfId="0" applyNumberFormat="1" applyFont="1" applyFill="1" applyAlignment="1">
      <alignment horizontal="center" vertical="center"/>
    </xf>
    <xf numFmtId="1" fontId="45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left" vertical="center"/>
    </xf>
    <xf numFmtId="165" fontId="18" fillId="34" borderId="0" xfId="0" applyNumberFormat="1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 vertical="center"/>
    </xf>
    <xf numFmtId="0" fontId="42" fillId="38" borderId="0" xfId="0" applyFont="1" applyFill="1"/>
    <xf numFmtId="165" fontId="42" fillId="38" borderId="0" xfId="0" applyNumberFormat="1" applyFont="1" applyFill="1" applyAlignment="1">
      <alignment horizontal="center"/>
    </xf>
    <xf numFmtId="1" fontId="42" fillId="38" borderId="0" xfId="0" applyNumberFormat="1" applyFont="1" applyFill="1" applyAlignment="1">
      <alignment horizontal="center"/>
    </xf>
    <xf numFmtId="0" fontId="0" fillId="38" borderId="0" xfId="0" applyFill="1"/>
    <xf numFmtId="165" fontId="0" fillId="38" borderId="0" xfId="0" applyNumberFormat="1" applyFill="1" applyAlignment="1">
      <alignment horizontal="center"/>
    </xf>
    <xf numFmtId="1" fontId="0" fillId="38" borderId="0" xfId="0" applyNumberFormat="1" applyFill="1" applyAlignment="1">
      <alignment horizontal="center"/>
    </xf>
    <xf numFmtId="0" fontId="42" fillId="46" borderId="0" xfId="0" applyFont="1" applyFill="1"/>
    <xf numFmtId="165" fontId="42" fillId="46" borderId="0" xfId="0" applyNumberFormat="1" applyFont="1" applyFill="1" applyAlignment="1">
      <alignment horizontal="center"/>
    </xf>
    <xf numFmtId="1" fontId="42" fillId="46" borderId="0" xfId="0" applyNumberFormat="1" applyFont="1" applyFill="1" applyAlignment="1">
      <alignment horizontal="center"/>
    </xf>
    <xf numFmtId="0" fontId="0" fillId="46" borderId="0" xfId="0" applyFill="1"/>
    <xf numFmtId="165" fontId="0" fillId="46" borderId="0" xfId="0" applyNumberFormat="1" applyFill="1" applyAlignment="1">
      <alignment horizontal="center"/>
    </xf>
    <xf numFmtId="1" fontId="0" fillId="46" borderId="0" xfId="0" applyNumberFormat="1" applyFill="1" applyAlignment="1">
      <alignment horizontal="center"/>
    </xf>
    <xf numFmtId="0" fontId="42" fillId="43" borderId="0" xfId="0" applyFont="1" applyFill="1"/>
    <xf numFmtId="165" fontId="42" fillId="43" borderId="0" xfId="0" applyNumberFormat="1" applyFont="1" applyFill="1" applyAlignment="1">
      <alignment horizontal="center"/>
    </xf>
    <xf numFmtId="1" fontId="42" fillId="43" borderId="0" xfId="0" applyNumberFormat="1" applyFont="1" applyFill="1" applyAlignment="1">
      <alignment horizontal="center"/>
    </xf>
    <xf numFmtId="165" fontId="0" fillId="34" borderId="0" xfId="0" applyNumberFormat="1" applyFill="1"/>
    <xf numFmtId="165" fontId="46" fillId="34" borderId="0" xfId="0" applyNumberFormat="1" applyFont="1" applyFill="1" applyAlignment="1">
      <alignment horizontal="center" vertical="center"/>
    </xf>
    <xf numFmtId="1" fontId="46" fillId="34" borderId="0" xfId="0" applyNumberFormat="1" applyFont="1" applyFill="1" applyAlignment="1">
      <alignment horizontal="center" vertical="center"/>
    </xf>
    <xf numFmtId="165" fontId="32" fillId="38" borderId="0" xfId="0" applyNumberFormat="1" applyFont="1" applyFill="1" applyAlignment="1">
      <alignment horizontal="center"/>
    </xf>
    <xf numFmtId="1" fontId="32" fillId="38" borderId="0" xfId="0" applyNumberFormat="1" applyFont="1" applyFill="1" applyAlignment="1">
      <alignment horizontal="center"/>
    </xf>
    <xf numFmtId="165" fontId="32" fillId="46" borderId="0" xfId="0" applyNumberFormat="1" applyFont="1" applyFill="1" applyAlignment="1">
      <alignment horizontal="center"/>
    </xf>
    <xf numFmtId="1" fontId="32" fillId="46" borderId="0" xfId="0" applyNumberFormat="1" applyFont="1" applyFill="1" applyAlignment="1">
      <alignment horizontal="center"/>
    </xf>
    <xf numFmtId="165" fontId="32" fillId="43" borderId="0" xfId="0" applyNumberFormat="1" applyFont="1" applyFill="1" applyAlignment="1">
      <alignment horizontal="center"/>
    </xf>
    <xf numFmtId="1" fontId="32" fillId="4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 wrapText="1"/>
    </xf>
    <xf numFmtId="165" fontId="21" fillId="0" borderId="0" xfId="47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6" fillId="0" borderId="0" xfId="0" applyNumberFormat="1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0" fillId="48" borderId="0" xfId="0" applyFill="1" applyAlignment="1">
      <alignment horizontal="center" vertical="center" wrapText="1"/>
    </xf>
    <xf numFmtId="0" fontId="18" fillId="48" borderId="0" xfId="0" applyFont="1" applyFill="1" applyAlignment="1">
      <alignment horizontal="center" wrapText="1"/>
    </xf>
    <xf numFmtId="164" fontId="16" fillId="0" borderId="14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/>
    </xf>
    <xf numFmtId="0" fontId="47" fillId="47" borderId="20" xfId="50" applyFont="1" applyFill="1" applyBorder="1" applyAlignment="1">
      <alignment horizontal="center"/>
    </xf>
    <xf numFmtId="14" fontId="47" fillId="0" borderId="10" xfId="50" applyNumberFormat="1" applyFont="1" applyFill="1" applyBorder="1" applyAlignment="1">
      <alignment horizontal="right" wrapText="1"/>
    </xf>
    <xf numFmtId="0" fontId="47" fillId="0" borderId="10" xfId="50" applyFont="1" applyFill="1" applyBorder="1" applyAlignment="1">
      <alignment horizontal="right" wrapText="1"/>
    </xf>
    <xf numFmtId="0" fontId="47" fillId="0" borderId="10" xfId="50" applyFont="1" applyFill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7" fillId="47" borderId="20" xfId="51" applyFont="1" applyFill="1" applyBorder="1" applyAlignment="1">
      <alignment horizontal="center"/>
    </xf>
    <xf numFmtId="14" fontId="47" fillId="0" borderId="10" xfId="51" applyNumberFormat="1" applyFont="1" applyFill="1" applyBorder="1" applyAlignment="1">
      <alignment horizontal="right" wrapText="1"/>
    </xf>
    <xf numFmtId="0" fontId="47" fillId="0" borderId="10" xfId="51" applyFont="1" applyFill="1" applyBorder="1" applyAlignment="1">
      <alignment horizontal="right" wrapText="1"/>
    </xf>
    <xf numFmtId="0" fontId="47" fillId="0" borderId="10" xfId="51" applyFont="1" applyFill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47" fillId="0" borderId="10" xfId="50" applyNumberFormat="1" applyFont="1" applyFill="1" applyBorder="1" applyAlignment="1">
      <alignment horizontal="right" wrapText="1"/>
    </xf>
    <xf numFmtId="11" fontId="47" fillId="0" borderId="10" xfId="51" applyNumberFormat="1" applyFont="1" applyFill="1" applyBorder="1" applyAlignment="1">
      <alignment horizontal="right" wrapText="1"/>
    </xf>
    <xf numFmtId="0" fontId="22" fillId="33" borderId="0" xfId="43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33" fillId="45" borderId="0" xfId="0" applyFont="1" applyFill="1" applyAlignment="1">
      <alignment horizontal="center"/>
    </xf>
    <xf numFmtId="0" fontId="31" fillId="37" borderId="0" xfId="0" applyFont="1" applyFill="1" applyAlignment="1">
      <alignment horizontal="center" vertical="center" wrapText="1"/>
    </xf>
    <xf numFmtId="0" fontId="33" fillId="34" borderId="0" xfId="0" applyFont="1" applyFill="1" applyAlignment="1">
      <alignment horizontal="center"/>
    </xf>
    <xf numFmtId="0" fontId="31" fillId="38" borderId="0" xfId="0" applyFont="1" applyFill="1" applyAlignment="1">
      <alignment horizontal="center" vertical="center" wrapText="1"/>
    </xf>
    <xf numFmtId="0" fontId="33" fillId="35" borderId="0" xfId="0" applyFont="1" applyFill="1" applyAlignment="1">
      <alignment horizontal="center"/>
    </xf>
    <xf numFmtId="0" fontId="31" fillId="36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40" fillId="39" borderId="0" xfId="43" applyFont="1" applyFill="1" applyAlignment="1">
      <alignment vertical="center"/>
    </xf>
    <xf numFmtId="0" fontId="39" fillId="39" borderId="19" xfId="43" applyFont="1" applyFill="1" applyBorder="1" applyAlignment="1">
      <alignment horizontal="center" vertical="center" wrapText="1"/>
    </xf>
    <xf numFmtId="0" fontId="40" fillId="39" borderId="0" xfId="43" applyFont="1" applyFill="1"/>
    <xf numFmtId="0" fontId="44" fillId="0" borderId="0" xfId="0" applyFont="1" applyAlignment="1">
      <alignment horizontal="center" vertical="center"/>
    </xf>
    <xf numFmtId="0" fontId="44" fillId="44" borderId="0" xfId="0" applyFont="1" applyFill="1" applyAlignment="1">
      <alignment horizontal="center" vertical="center" wrapText="1"/>
    </xf>
    <xf numFmtId="0" fontId="44" fillId="42" borderId="0" xfId="0" applyFont="1" applyFill="1" applyAlignment="1">
      <alignment horizontal="center" vertical="center" wrapText="1"/>
    </xf>
    <xf numFmtId="0" fontId="44" fillId="41" borderId="0" xfId="0" applyFont="1" applyFill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orecast" xfId="43" xr:uid="{00000000-0005-0000-0000-000025000000}"/>
    <cellStyle name="Normal_OctoberForecastResults" xfId="44" xr:uid="{00000000-0005-0000-0000-000026000000}"/>
    <cellStyle name="Normal_Raw_Output_10YW" xfId="51" xr:uid="{8B057695-A391-469A-A108-7E1367C46E75}"/>
    <cellStyle name="Normal_Raw_Output_5YW" xfId="50" xr:uid="{0E78FD0C-BE11-463F-A97D-A91115C1FD96}"/>
    <cellStyle name="Normal_Sheet1" xfId="47" xr:uid="{00000000-0005-0000-0000-000027000000}"/>
    <cellStyle name="Normal_Sheet2" xfId="46" xr:uid="{00000000-0005-0000-0000-000028000000}"/>
    <cellStyle name="Normal_Sheet2_1" xfId="48" xr:uid="{717AE5B7-0D70-472F-BDDE-2E70BE505E8D}"/>
    <cellStyle name="Normal_Sheet2_2" xfId="49" xr:uid="{12761F28-1CF2-4ABB-AEB1-5A59D54F56D5}"/>
    <cellStyle name="Normal_Sheet4" xfId="45" xr:uid="{00000000-0005-0000-0000-000029000000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198B9"/>
      <color rgb="FF0F829D"/>
      <color rgb="FFA32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ForecastResults_AMD!$E$3:$CJ$3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4-4131-AB08-986ED5D608D8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ForecastResults_AMD!$E$11:$CJ$11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Validation!$AM$6:$BD$6</c:f>
              <c:numCache>
                <c:formatCode>0</c:formatCode>
                <c:ptCount val="18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4-4131-AB08-986ED5D608D8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74-4131-AB08-986ED5D608D8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ForecastResults_AMD!$E$28:$CJ$28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4-4131-AB08-986ED5D60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43136"/>
        <c:axId val="124844672"/>
      </c:lineChart>
      <c:dateAx>
        <c:axId val="1248431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72"/>
        <c:crosses val="autoZero"/>
        <c:auto val="1"/>
        <c:lblOffset val="100"/>
        <c:baseTimeUnit val="months"/>
      </c:dateAx>
      <c:valAx>
        <c:axId val="1248446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3032307271893115"/>
          <c:h val="0.40691795072570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ForecastResults_AMD!$E$4:$CJ$4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F-4E74-B88E-838C81901583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ForecastResults_AMD!$E$12:$CJ$12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F-4E74-B88E-838C81901583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Validation!$AM$11:$BD$11</c:f>
              <c:numCache>
                <c:formatCode>0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F-4E74-B88E-838C81901583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Validation!$AL$22:$AQ$22</c:f>
              <c:numCache>
                <c:formatCode>0</c:formatCode>
                <c:ptCount val="6"/>
                <c:pt idx="0" formatCode="General">
                  <c:v>11</c:v>
                </c:pt>
                <c:pt idx="1">
                  <c:v>12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FF-4E74-B88E-838C81901583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ForecastResults_AMD!$E$29:$CJ$29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FF-4E74-B88E-838C8190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62880"/>
        <c:axId val="125972864"/>
      </c:lineChart>
      <c:dateAx>
        <c:axId val="12596288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2864"/>
        <c:crosses val="autoZero"/>
        <c:auto val="1"/>
        <c:lblOffset val="100"/>
        <c:baseTimeUnit val="months"/>
      </c:dateAx>
      <c:valAx>
        <c:axId val="1259728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2880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8408111093685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ForecastResults_AMD!$E$5:$CJ$5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0-4EBC-BB39-3B1D11EA6279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ForecastResults_AMD!$F$13:$CJ$13</c:f>
              <c:numCache>
                <c:formatCode>0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0-4EBC-BB39-3B1D11EA6279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Validation!$AM$7:$BD$7</c:f>
              <c:numCache>
                <c:formatCode>0</c:formatCode>
                <c:ptCount val="18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0-4EBC-BB39-3B1D11EA6279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Validation!$AL$18:$AT$18</c:f>
              <c:numCache>
                <c:formatCode>0</c:formatCode>
                <c:ptCount val="9"/>
                <c:pt idx="0" formatCode="General">
                  <c:v>24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19</c:v>
                </c:pt>
                <c:pt idx="7">
                  <c:v>14</c:v>
                </c:pt>
                <c:pt idx="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0-4EBC-BB39-3B1D11EA6279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ForecastResults_AMD!$E$30:$CJ$30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80-4EBC-BB39-3B1D11EA6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99840"/>
        <c:axId val="126101376"/>
      </c:lineChart>
      <c:dateAx>
        <c:axId val="12609984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1376"/>
        <c:crosses val="autoZero"/>
        <c:auto val="1"/>
        <c:lblOffset val="100"/>
        <c:baseTimeUnit val="months"/>
      </c:dateAx>
      <c:valAx>
        <c:axId val="1261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9984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5178399935292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ForecastResults_AMD!$E$6:$CJ$6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8-4048-8EF9-1B0DCE5C5519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ForecastResults_AMD!$E$14:$CJ$14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8-4048-8EF9-1B0DCE5C5519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Validation!$AM$10:$BD$10</c:f>
              <c:numCache>
                <c:formatCode>0</c:formatCode>
                <c:ptCount val="18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8-4048-8EF9-1B0DCE5C5519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Validation!$AL$21:$AT$21</c:f>
              <c:numCache>
                <c:formatCode>0</c:formatCode>
                <c:ptCount val="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8-4048-8EF9-1B0DCE5C5519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ForecastResults_AMD!$E$31:$CJ$31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8-4048-8EF9-1B0DCE5C5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46432"/>
        <c:axId val="126147968"/>
      </c:lineChart>
      <c:dateAx>
        <c:axId val="12614643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7968"/>
        <c:crosses val="autoZero"/>
        <c:auto val="1"/>
        <c:lblOffset val="100"/>
        <c:baseTimeUnit val="months"/>
      </c:dateAx>
      <c:valAx>
        <c:axId val="1261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643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7925841342365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ForecastResults_AMD!$E$7:$CJ$7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9-44E5-9680-8139D6104887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ForecastResults_AMD!$E$15:$CJ$15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9-44E5-9680-8139D6104887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Validation!$AM$9:$BD$9</c:f>
              <c:numCache>
                <c:formatCode>0</c:formatCode>
                <c:ptCount val="18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9-44E5-9680-8139D6104887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Validation!$AL$20:$AT$20</c:f>
              <c:numCache>
                <c:formatCode>0</c:formatCode>
                <c:ptCount val="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9-44E5-9680-8139D6104887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ForecastResults_AMD!$E$32:$CJ$32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15.233400000000001</c:v>
                </c:pt>
                <c:pt idx="73">
                  <c:v>15.233400000000001</c:v>
                </c:pt>
                <c:pt idx="74">
                  <c:v>15.233400000000001</c:v>
                </c:pt>
                <c:pt idx="75">
                  <c:v>15.233400000000001</c:v>
                </c:pt>
                <c:pt idx="76">
                  <c:v>15.233400000000001</c:v>
                </c:pt>
                <c:pt idx="77">
                  <c:v>15.233400000000001</c:v>
                </c:pt>
                <c:pt idx="78">
                  <c:v>15.233400000000001</c:v>
                </c:pt>
                <c:pt idx="79">
                  <c:v>15.233400000000001</c:v>
                </c:pt>
                <c:pt idx="80">
                  <c:v>15.233400000000001</c:v>
                </c:pt>
                <c:pt idx="81">
                  <c:v>15.233400000000001</c:v>
                </c:pt>
                <c:pt idx="82">
                  <c:v>15.233400000000001</c:v>
                </c:pt>
                <c:pt idx="83">
                  <c:v>15.233400000000001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9-44E5-9680-8139D6104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7088"/>
        <c:axId val="126559360"/>
      </c:lineChart>
      <c:dateAx>
        <c:axId val="1265370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9360"/>
        <c:crosses val="autoZero"/>
        <c:auto val="1"/>
        <c:lblOffset val="100"/>
        <c:baseTimeUnit val="months"/>
      </c:dateAx>
      <c:valAx>
        <c:axId val="1265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708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5178399935292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ForecastResults_AMD!$E$8:$CJ$8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D-4FCE-8E95-518DEF05A39B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ForecastResults_AMD!$E$16:$CJ$16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D-4FCE-8E95-518DEF05A39B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Validation!$AM$8:$BD$8</c:f>
              <c:numCache>
                <c:formatCode>0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D-4FCE-8E95-518DEF05A39B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Validation!$AL$19:$AT$19</c:f>
              <c:numCache>
                <c:formatCode>0</c:formatCode>
                <c:ptCount val="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D-4FCE-8E95-518DEF05A39B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ForecastResults_AMD!$E$33:$CJ$33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DD-4FCE-8E95-518DEF05A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01088"/>
        <c:axId val="126602624"/>
      </c:lineChart>
      <c:dateAx>
        <c:axId val="1266010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2624"/>
        <c:crosses val="autoZero"/>
        <c:auto val="1"/>
        <c:lblOffset val="100"/>
        <c:baseTimeUnit val="months"/>
      </c:dateAx>
      <c:valAx>
        <c:axId val="1266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108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9854920347644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ForecastResults_AMD!$E$9:$CJ$9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4-4ED1-83DA-B06A709C8103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ForecastResults_AMD!$E$17:$CJ$17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4-4ED1-83DA-B06A709C8103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Validation!$AM$12:$BD$12</c:f>
              <c:numCache>
                <c:formatCode>0</c:formatCode>
                <c:ptCount val="18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4-4ED1-83DA-B06A709C8103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Validation!$AL$23:$AT$23</c:f>
              <c:numCache>
                <c:formatCode>0</c:formatCode>
                <c:ptCount val="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4-4ED1-83DA-B06A709C8103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ForecastResults_AMD!$E$34:$CJ$34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8.5351999999999997</c:v>
                </c:pt>
                <c:pt idx="73">
                  <c:v>8.5351999999999997</c:v>
                </c:pt>
                <c:pt idx="74">
                  <c:v>8.5351999999999997</c:v>
                </c:pt>
                <c:pt idx="75">
                  <c:v>8.5351999999999997</c:v>
                </c:pt>
                <c:pt idx="76">
                  <c:v>8.5351999999999997</c:v>
                </c:pt>
                <c:pt idx="77">
                  <c:v>8.5351999999999997</c:v>
                </c:pt>
                <c:pt idx="78">
                  <c:v>8.5351999999999997</c:v>
                </c:pt>
                <c:pt idx="79">
                  <c:v>8.5351999999999997</c:v>
                </c:pt>
                <c:pt idx="80">
                  <c:v>8.5351999999999997</c:v>
                </c:pt>
                <c:pt idx="81">
                  <c:v>8.5351999999999997</c:v>
                </c:pt>
                <c:pt idx="82">
                  <c:v>8.5351999999999997</c:v>
                </c:pt>
                <c:pt idx="83">
                  <c:v>8.5351999999999997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4-4ED1-83DA-B06A709C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76352"/>
        <c:axId val="126678144"/>
      </c:lineChart>
      <c:dateAx>
        <c:axId val="12667635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8144"/>
        <c:crosses val="autoZero"/>
        <c:auto val="1"/>
        <c:lblOffset val="100"/>
        <c:baseTimeUnit val="months"/>
      </c:dateAx>
      <c:valAx>
        <c:axId val="1266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63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93726505963246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Depot 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7281534510933003"/>
          <c:y val="4.74545840499342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678932990519054E-2"/>
          <c:y val="0.14979554722496499"/>
          <c:w val="0.78145042583962721"/>
          <c:h val="0.6191116392110483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Validation!$AM$6:$BR$6</c:f>
              <c:numCache>
                <c:formatCode>0</c:formatCode>
                <c:ptCount val="32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  <c:pt idx="18">
                  <c:v>42</c:v>
                </c:pt>
                <c:pt idx="19">
                  <c:v>17</c:v>
                </c:pt>
                <c:pt idx="20">
                  <c:v>20</c:v>
                </c:pt>
                <c:pt idx="21">
                  <c:v>33</c:v>
                </c:pt>
                <c:pt idx="22">
                  <c:v>36</c:v>
                </c:pt>
                <c:pt idx="23">
                  <c:v>17</c:v>
                </c:pt>
                <c:pt idx="24">
                  <c:v>20</c:v>
                </c:pt>
                <c:pt idx="25">
                  <c:v>30</c:v>
                </c:pt>
                <c:pt idx="26">
                  <c:v>15</c:v>
                </c:pt>
                <c:pt idx="27">
                  <c:v>43</c:v>
                </c:pt>
                <c:pt idx="2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4-4131-AB08-986ED5D608D8}"/>
            </c:ext>
          </c:extLst>
        </c:ser>
        <c:ser>
          <c:idx val="6"/>
          <c:order val="1"/>
          <c:tx>
            <c:strRef>
              <c:f>Validation!$Y$17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Validation!$AM$17:$CR$17</c:f>
              <c:numCache>
                <c:formatCode>0</c:formatCode>
                <c:ptCount val="58"/>
                <c:pt idx="0">
                  <c:v>20</c:v>
                </c:pt>
                <c:pt idx="1">
                  <c:v>13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21</c:v>
                </c:pt>
                <c:pt idx="10">
                  <c:v>28</c:v>
                </c:pt>
                <c:pt idx="11">
                  <c:v>18</c:v>
                </c:pt>
                <c:pt idx="12">
                  <c:v>25</c:v>
                </c:pt>
                <c:pt idx="13">
                  <c:v>22</c:v>
                </c:pt>
                <c:pt idx="14">
                  <c:v>14</c:v>
                </c:pt>
                <c:pt idx="15">
                  <c:v>19</c:v>
                </c:pt>
                <c:pt idx="16">
                  <c:v>24</c:v>
                </c:pt>
                <c:pt idx="17">
                  <c:v>27</c:v>
                </c:pt>
                <c:pt idx="18">
                  <c:v>16</c:v>
                </c:pt>
                <c:pt idx="19">
                  <c:v>28</c:v>
                </c:pt>
                <c:pt idx="20">
                  <c:v>21</c:v>
                </c:pt>
                <c:pt idx="21">
                  <c:v>14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17</c:v>
                </c:pt>
                <c:pt idx="26">
                  <c:v>25</c:v>
                </c:pt>
                <c:pt idx="27">
                  <c:v>28</c:v>
                </c:pt>
                <c:pt idx="28">
                  <c:v>20</c:v>
                </c:pt>
                <c:pt idx="29">
                  <c:v>21</c:v>
                </c:pt>
                <c:pt idx="30">
                  <c:v>20</c:v>
                </c:pt>
                <c:pt idx="31">
                  <c:v>25</c:v>
                </c:pt>
                <c:pt idx="32">
                  <c:v>13</c:v>
                </c:pt>
                <c:pt idx="33">
                  <c:v>32</c:v>
                </c:pt>
                <c:pt idx="34">
                  <c:v>25</c:v>
                </c:pt>
                <c:pt idx="35">
                  <c:v>25</c:v>
                </c:pt>
                <c:pt idx="36">
                  <c:v>15</c:v>
                </c:pt>
                <c:pt idx="37">
                  <c:v>19</c:v>
                </c:pt>
                <c:pt idx="38">
                  <c:v>27</c:v>
                </c:pt>
                <c:pt idx="39">
                  <c:v>27</c:v>
                </c:pt>
                <c:pt idx="40">
                  <c:v>18</c:v>
                </c:pt>
                <c:pt idx="41">
                  <c:v>17</c:v>
                </c:pt>
                <c:pt idx="42">
                  <c:v>11</c:v>
                </c:pt>
                <c:pt idx="43">
                  <c:v>22</c:v>
                </c:pt>
                <c:pt idx="44">
                  <c:v>10</c:v>
                </c:pt>
                <c:pt idx="45">
                  <c:v>16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17</c:v>
                </c:pt>
                <c:pt idx="51">
                  <c:v>30</c:v>
                </c:pt>
                <c:pt idx="52">
                  <c:v>16</c:v>
                </c:pt>
                <c:pt idx="53">
                  <c:v>18</c:v>
                </c:pt>
                <c:pt idx="54">
                  <c:v>20</c:v>
                </c:pt>
                <c:pt idx="55">
                  <c:v>35</c:v>
                </c:pt>
                <c:pt idx="56">
                  <c:v>37</c:v>
                </c:pt>
                <c:pt idx="5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1-4A6E-A409-656320F15448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'701D_DepotArrivals_5YW'!$E$6:$DW$6</c:f>
              <c:numCache>
                <c:formatCode>0</c:formatCode>
                <c:ptCount val="122"/>
                <c:pt idx="61" formatCode="0.0">
                  <c:v>17.293992742411298</c:v>
                </c:pt>
                <c:pt idx="62" formatCode="0.0">
                  <c:v>14.513333400090547</c:v>
                </c:pt>
                <c:pt idx="63" formatCode="0.0">
                  <c:v>14.513333400090547</c:v>
                </c:pt>
                <c:pt idx="64" formatCode="0.0">
                  <c:v>14.513333400090547</c:v>
                </c:pt>
                <c:pt idx="65" formatCode="0.0">
                  <c:v>18.026666641235316</c:v>
                </c:pt>
                <c:pt idx="66" formatCode="0.0">
                  <c:v>18.026666641235316</c:v>
                </c:pt>
                <c:pt idx="67" formatCode="0.0">
                  <c:v>18.026666641235316</c:v>
                </c:pt>
                <c:pt idx="68" formatCode="0.0">
                  <c:v>19.023333152135159</c:v>
                </c:pt>
                <c:pt idx="69" formatCode="0.0">
                  <c:v>19.023333152135159</c:v>
                </c:pt>
                <c:pt idx="70" formatCode="0.0">
                  <c:v>19.023333152135159</c:v>
                </c:pt>
                <c:pt idx="71" formatCode="0.0">
                  <c:v>19.859999974568723</c:v>
                </c:pt>
                <c:pt idx="72" formatCode="0.0">
                  <c:v>19.859999974568723</c:v>
                </c:pt>
                <c:pt idx="73" formatCode="0.0">
                  <c:v>19.859999974568723</c:v>
                </c:pt>
                <c:pt idx="74" formatCode="0.0">
                  <c:v>16.000000000000018</c:v>
                </c:pt>
                <c:pt idx="75" formatCode="0.0">
                  <c:v>16.000000000000018</c:v>
                </c:pt>
                <c:pt idx="76" formatCode="0.0">
                  <c:v>16.000000000000018</c:v>
                </c:pt>
                <c:pt idx="77" formatCode="0.0">
                  <c:v>19.313333034515392</c:v>
                </c:pt>
                <c:pt idx="78" formatCode="0.0">
                  <c:v>19.313333034515392</c:v>
                </c:pt>
                <c:pt idx="79" formatCode="0.0">
                  <c:v>19.313333034515392</c:v>
                </c:pt>
                <c:pt idx="80" formatCode="0.0">
                  <c:v>20.006666580836011</c:v>
                </c:pt>
                <c:pt idx="81" formatCode="0.0">
                  <c:v>20.006666580836011</c:v>
                </c:pt>
                <c:pt idx="82" formatCode="0.0">
                  <c:v>20.006666580836011</c:v>
                </c:pt>
                <c:pt idx="83" formatCode="0.0">
                  <c:v>16.799999952316298</c:v>
                </c:pt>
                <c:pt idx="84" formatCode="0.0">
                  <c:v>16.799999952316298</c:v>
                </c:pt>
                <c:pt idx="85" formatCode="0.0">
                  <c:v>16.799999952316298</c:v>
                </c:pt>
                <c:pt idx="86" formatCode="0.0">
                  <c:v>15.849999904632549</c:v>
                </c:pt>
                <c:pt idx="87" formatCode="0.0">
                  <c:v>15.849999904632549</c:v>
                </c:pt>
                <c:pt idx="88" formatCode="0.0">
                  <c:v>15.849999904632549</c:v>
                </c:pt>
                <c:pt idx="89" formatCode="0.0">
                  <c:v>20.206666151682541</c:v>
                </c:pt>
                <c:pt idx="90" formatCode="0.0">
                  <c:v>20.206666151682541</c:v>
                </c:pt>
                <c:pt idx="91" formatCode="0.0">
                  <c:v>20.206666151682541</c:v>
                </c:pt>
                <c:pt idx="92" formatCode="0.0">
                  <c:v>20.073333183924369</c:v>
                </c:pt>
                <c:pt idx="93" formatCode="0.0">
                  <c:v>20.073333183924369</c:v>
                </c:pt>
                <c:pt idx="94" formatCode="0.0">
                  <c:v>20.073333183924369</c:v>
                </c:pt>
                <c:pt idx="95" formatCode="0.0">
                  <c:v>16.76000006993613</c:v>
                </c:pt>
                <c:pt idx="96" formatCode="0.0">
                  <c:v>16.76000006993613</c:v>
                </c:pt>
                <c:pt idx="97" formatCode="0.0">
                  <c:v>16.76000006993613</c:v>
                </c:pt>
                <c:pt idx="98" formatCode="0.0">
                  <c:v>13.773333152135239</c:v>
                </c:pt>
                <c:pt idx="99" formatCode="0.0">
                  <c:v>13.773333152135239</c:v>
                </c:pt>
                <c:pt idx="100" formatCode="0.0">
                  <c:v>13.773333152135239</c:v>
                </c:pt>
                <c:pt idx="101" formatCode="0.0">
                  <c:v>18.613333066304548</c:v>
                </c:pt>
                <c:pt idx="102" formatCode="0.0">
                  <c:v>18.613333066304548</c:v>
                </c:pt>
                <c:pt idx="103" formatCode="0.0">
                  <c:v>18.613333066304548</c:v>
                </c:pt>
                <c:pt idx="104" formatCode="0.0">
                  <c:v>18.3833336035411</c:v>
                </c:pt>
                <c:pt idx="105" formatCode="0.0">
                  <c:v>18.3833336035411</c:v>
                </c:pt>
                <c:pt idx="106" formatCode="0.0">
                  <c:v>18.3833336035411</c:v>
                </c:pt>
                <c:pt idx="107" formatCode="0.0">
                  <c:v>16.25000039736431</c:v>
                </c:pt>
                <c:pt idx="108" formatCode="0.0">
                  <c:v>16.25000039736431</c:v>
                </c:pt>
                <c:pt idx="109" formatCode="0.0">
                  <c:v>16.25000039736431</c:v>
                </c:pt>
                <c:pt idx="110" formatCode="0.0">
                  <c:v>13.63333344459531</c:v>
                </c:pt>
                <c:pt idx="111" formatCode="0.0">
                  <c:v>13.63333344459531</c:v>
                </c:pt>
                <c:pt idx="112" formatCode="0.0">
                  <c:v>13.63333344459531</c:v>
                </c:pt>
                <c:pt idx="113" formatCode="0.0">
                  <c:v>18.86333322525029</c:v>
                </c:pt>
                <c:pt idx="114" formatCode="0.0">
                  <c:v>18.86333322525029</c:v>
                </c:pt>
                <c:pt idx="115" formatCode="0.0">
                  <c:v>18.86333322525029</c:v>
                </c:pt>
                <c:pt idx="116" formatCode="0.0">
                  <c:v>19.333333492279021</c:v>
                </c:pt>
                <c:pt idx="117" formatCode="0.0">
                  <c:v>19.333333492279021</c:v>
                </c:pt>
                <c:pt idx="118" formatCode="0.0">
                  <c:v>19.333333492279021</c:v>
                </c:pt>
                <c:pt idx="119" formatCode="0.0">
                  <c:v>17.236666758855179</c:v>
                </c:pt>
                <c:pt idx="120" formatCode="0.0">
                  <c:v>17.236666758855179</c:v>
                </c:pt>
                <c:pt idx="121" formatCode="0.0">
                  <c:v>17.236666758855179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'701D_DepotArrivals_5YW'!$E$18:$DW$18</c:f>
              <c:numCache>
                <c:formatCode>0</c:formatCode>
                <c:ptCount val="122"/>
                <c:pt idx="61" formatCode="0.00">
                  <c:v>13.455989099311829</c:v>
                </c:pt>
                <c:pt idx="62" formatCode="0.00">
                  <c:v>11.8185527086417</c:v>
                </c:pt>
                <c:pt idx="63" formatCode="0.00">
                  <c:v>11.8185527086417</c:v>
                </c:pt>
                <c:pt idx="64" formatCode="0.00">
                  <c:v>11.8185527086417</c:v>
                </c:pt>
                <c:pt idx="65" formatCode="0.00">
                  <c:v>15.938880290271801</c:v>
                </c:pt>
                <c:pt idx="66" formatCode="0.00">
                  <c:v>15.938880290271801</c:v>
                </c:pt>
                <c:pt idx="67" formatCode="0.00">
                  <c:v>15.938880290271801</c:v>
                </c:pt>
                <c:pt idx="68" formatCode="0.00">
                  <c:v>15.8141041573981</c:v>
                </c:pt>
                <c:pt idx="69" formatCode="0.00">
                  <c:v>15.8141041573981</c:v>
                </c:pt>
                <c:pt idx="70" formatCode="0.00">
                  <c:v>15.8141041573981</c:v>
                </c:pt>
                <c:pt idx="71" formatCode="0.00">
                  <c:v>14.3934846813838</c:v>
                </c:pt>
                <c:pt idx="72" formatCode="0.00">
                  <c:v>14.3934846813838</c:v>
                </c:pt>
                <c:pt idx="73" formatCode="0.00">
                  <c:v>14.3934846813838</c:v>
                </c:pt>
                <c:pt idx="74" formatCode="0.00">
                  <c:v>12.0709183431109</c:v>
                </c:pt>
                <c:pt idx="75" formatCode="0.00">
                  <c:v>12.0709183431109</c:v>
                </c:pt>
                <c:pt idx="76" formatCode="0.00">
                  <c:v>12.0709183431109</c:v>
                </c:pt>
                <c:pt idx="77" formatCode="0.00">
                  <c:v>16.2310837203304</c:v>
                </c:pt>
                <c:pt idx="78" formatCode="0.00">
                  <c:v>16.2310837203304</c:v>
                </c:pt>
                <c:pt idx="79" formatCode="0.00">
                  <c:v>16.2310837203304</c:v>
                </c:pt>
                <c:pt idx="80" formatCode="0.00">
                  <c:v>15.966563150831099</c:v>
                </c:pt>
                <c:pt idx="81" formatCode="0.00">
                  <c:v>15.966563150831099</c:v>
                </c:pt>
                <c:pt idx="82" formatCode="0.00">
                  <c:v>15.966563150831099</c:v>
                </c:pt>
                <c:pt idx="83" formatCode="0.00">
                  <c:v>14.0745140357872</c:v>
                </c:pt>
                <c:pt idx="84" formatCode="0.00">
                  <c:v>14.0745140357872</c:v>
                </c:pt>
                <c:pt idx="85" formatCode="0.00">
                  <c:v>14.0745140357872</c:v>
                </c:pt>
                <c:pt idx="86" formatCode="0.00">
                  <c:v>12.492202978758</c:v>
                </c:pt>
                <c:pt idx="87" formatCode="0.00">
                  <c:v>12.492202978758</c:v>
                </c:pt>
                <c:pt idx="88" formatCode="0.00">
                  <c:v>12.492202978758</c:v>
                </c:pt>
                <c:pt idx="89" formatCode="0.00">
                  <c:v>16.448345859555399</c:v>
                </c:pt>
                <c:pt idx="90" formatCode="0.00">
                  <c:v>16.448345859555399</c:v>
                </c:pt>
                <c:pt idx="91" formatCode="0.00">
                  <c:v>16.448345859555399</c:v>
                </c:pt>
                <c:pt idx="92" formatCode="0.00">
                  <c:v>16.299840189766901</c:v>
                </c:pt>
                <c:pt idx="93" formatCode="0.00">
                  <c:v>16.299840189766901</c:v>
                </c:pt>
                <c:pt idx="94" formatCode="0.00">
                  <c:v>16.299840189766901</c:v>
                </c:pt>
                <c:pt idx="95" formatCode="0.00">
                  <c:v>14.759997100377101</c:v>
                </c:pt>
                <c:pt idx="96" formatCode="0.00">
                  <c:v>14.759997100377101</c:v>
                </c:pt>
                <c:pt idx="97" formatCode="0.00">
                  <c:v>14.759997100377101</c:v>
                </c:pt>
                <c:pt idx="98" formatCode="0.00">
                  <c:v>11.642487150581699</c:v>
                </c:pt>
                <c:pt idx="99" formatCode="0.00">
                  <c:v>11.642487150581699</c:v>
                </c:pt>
                <c:pt idx="100" formatCode="0.00">
                  <c:v>11.642487150581699</c:v>
                </c:pt>
                <c:pt idx="101" formatCode="0.00">
                  <c:v>16.6251607675195</c:v>
                </c:pt>
                <c:pt idx="102" formatCode="0.00">
                  <c:v>16.6251607675195</c:v>
                </c:pt>
                <c:pt idx="103" formatCode="0.00">
                  <c:v>16.6251607675195</c:v>
                </c:pt>
                <c:pt idx="104" formatCode="0.00">
                  <c:v>16.6226052284559</c:v>
                </c:pt>
                <c:pt idx="105" formatCode="0.00">
                  <c:v>16.6226052284559</c:v>
                </c:pt>
                <c:pt idx="106" formatCode="0.00">
                  <c:v>16.6226052284559</c:v>
                </c:pt>
                <c:pt idx="107" formatCode="0.00">
                  <c:v>14.6054880587419</c:v>
                </c:pt>
                <c:pt idx="108" formatCode="0.00">
                  <c:v>14.6054880587419</c:v>
                </c:pt>
                <c:pt idx="109" formatCode="0.00">
                  <c:v>14.6054880587419</c:v>
                </c:pt>
                <c:pt idx="110" formatCode="0.00">
                  <c:v>12.2656124470035</c:v>
                </c:pt>
                <c:pt idx="111" formatCode="0.00">
                  <c:v>12.2656124470035</c:v>
                </c:pt>
                <c:pt idx="112" formatCode="0.00">
                  <c:v>12.2656124470035</c:v>
                </c:pt>
                <c:pt idx="113" formatCode="0.00">
                  <c:v>16.8204135677687</c:v>
                </c:pt>
                <c:pt idx="114" formatCode="0.00">
                  <c:v>16.8204135677687</c:v>
                </c:pt>
                <c:pt idx="115" formatCode="0.00">
                  <c:v>16.8204135677687</c:v>
                </c:pt>
                <c:pt idx="116" formatCode="0.00">
                  <c:v>16.8002061283747</c:v>
                </c:pt>
                <c:pt idx="117" formatCode="0.00">
                  <c:v>16.8002061283747</c:v>
                </c:pt>
                <c:pt idx="118" formatCode="0.00">
                  <c:v>16.8002061283747</c:v>
                </c:pt>
                <c:pt idx="119" formatCode="0.00">
                  <c:v>14.930202464675901</c:v>
                </c:pt>
                <c:pt idx="120" formatCode="0.00">
                  <c:v>14.930202464675901</c:v>
                </c:pt>
                <c:pt idx="121" formatCode="0.00">
                  <c:v>14.930202464675901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1-422B-9959-9897AB211CB3}"/>
            </c:ext>
          </c:extLst>
        </c:ser>
        <c:ser>
          <c:idx val="5"/>
          <c:order val="4"/>
          <c:tx>
            <c:strRef>
              <c:f>'701D_DepotArrivals_5YW'!$A$40</c:f>
              <c:strCache>
                <c:ptCount val="1"/>
                <c:pt idx="0">
                  <c:v>Upgrade Depot Requisitions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'701D_DepotArrivals_5YW'!$E$40:$DW$40</c:f>
              <c:numCache>
                <c:formatCode>0</c:formatCode>
                <c:ptCount val="122"/>
                <c:pt idx="61" formatCode="0.00">
                  <c:v>0.66666666666666696</c:v>
                </c:pt>
                <c:pt idx="62" formatCode="0.00">
                  <c:v>1.9966666698455799</c:v>
                </c:pt>
                <c:pt idx="63" formatCode="0.00">
                  <c:v>1.9966666698455799</c:v>
                </c:pt>
                <c:pt idx="64" formatCode="0.00">
                  <c:v>1.9966666698455799</c:v>
                </c:pt>
                <c:pt idx="65" formatCode="0.00">
                  <c:v>1.1566666762034099</c:v>
                </c:pt>
                <c:pt idx="66" formatCode="0.00">
                  <c:v>1.1566666762034099</c:v>
                </c:pt>
                <c:pt idx="67" formatCode="0.00">
                  <c:v>1.1566666762034099</c:v>
                </c:pt>
                <c:pt idx="68" formatCode="0.00">
                  <c:v>1.6400000254313101</c:v>
                </c:pt>
                <c:pt idx="69" formatCode="0.00">
                  <c:v>1.6400000254313101</c:v>
                </c:pt>
                <c:pt idx="70" formatCode="0.00">
                  <c:v>1.6400000254313101</c:v>
                </c:pt>
                <c:pt idx="71" formatCode="0.00">
                  <c:v>3.8466666539510102</c:v>
                </c:pt>
                <c:pt idx="72" formatCode="0.00">
                  <c:v>3.8466666539510102</c:v>
                </c:pt>
                <c:pt idx="73" formatCode="0.00">
                  <c:v>3.8466666539510102</c:v>
                </c:pt>
                <c:pt idx="74" formatCode="0.00">
                  <c:v>3.1799999872843401</c:v>
                </c:pt>
                <c:pt idx="75" formatCode="0.00">
                  <c:v>3.1799999872843401</c:v>
                </c:pt>
                <c:pt idx="76" formatCode="0.00">
                  <c:v>3.1799999872843401</c:v>
                </c:pt>
                <c:pt idx="77" formatCode="0.00">
                  <c:v>1.9166666666666701</c:v>
                </c:pt>
                <c:pt idx="78" formatCode="0.00">
                  <c:v>1.9166666666666701</c:v>
                </c:pt>
                <c:pt idx="79" formatCode="0.00">
                  <c:v>1.9166666666666701</c:v>
                </c:pt>
                <c:pt idx="80" formatCode="0.00">
                  <c:v>2.1833333969116202</c:v>
                </c:pt>
                <c:pt idx="81" formatCode="0.00">
                  <c:v>2.1833333969116202</c:v>
                </c:pt>
                <c:pt idx="82" formatCode="0.00">
                  <c:v>2.1833333969116202</c:v>
                </c:pt>
                <c:pt idx="83" formatCode="0.00">
                  <c:v>1.6499999364217099</c:v>
                </c:pt>
                <c:pt idx="84" formatCode="0.00">
                  <c:v>1.6499999364217099</c:v>
                </c:pt>
                <c:pt idx="85" formatCode="0.00">
                  <c:v>1.6499999364217099</c:v>
                </c:pt>
                <c:pt idx="86" formatCode="0.00">
                  <c:v>2.0333333015441899</c:v>
                </c:pt>
                <c:pt idx="87" formatCode="0.00">
                  <c:v>2.0333333015441899</c:v>
                </c:pt>
                <c:pt idx="88" formatCode="0.00">
                  <c:v>2.0333333015441899</c:v>
                </c:pt>
                <c:pt idx="89" formatCode="0.00">
                  <c:v>1.94999996821086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1.80000003178914</c:v>
                </c:pt>
                <c:pt idx="93" formatCode="0.00">
                  <c:v>1.80000003178914</c:v>
                </c:pt>
                <c:pt idx="94" formatCode="0.00">
                  <c:v>1.80000003178914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1-422B-9959-9897AB211CB3}"/>
            </c:ext>
          </c:extLst>
        </c:ser>
        <c:ser>
          <c:idx val="4"/>
          <c:order val="5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'701D_DepotArrivals_5YW'!$E$29:$DW$29</c:f>
              <c:numCache>
                <c:formatCode>0</c:formatCode>
                <c:ptCount val="122"/>
                <c:pt idx="61" formatCode="0.00">
                  <c:v>3.1713369764328001</c:v>
                </c:pt>
                <c:pt idx="62" formatCode="0.00">
                  <c:v>0.69811402160326697</c:v>
                </c:pt>
                <c:pt idx="63" formatCode="0.00">
                  <c:v>0.69811402160326697</c:v>
                </c:pt>
                <c:pt idx="64" formatCode="0.00">
                  <c:v>0.69811402160326697</c:v>
                </c:pt>
                <c:pt idx="65" formatCode="0.00">
                  <c:v>0.93111967476010304</c:v>
                </c:pt>
                <c:pt idx="66" formatCode="0.00">
                  <c:v>0.93111967476010304</c:v>
                </c:pt>
                <c:pt idx="67" formatCode="0.00">
                  <c:v>0.93111967476010304</c:v>
                </c:pt>
                <c:pt idx="68" formatCode="0.00">
                  <c:v>1.56922896930575</c:v>
                </c:pt>
                <c:pt idx="69" formatCode="0.00">
                  <c:v>1.56922896930575</c:v>
                </c:pt>
                <c:pt idx="70" formatCode="0.00">
                  <c:v>1.56922896930575</c:v>
                </c:pt>
                <c:pt idx="71" formatCode="0.00">
                  <c:v>1.61984863923391</c:v>
                </c:pt>
                <c:pt idx="72" formatCode="0.00">
                  <c:v>1.61984863923391</c:v>
                </c:pt>
                <c:pt idx="73" formatCode="0.00">
                  <c:v>1.61984863923391</c:v>
                </c:pt>
                <c:pt idx="74" formatCode="0.00">
                  <c:v>0.74908166960477796</c:v>
                </c:pt>
                <c:pt idx="75" formatCode="0.00">
                  <c:v>0.74908166960477796</c:v>
                </c:pt>
                <c:pt idx="76" formatCode="0.00">
                  <c:v>0.74908166960477796</c:v>
                </c:pt>
                <c:pt idx="77" formatCode="0.00">
                  <c:v>1.16558264751832</c:v>
                </c:pt>
                <c:pt idx="78" formatCode="0.00">
                  <c:v>1.16558264751832</c:v>
                </c:pt>
                <c:pt idx="79" formatCode="0.00">
                  <c:v>1.16558264751832</c:v>
                </c:pt>
                <c:pt idx="80" formatCode="0.00">
                  <c:v>1.8567700330932899</c:v>
                </c:pt>
                <c:pt idx="81" formatCode="0.00">
                  <c:v>1.8567700330932899</c:v>
                </c:pt>
                <c:pt idx="82" formatCode="0.00">
                  <c:v>1.8567700330932899</c:v>
                </c:pt>
                <c:pt idx="83" formatCode="0.00">
                  <c:v>1.0754859801073899</c:v>
                </c:pt>
                <c:pt idx="84" formatCode="0.00">
                  <c:v>1.0754859801073899</c:v>
                </c:pt>
                <c:pt idx="85" formatCode="0.00">
                  <c:v>1.0754859801073899</c:v>
                </c:pt>
                <c:pt idx="86" formatCode="0.00">
                  <c:v>1.32446362433036</c:v>
                </c:pt>
                <c:pt idx="87" formatCode="0.00">
                  <c:v>1.32446362433036</c:v>
                </c:pt>
                <c:pt idx="88" formatCode="0.00">
                  <c:v>1.32446362433036</c:v>
                </c:pt>
                <c:pt idx="89" formatCode="0.00">
                  <c:v>1.8083203239162799</c:v>
                </c:pt>
                <c:pt idx="90" formatCode="0.00">
                  <c:v>1.8083203239162799</c:v>
                </c:pt>
                <c:pt idx="91" formatCode="0.00">
                  <c:v>1.8083203239162799</c:v>
                </c:pt>
                <c:pt idx="92" formatCode="0.00">
                  <c:v>1.9734929623683299</c:v>
                </c:pt>
                <c:pt idx="93" formatCode="0.00">
                  <c:v>1.9734929623683299</c:v>
                </c:pt>
                <c:pt idx="94" formatCode="0.00">
                  <c:v>1.9734929623683299</c:v>
                </c:pt>
                <c:pt idx="95" formatCode="0.00">
                  <c:v>2.0000029695590298</c:v>
                </c:pt>
                <c:pt idx="96" formatCode="0.00">
                  <c:v>2.0000029695590298</c:v>
                </c:pt>
                <c:pt idx="97" formatCode="0.00">
                  <c:v>2.0000029695590298</c:v>
                </c:pt>
                <c:pt idx="98" formatCode="0.00">
                  <c:v>2.13084600155354</c:v>
                </c:pt>
                <c:pt idx="99" formatCode="0.00">
                  <c:v>2.13084600155354</c:v>
                </c:pt>
                <c:pt idx="100" formatCode="0.00">
                  <c:v>2.13084600155354</c:v>
                </c:pt>
                <c:pt idx="101" formatCode="0.00">
                  <c:v>1.9881722987850501</c:v>
                </c:pt>
                <c:pt idx="102" formatCode="0.00">
                  <c:v>1.9881722987850501</c:v>
                </c:pt>
                <c:pt idx="103" formatCode="0.00">
                  <c:v>1.9881722987850501</c:v>
                </c:pt>
                <c:pt idx="104" formatCode="0.00">
                  <c:v>1.7607283750852001</c:v>
                </c:pt>
                <c:pt idx="105" formatCode="0.00">
                  <c:v>1.7607283750852001</c:v>
                </c:pt>
                <c:pt idx="106" formatCode="0.00">
                  <c:v>1.7607283750852001</c:v>
                </c:pt>
                <c:pt idx="107" formatCode="0.00">
                  <c:v>1.6445123386224101</c:v>
                </c:pt>
                <c:pt idx="108" formatCode="0.00">
                  <c:v>1.6445123386224101</c:v>
                </c:pt>
                <c:pt idx="109" formatCode="0.00">
                  <c:v>1.6445123386224101</c:v>
                </c:pt>
                <c:pt idx="110" formatCode="0.00">
                  <c:v>1.3677209975918101</c:v>
                </c:pt>
                <c:pt idx="111" formatCode="0.00">
                  <c:v>1.3677209975918101</c:v>
                </c:pt>
                <c:pt idx="112" formatCode="0.00">
                  <c:v>1.3677209975918101</c:v>
                </c:pt>
                <c:pt idx="113" formatCode="0.00">
                  <c:v>2.04291965748159</c:v>
                </c:pt>
                <c:pt idx="114" formatCode="0.00">
                  <c:v>2.04291965748159</c:v>
                </c:pt>
                <c:pt idx="115" formatCode="0.00">
                  <c:v>2.04291965748159</c:v>
                </c:pt>
                <c:pt idx="116" formatCode="0.00">
                  <c:v>2.5331273639043199</c:v>
                </c:pt>
                <c:pt idx="117" formatCode="0.00">
                  <c:v>2.5331273639043199</c:v>
                </c:pt>
                <c:pt idx="118" formatCode="0.00">
                  <c:v>2.5331273639043199</c:v>
                </c:pt>
                <c:pt idx="119" formatCode="0.00">
                  <c:v>2.3064642941792801</c:v>
                </c:pt>
                <c:pt idx="120" formatCode="0.00">
                  <c:v>2.3064642941792801</c:v>
                </c:pt>
                <c:pt idx="121" formatCode="0.00">
                  <c:v>2.3064642941792801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1-422B-9959-9897AB211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17056"/>
        <c:axId val="123918592"/>
      </c:lineChart>
      <c:dateAx>
        <c:axId val="12391705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8592"/>
        <c:crosses val="autoZero"/>
        <c:auto val="1"/>
        <c:lblOffset val="100"/>
        <c:baseTimeUnit val="months"/>
        <c:majorUnit val="3"/>
        <c:majorTimeUnit val="months"/>
      </c:dateAx>
      <c:valAx>
        <c:axId val="1239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3.5068498853511455E-3"/>
              <c:y val="0.309195040290234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70957201778364"/>
          <c:y val="7.1407665259020009E-2"/>
          <c:w val="0.12957090667082677"/>
          <c:h val="0.868307495486047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179798520029799"/>
          <c:y val="3.780918902354046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3350973290121298E-2"/>
          <c:y val="0.14366441343255712"/>
          <c:w val="0.76424597077134693"/>
          <c:h val="0.6420587238258256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Validation!$AM$11:$BR$11</c:f>
              <c:numCache>
                <c:formatCode>0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2</c:v>
                </c:pt>
                <c:pt idx="24">
                  <c:v>9</c:v>
                </c:pt>
                <c:pt idx="25">
                  <c:v>7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F-4E74-B88E-838C8190158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Validation!$AM$22:$CR$22</c:f>
              <c:numCache>
                <c:formatCode>0</c:formatCode>
                <c:ptCount val="58"/>
                <c:pt idx="0">
                  <c:v>12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18</c:v>
                </c:pt>
                <c:pt idx="6">
                  <c:v>15</c:v>
                </c:pt>
                <c:pt idx="7">
                  <c:v>14</c:v>
                </c:pt>
                <c:pt idx="8">
                  <c:v>8</c:v>
                </c:pt>
                <c:pt idx="9">
                  <c:v>14</c:v>
                </c:pt>
                <c:pt idx="10">
                  <c:v>10</c:v>
                </c:pt>
                <c:pt idx="11">
                  <c:v>5</c:v>
                </c:pt>
                <c:pt idx="12">
                  <c:v>11</c:v>
                </c:pt>
                <c:pt idx="13">
                  <c:v>8</c:v>
                </c:pt>
                <c:pt idx="14">
                  <c:v>6</c:v>
                </c:pt>
                <c:pt idx="15">
                  <c:v>9</c:v>
                </c:pt>
                <c:pt idx="16">
                  <c:v>15</c:v>
                </c:pt>
                <c:pt idx="17">
                  <c:v>13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4</c:v>
                </c:pt>
                <c:pt idx="28">
                  <c:v>11</c:v>
                </c:pt>
                <c:pt idx="29">
                  <c:v>16</c:v>
                </c:pt>
                <c:pt idx="30">
                  <c:v>10</c:v>
                </c:pt>
                <c:pt idx="31">
                  <c:v>14</c:v>
                </c:pt>
                <c:pt idx="32">
                  <c:v>9</c:v>
                </c:pt>
                <c:pt idx="33">
                  <c:v>11</c:v>
                </c:pt>
                <c:pt idx="34">
                  <c:v>14</c:v>
                </c:pt>
                <c:pt idx="35">
                  <c:v>11</c:v>
                </c:pt>
                <c:pt idx="36">
                  <c:v>7</c:v>
                </c:pt>
                <c:pt idx="37">
                  <c:v>11</c:v>
                </c:pt>
                <c:pt idx="38">
                  <c:v>10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8</c:v>
                </c:pt>
                <c:pt idx="43">
                  <c:v>9</c:v>
                </c:pt>
                <c:pt idx="44">
                  <c:v>17</c:v>
                </c:pt>
                <c:pt idx="45">
                  <c:v>8</c:v>
                </c:pt>
                <c:pt idx="46">
                  <c:v>17</c:v>
                </c:pt>
                <c:pt idx="47">
                  <c:v>11</c:v>
                </c:pt>
                <c:pt idx="48">
                  <c:v>15</c:v>
                </c:pt>
                <c:pt idx="49">
                  <c:v>7</c:v>
                </c:pt>
                <c:pt idx="50">
                  <c:v>3</c:v>
                </c:pt>
                <c:pt idx="51">
                  <c:v>11</c:v>
                </c:pt>
                <c:pt idx="52">
                  <c:v>8</c:v>
                </c:pt>
                <c:pt idx="53">
                  <c:v>6</c:v>
                </c:pt>
                <c:pt idx="54">
                  <c:v>19</c:v>
                </c:pt>
                <c:pt idx="55">
                  <c:v>15</c:v>
                </c:pt>
                <c:pt idx="56">
                  <c:v>7</c:v>
                </c:pt>
                <c:pt idx="5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FF-4E74-B88E-838C81901583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'701D_DepotArrivals_5YW'!$E$7:$DW$7</c:f>
              <c:numCache>
                <c:formatCode>0</c:formatCode>
                <c:ptCount val="122"/>
                <c:pt idx="61" formatCode="0.0">
                  <c:v>3.7100000381469602</c:v>
                </c:pt>
                <c:pt idx="62" formatCode="0.0">
                  <c:v>2.7533334096272801</c:v>
                </c:pt>
                <c:pt idx="63" formatCode="0.0">
                  <c:v>2.7533334096272801</c:v>
                </c:pt>
                <c:pt idx="64" formatCode="0.0">
                  <c:v>2.7533334096272801</c:v>
                </c:pt>
                <c:pt idx="65" formatCode="0.0">
                  <c:v>4.2299998601277702</c:v>
                </c:pt>
                <c:pt idx="66" formatCode="0.0">
                  <c:v>4.2299998601277702</c:v>
                </c:pt>
                <c:pt idx="67" formatCode="0.0">
                  <c:v>4.2299998601277702</c:v>
                </c:pt>
                <c:pt idx="68" formatCode="0.0">
                  <c:v>3.8599999745686899</c:v>
                </c:pt>
                <c:pt idx="69" formatCode="0.0">
                  <c:v>3.8599999745686899</c:v>
                </c:pt>
                <c:pt idx="70" formatCode="0.0">
                  <c:v>3.8599999745686899</c:v>
                </c:pt>
                <c:pt idx="71" formatCode="0.0">
                  <c:v>3.3766667048136401</c:v>
                </c:pt>
                <c:pt idx="72" formatCode="0.0">
                  <c:v>3.3766667048136401</c:v>
                </c:pt>
                <c:pt idx="73" formatCode="0.0">
                  <c:v>3.3766667048136401</c:v>
                </c:pt>
                <c:pt idx="74" formatCode="0.0">
                  <c:v>2.90666675567627</c:v>
                </c:pt>
                <c:pt idx="75" formatCode="0.0">
                  <c:v>2.90666675567627</c:v>
                </c:pt>
                <c:pt idx="76" formatCode="0.0">
                  <c:v>2.90666675567627</c:v>
                </c:pt>
                <c:pt idx="77" formatCode="0.0">
                  <c:v>4.2266667683919303</c:v>
                </c:pt>
                <c:pt idx="78" formatCode="0.0">
                  <c:v>4.2266667683919303</c:v>
                </c:pt>
                <c:pt idx="79" formatCode="0.0">
                  <c:v>4.2266667683919303</c:v>
                </c:pt>
                <c:pt idx="80" formatCode="0.0">
                  <c:v>3.9799998601277702</c:v>
                </c:pt>
                <c:pt idx="81" formatCode="0.0">
                  <c:v>3.9799998601277702</c:v>
                </c:pt>
                <c:pt idx="82" formatCode="0.0">
                  <c:v>3.9799998601277702</c:v>
                </c:pt>
                <c:pt idx="83" formatCode="0.0">
                  <c:v>3.53333346048991</c:v>
                </c:pt>
                <c:pt idx="84" formatCode="0.0">
                  <c:v>3.53333346048991</c:v>
                </c:pt>
                <c:pt idx="85" formatCode="0.0">
                  <c:v>3.53333346048991</c:v>
                </c:pt>
                <c:pt idx="86" formatCode="0.0">
                  <c:v>3.10333347320557</c:v>
                </c:pt>
                <c:pt idx="87" formatCode="0.0">
                  <c:v>3.10333347320557</c:v>
                </c:pt>
                <c:pt idx="88" formatCode="0.0">
                  <c:v>3.10333347320557</c:v>
                </c:pt>
                <c:pt idx="89" formatCode="0.0">
                  <c:v>4.32333342234294</c:v>
                </c:pt>
                <c:pt idx="90" formatCode="0.0">
                  <c:v>4.32333342234294</c:v>
                </c:pt>
                <c:pt idx="91" formatCode="0.0">
                  <c:v>4.32333342234294</c:v>
                </c:pt>
                <c:pt idx="92" formatCode="0.0">
                  <c:v>3.8333333333333299</c:v>
                </c:pt>
                <c:pt idx="93" formatCode="0.0">
                  <c:v>3.8333333333333299</c:v>
                </c:pt>
                <c:pt idx="94" formatCode="0.0">
                  <c:v>3.8333333333333299</c:v>
                </c:pt>
                <c:pt idx="95" formatCode="0.0">
                  <c:v>3.6700000762939502</c:v>
                </c:pt>
                <c:pt idx="96" formatCode="0.0">
                  <c:v>3.6700000762939502</c:v>
                </c:pt>
                <c:pt idx="97" formatCode="0.0">
                  <c:v>3.6700000762939502</c:v>
                </c:pt>
                <c:pt idx="98" formatCode="0.0">
                  <c:v>3.0033334096272801</c:v>
                </c:pt>
                <c:pt idx="99" formatCode="0.0">
                  <c:v>3.0033334096272801</c:v>
                </c:pt>
                <c:pt idx="100" formatCode="0.0">
                  <c:v>3.0033334096272801</c:v>
                </c:pt>
                <c:pt idx="101" formatCode="0.0">
                  <c:v>4.1333332061767596</c:v>
                </c:pt>
                <c:pt idx="102" formatCode="0.0">
                  <c:v>4.1333332061767596</c:v>
                </c:pt>
                <c:pt idx="103" formatCode="0.0">
                  <c:v>4.1333332061767596</c:v>
                </c:pt>
                <c:pt idx="104" formatCode="0.0">
                  <c:v>4.0633331934610997</c:v>
                </c:pt>
                <c:pt idx="105" formatCode="0.0">
                  <c:v>4.0633331934610997</c:v>
                </c:pt>
                <c:pt idx="106" formatCode="0.0">
                  <c:v>4.0633331934610997</c:v>
                </c:pt>
                <c:pt idx="107" formatCode="0.0">
                  <c:v>3.7133334477742501</c:v>
                </c:pt>
                <c:pt idx="108" formatCode="0.0">
                  <c:v>3.7133334477742501</c:v>
                </c:pt>
                <c:pt idx="109" formatCode="0.0">
                  <c:v>3.7133334477742501</c:v>
                </c:pt>
                <c:pt idx="110" formatCode="0.0">
                  <c:v>3.0033334096272801</c:v>
                </c:pt>
                <c:pt idx="111" formatCode="0.0">
                  <c:v>3.0033334096272801</c:v>
                </c:pt>
                <c:pt idx="112" formatCode="0.0">
                  <c:v>3.0033334096272801</c:v>
                </c:pt>
                <c:pt idx="113" formatCode="0.0">
                  <c:v>4.1499999364217102</c:v>
                </c:pt>
                <c:pt idx="114" formatCode="0.0">
                  <c:v>4.1499999364217102</c:v>
                </c:pt>
                <c:pt idx="115" formatCode="0.0">
                  <c:v>4.1499999364217102</c:v>
                </c:pt>
                <c:pt idx="116" formatCode="0.0">
                  <c:v>4</c:v>
                </c:pt>
                <c:pt idx="117" formatCode="0.0">
                  <c:v>4</c:v>
                </c:pt>
                <c:pt idx="118" formatCode="0.0">
                  <c:v>4</c:v>
                </c:pt>
                <c:pt idx="119" formatCode="0.0">
                  <c:v>3.6366666158040402</c:v>
                </c:pt>
                <c:pt idx="120" formatCode="0.0">
                  <c:v>3.6366666158040402</c:v>
                </c:pt>
                <c:pt idx="121" formatCode="0.0">
                  <c:v>3.6366666158040402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F-4E74-B88E-838C81901583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'701D_DepotArrivals_5YW'!$E$19:$DW$19</c:f>
              <c:numCache>
                <c:formatCode>0</c:formatCode>
                <c:ptCount val="122"/>
                <c:pt idx="61" formatCode="0.00">
                  <c:v>3.7100000381469602</c:v>
                </c:pt>
                <c:pt idx="62" formatCode="0.00">
                  <c:v>2.7533334096272801</c:v>
                </c:pt>
                <c:pt idx="63" formatCode="0.00">
                  <c:v>2.7533334096272801</c:v>
                </c:pt>
                <c:pt idx="64" formatCode="0.00">
                  <c:v>2.7533334096272801</c:v>
                </c:pt>
                <c:pt idx="65" formatCode="0.00">
                  <c:v>4.2299998601277702</c:v>
                </c:pt>
                <c:pt idx="66" formatCode="0.00">
                  <c:v>4.2299998601277702</c:v>
                </c:pt>
                <c:pt idx="67" formatCode="0.00">
                  <c:v>4.2299998601277702</c:v>
                </c:pt>
                <c:pt idx="68" formatCode="0.00">
                  <c:v>3.8599999745686899</c:v>
                </c:pt>
                <c:pt idx="69" formatCode="0.00">
                  <c:v>3.8599999745686899</c:v>
                </c:pt>
                <c:pt idx="70" formatCode="0.00">
                  <c:v>3.8599999745686899</c:v>
                </c:pt>
                <c:pt idx="71" formatCode="0.00">
                  <c:v>3.3766667048136401</c:v>
                </c:pt>
                <c:pt idx="72" formatCode="0.00">
                  <c:v>3.3766667048136401</c:v>
                </c:pt>
                <c:pt idx="73" formatCode="0.00">
                  <c:v>3.3766667048136401</c:v>
                </c:pt>
                <c:pt idx="74" formatCode="0.00">
                  <c:v>2.90666675567627</c:v>
                </c:pt>
                <c:pt idx="75" formatCode="0.00">
                  <c:v>2.90666675567627</c:v>
                </c:pt>
                <c:pt idx="76" formatCode="0.00">
                  <c:v>2.90666675567627</c:v>
                </c:pt>
                <c:pt idx="77" formatCode="0.00">
                  <c:v>4.2266667683919303</c:v>
                </c:pt>
                <c:pt idx="78" formatCode="0.00">
                  <c:v>4.2266667683919303</c:v>
                </c:pt>
                <c:pt idx="79" formatCode="0.00">
                  <c:v>4.2266667683919303</c:v>
                </c:pt>
                <c:pt idx="80" formatCode="0.00">
                  <c:v>3.9799998601277702</c:v>
                </c:pt>
                <c:pt idx="81" formatCode="0.00">
                  <c:v>3.9799998601277702</c:v>
                </c:pt>
                <c:pt idx="82" formatCode="0.00">
                  <c:v>3.9799998601277702</c:v>
                </c:pt>
                <c:pt idx="83" formatCode="0.00">
                  <c:v>3.53333346048991</c:v>
                </c:pt>
                <c:pt idx="84" formatCode="0.00">
                  <c:v>3.53333346048991</c:v>
                </c:pt>
                <c:pt idx="85" formatCode="0.00">
                  <c:v>3.53333346048991</c:v>
                </c:pt>
                <c:pt idx="86" formatCode="0.00">
                  <c:v>3.10333347320557</c:v>
                </c:pt>
                <c:pt idx="87" formatCode="0.00">
                  <c:v>3.10333347320557</c:v>
                </c:pt>
                <c:pt idx="88" formatCode="0.00">
                  <c:v>3.10333347320557</c:v>
                </c:pt>
                <c:pt idx="89" formatCode="0.00">
                  <c:v>4.32333342234294</c:v>
                </c:pt>
                <c:pt idx="90" formatCode="0.00">
                  <c:v>4.32333342234294</c:v>
                </c:pt>
                <c:pt idx="91" formatCode="0.00">
                  <c:v>4.32333342234294</c:v>
                </c:pt>
                <c:pt idx="92" formatCode="0.00">
                  <c:v>3.8333333333333299</c:v>
                </c:pt>
                <c:pt idx="93" formatCode="0.00">
                  <c:v>3.8333333333333299</c:v>
                </c:pt>
                <c:pt idx="94" formatCode="0.00">
                  <c:v>3.8333333333333299</c:v>
                </c:pt>
                <c:pt idx="95" formatCode="0.00">
                  <c:v>3.6700000762939502</c:v>
                </c:pt>
                <c:pt idx="96" formatCode="0.00">
                  <c:v>3.6700000762939502</c:v>
                </c:pt>
                <c:pt idx="97" formatCode="0.00">
                  <c:v>3.6700000762939502</c:v>
                </c:pt>
                <c:pt idx="98" formatCode="0.00">
                  <c:v>3.0033334096272801</c:v>
                </c:pt>
                <c:pt idx="99" formatCode="0.00">
                  <c:v>3.0033334096272801</c:v>
                </c:pt>
                <c:pt idx="100" formatCode="0.00">
                  <c:v>3.0033334096272801</c:v>
                </c:pt>
                <c:pt idx="101" formatCode="0.00">
                  <c:v>4.1333332061767596</c:v>
                </c:pt>
                <c:pt idx="102" formatCode="0.00">
                  <c:v>4.1333332061767596</c:v>
                </c:pt>
                <c:pt idx="103" formatCode="0.00">
                  <c:v>4.1333332061767596</c:v>
                </c:pt>
                <c:pt idx="104" formatCode="0.00">
                  <c:v>4.0633331934610997</c:v>
                </c:pt>
                <c:pt idx="105" formatCode="0.00">
                  <c:v>4.0633331934610997</c:v>
                </c:pt>
                <c:pt idx="106" formatCode="0.00">
                  <c:v>4.0633331934610997</c:v>
                </c:pt>
                <c:pt idx="107" formatCode="0.00">
                  <c:v>3.7133334477742501</c:v>
                </c:pt>
                <c:pt idx="108" formatCode="0.00">
                  <c:v>3.7133334477742501</c:v>
                </c:pt>
                <c:pt idx="109" formatCode="0.00">
                  <c:v>3.7133334477742501</c:v>
                </c:pt>
                <c:pt idx="110" formatCode="0.00">
                  <c:v>3.0033334096272801</c:v>
                </c:pt>
                <c:pt idx="111" formatCode="0.00">
                  <c:v>3.0033334096272801</c:v>
                </c:pt>
                <c:pt idx="112" formatCode="0.00">
                  <c:v>3.0033334096272801</c:v>
                </c:pt>
                <c:pt idx="113" formatCode="0.00">
                  <c:v>4.1499999364217102</c:v>
                </c:pt>
                <c:pt idx="114" formatCode="0.00">
                  <c:v>4.1499999364217102</c:v>
                </c:pt>
                <c:pt idx="115" formatCode="0.00">
                  <c:v>4.1499999364217102</c:v>
                </c:pt>
                <c:pt idx="116" formatCode="0.00">
                  <c:v>4</c:v>
                </c:pt>
                <c:pt idx="117" formatCode="0.00">
                  <c:v>4</c:v>
                </c:pt>
                <c:pt idx="118" formatCode="0.00">
                  <c:v>4</c:v>
                </c:pt>
                <c:pt idx="119" formatCode="0.00">
                  <c:v>3.6366666158040402</c:v>
                </c:pt>
                <c:pt idx="120" formatCode="0.00">
                  <c:v>3.6366666158040402</c:v>
                </c:pt>
                <c:pt idx="121" formatCode="0.00">
                  <c:v>3.6366666158040402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5-4156-B699-6E0F6573BA4F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'701D_DepotArrivals_5YW'!$E$30:$DW$30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1-4B8D-A12C-2E5A76CF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50208"/>
        <c:axId val="123951744"/>
      </c:lineChart>
      <c:dateAx>
        <c:axId val="1239502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1744"/>
        <c:crosses val="autoZero"/>
        <c:auto val="1"/>
        <c:lblOffset val="100"/>
        <c:baseTimeUnit val="months"/>
        <c:majorUnit val="3"/>
        <c:majorTimeUnit val="months"/>
      </c:dateAx>
      <c:valAx>
        <c:axId val="1239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Requisitions</a:t>
                </a:r>
              </a:p>
            </c:rich>
          </c:tx>
          <c:layout>
            <c:manualLayout>
              <c:xMode val="edge"/>
              <c:yMode val="edge"/>
              <c:x val="6.2043697571052808E-3"/>
              <c:y val="0.378249059236922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0208"/>
        <c:crosses val="autoZero"/>
        <c:crossBetween val="between"/>
        <c:majorUnit val="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57314109599457"/>
          <c:y val="8.4987015540726699E-2"/>
          <c:w val="0.14692090170759198"/>
          <c:h val="0.77278783697377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952278910766043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051579517613421E-2"/>
          <c:y val="0.16537559479312339"/>
          <c:w val="0.74977932695190397"/>
          <c:h val="0.6203476704577848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Validation!$AM$7:$BR$7</c:f>
              <c:numCache>
                <c:formatCode>0</c:formatCode>
                <c:ptCount val="32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  <c:pt idx="18">
                  <c:v>11</c:v>
                </c:pt>
                <c:pt idx="19">
                  <c:v>23</c:v>
                </c:pt>
                <c:pt idx="20">
                  <c:v>25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24</c:v>
                </c:pt>
                <c:pt idx="25">
                  <c:v>18</c:v>
                </c:pt>
                <c:pt idx="26">
                  <c:v>8</c:v>
                </c:pt>
                <c:pt idx="27">
                  <c:v>18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0-4EBC-BB39-3B1D11EA6279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Validation!$AL$18:$CR$18</c:f>
              <c:numCache>
                <c:formatCode>0</c:formatCode>
                <c:ptCount val="59"/>
                <c:pt idx="0" formatCode="General">
                  <c:v>24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19</c:v>
                </c:pt>
                <c:pt idx="7">
                  <c:v>14</c:v>
                </c:pt>
                <c:pt idx="8">
                  <c:v>18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7</c:v>
                </c:pt>
                <c:pt idx="16">
                  <c:v>14</c:v>
                </c:pt>
                <c:pt idx="17">
                  <c:v>14</c:v>
                </c:pt>
                <c:pt idx="18">
                  <c:v>19</c:v>
                </c:pt>
                <c:pt idx="19">
                  <c:v>11</c:v>
                </c:pt>
                <c:pt idx="20">
                  <c:v>7</c:v>
                </c:pt>
                <c:pt idx="21">
                  <c:v>23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7</c:v>
                </c:pt>
                <c:pt idx="26">
                  <c:v>23</c:v>
                </c:pt>
                <c:pt idx="27">
                  <c:v>10</c:v>
                </c:pt>
                <c:pt idx="28">
                  <c:v>17</c:v>
                </c:pt>
                <c:pt idx="29">
                  <c:v>15</c:v>
                </c:pt>
                <c:pt idx="30">
                  <c:v>14</c:v>
                </c:pt>
                <c:pt idx="31">
                  <c:v>13</c:v>
                </c:pt>
                <c:pt idx="32">
                  <c:v>17</c:v>
                </c:pt>
                <c:pt idx="33">
                  <c:v>11</c:v>
                </c:pt>
                <c:pt idx="34">
                  <c:v>16</c:v>
                </c:pt>
                <c:pt idx="35">
                  <c:v>19</c:v>
                </c:pt>
                <c:pt idx="36">
                  <c:v>8</c:v>
                </c:pt>
                <c:pt idx="37">
                  <c:v>14</c:v>
                </c:pt>
                <c:pt idx="38">
                  <c:v>14</c:v>
                </c:pt>
                <c:pt idx="39">
                  <c:v>9</c:v>
                </c:pt>
                <c:pt idx="40">
                  <c:v>5</c:v>
                </c:pt>
                <c:pt idx="41">
                  <c:v>21</c:v>
                </c:pt>
                <c:pt idx="42">
                  <c:v>16</c:v>
                </c:pt>
                <c:pt idx="43">
                  <c:v>11</c:v>
                </c:pt>
                <c:pt idx="44">
                  <c:v>15</c:v>
                </c:pt>
                <c:pt idx="45">
                  <c:v>19</c:v>
                </c:pt>
                <c:pt idx="46">
                  <c:v>15</c:v>
                </c:pt>
                <c:pt idx="47">
                  <c:v>20</c:v>
                </c:pt>
                <c:pt idx="48">
                  <c:v>20</c:v>
                </c:pt>
                <c:pt idx="49">
                  <c:v>24</c:v>
                </c:pt>
                <c:pt idx="50">
                  <c:v>11</c:v>
                </c:pt>
                <c:pt idx="51">
                  <c:v>15</c:v>
                </c:pt>
                <c:pt idx="52">
                  <c:v>10</c:v>
                </c:pt>
                <c:pt idx="53">
                  <c:v>12</c:v>
                </c:pt>
                <c:pt idx="54">
                  <c:v>6</c:v>
                </c:pt>
                <c:pt idx="55">
                  <c:v>19</c:v>
                </c:pt>
                <c:pt idx="56">
                  <c:v>21</c:v>
                </c:pt>
                <c:pt idx="57">
                  <c:v>17</c:v>
                </c:pt>
                <c:pt idx="5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0-4EBC-BB39-3B1D11EA6279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'701D_DepotArrivals_5YW'!$E$8:$DW$8</c:f>
              <c:numCache>
                <c:formatCode>0</c:formatCode>
                <c:ptCount val="122"/>
                <c:pt idx="61" formatCode="0.0">
                  <c:v>18.23999993006387</c:v>
                </c:pt>
                <c:pt idx="62" formatCode="0.0">
                  <c:v>13.826666255791958</c:v>
                </c:pt>
                <c:pt idx="63" formatCode="0.0">
                  <c:v>13.826666255791958</c:v>
                </c:pt>
                <c:pt idx="64" formatCode="0.0">
                  <c:v>13.826666255791958</c:v>
                </c:pt>
                <c:pt idx="65" formatCode="0.0">
                  <c:v>19.003333250681553</c:v>
                </c:pt>
                <c:pt idx="66" formatCode="0.0">
                  <c:v>19.003333250681553</c:v>
                </c:pt>
                <c:pt idx="67" formatCode="0.0">
                  <c:v>19.003333250681553</c:v>
                </c:pt>
                <c:pt idx="68" formatCode="0.0">
                  <c:v>17.973333120346023</c:v>
                </c:pt>
                <c:pt idx="69" formatCode="0.0">
                  <c:v>17.973333120346023</c:v>
                </c:pt>
                <c:pt idx="70" formatCode="0.0">
                  <c:v>17.973333120346023</c:v>
                </c:pt>
                <c:pt idx="71" formatCode="0.0">
                  <c:v>16.98000001907349</c:v>
                </c:pt>
                <c:pt idx="72" formatCode="0.0">
                  <c:v>16.98000001907349</c:v>
                </c:pt>
                <c:pt idx="73" formatCode="0.0">
                  <c:v>16.98000001907349</c:v>
                </c:pt>
                <c:pt idx="74" formatCode="0.0">
                  <c:v>13.866666717454828</c:v>
                </c:pt>
                <c:pt idx="75" formatCode="0.0">
                  <c:v>13.866666717454828</c:v>
                </c:pt>
                <c:pt idx="76" formatCode="0.0">
                  <c:v>13.866666717454828</c:v>
                </c:pt>
                <c:pt idx="77" formatCode="0.0">
                  <c:v>18.886666157593364</c:v>
                </c:pt>
                <c:pt idx="78" formatCode="0.0">
                  <c:v>18.886666157593364</c:v>
                </c:pt>
                <c:pt idx="79" formatCode="0.0">
                  <c:v>18.886666157593364</c:v>
                </c:pt>
                <c:pt idx="80" formatCode="0.0">
                  <c:v>18.670000473658206</c:v>
                </c:pt>
                <c:pt idx="81" formatCode="0.0">
                  <c:v>18.670000473658206</c:v>
                </c:pt>
                <c:pt idx="82" formatCode="0.0">
                  <c:v>18.670000473658206</c:v>
                </c:pt>
                <c:pt idx="83" formatCode="0.0">
                  <c:v>16.643333315849304</c:v>
                </c:pt>
                <c:pt idx="84" formatCode="0.0">
                  <c:v>16.643333315849304</c:v>
                </c:pt>
                <c:pt idx="85" formatCode="0.0">
                  <c:v>16.643333315849304</c:v>
                </c:pt>
                <c:pt idx="86" formatCode="0.0">
                  <c:v>14.279999693234743</c:v>
                </c:pt>
                <c:pt idx="87" formatCode="0.0">
                  <c:v>14.279999693234743</c:v>
                </c:pt>
                <c:pt idx="88" formatCode="0.0">
                  <c:v>14.279999693234743</c:v>
                </c:pt>
                <c:pt idx="89" formatCode="0.0">
                  <c:v>19.370000600814826</c:v>
                </c:pt>
                <c:pt idx="90" formatCode="0.0">
                  <c:v>19.370000600814826</c:v>
                </c:pt>
                <c:pt idx="91" formatCode="0.0">
                  <c:v>19.370000600814826</c:v>
                </c:pt>
                <c:pt idx="92" formatCode="0.0">
                  <c:v>19.146666129430098</c:v>
                </c:pt>
                <c:pt idx="93" formatCode="0.0">
                  <c:v>19.146666129430098</c:v>
                </c:pt>
                <c:pt idx="94" formatCode="0.0">
                  <c:v>19.146666129430098</c:v>
                </c:pt>
                <c:pt idx="95" formatCode="0.0">
                  <c:v>17.573333263397238</c:v>
                </c:pt>
                <c:pt idx="96" formatCode="0.0">
                  <c:v>17.573333263397238</c:v>
                </c:pt>
                <c:pt idx="97" formatCode="0.0">
                  <c:v>17.573333263397238</c:v>
                </c:pt>
                <c:pt idx="98" formatCode="0.0">
                  <c:v>14.683333317438789</c:v>
                </c:pt>
                <c:pt idx="99" formatCode="0.0">
                  <c:v>14.683333317438789</c:v>
                </c:pt>
                <c:pt idx="100" formatCode="0.0">
                  <c:v>14.683333317438789</c:v>
                </c:pt>
                <c:pt idx="101" formatCode="0.0">
                  <c:v>20.22333304087319</c:v>
                </c:pt>
                <c:pt idx="102" formatCode="0.0">
                  <c:v>20.22333304087319</c:v>
                </c:pt>
                <c:pt idx="103" formatCode="0.0">
                  <c:v>20.22333304087319</c:v>
                </c:pt>
                <c:pt idx="104" formatCode="0.0">
                  <c:v>19.600000619888313</c:v>
                </c:pt>
                <c:pt idx="105" formatCode="0.0">
                  <c:v>19.600000619888313</c:v>
                </c:pt>
                <c:pt idx="106" formatCode="0.0">
                  <c:v>19.600000619888313</c:v>
                </c:pt>
                <c:pt idx="107" formatCode="0.0">
                  <c:v>17.563332955042529</c:v>
                </c:pt>
                <c:pt idx="108" formatCode="0.0">
                  <c:v>17.563332955042529</c:v>
                </c:pt>
                <c:pt idx="109" formatCode="0.0">
                  <c:v>17.563332955042529</c:v>
                </c:pt>
                <c:pt idx="110" formatCode="0.0">
                  <c:v>14.419999758402527</c:v>
                </c:pt>
                <c:pt idx="111" formatCode="0.0">
                  <c:v>14.419999758402527</c:v>
                </c:pt>
                <c:pt idx="112" formatCode="0.0">
                  <c:v>14.419999758402527</c:v>
                </c:pt>
                <c:pt idx="113" formatCode="0.0">
                  <c:v>20.00666626294451</c:v>
                </c:pt>
                <c:pt idx="114" formatCode="0.0">
                  <c:v>20.00666626294451</c:v>
                </c:pt>
                <c:pt idx="115" formatCode="0.0">
                  <c:v>20.00666626294451</c:v>
                </c:pt>
                <c:pt idx="116" formatCode="0.0">
                  <c:v>20.69000037511185</c:v>
                </c:pt>
                <c:pt idx="117" formatCode="0.0">
                  <c:v>20.69000037511185</c:v>
                </c:pt>
                <c:pt idx="118" formatCode="0.0">
                  <c:v>20.69000037511185</c:v>
                </c:pt>
                <c:pt idx="119" formatCode="0.0">
                  <c:v>18.350000381469748</c:v>
                </c:pt>
                <c:pt idx="120" formatCode="0.0">
                  <c:v>18.350000381469748</c:v>
                </c:pt>
                <c:pt idx="121" formatCode="0.0">
                  <c:v>18.350000381469748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0-4EBC-BB39-3B1D11EA6279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'701D_DepotArrivals_5YW'!$E$20:$DW$20</c:f>
              <c:numCache>
                <c:formatCode>0</c:formatCode>
                <c:ptCount val="122"/>
                <c:pt idx="61" formatCode="0.00">
                  <c:v>15.999999999999991</c:v>
                </c:pt>
                <c:pt idx="62" formatCode="0.00">
                  <c:v>13.6766662597656</c:v>
                </c:pt>
                <c:pt idx="63" formatCode="0.00">
                  <c:v>13.6766662597656</c:v>
                </c:pt>
                <c:pt idx="64" formatCode="0.00">
                  <c:v>13.6766662597656</c:v>
                </c:pt>
                <c:pt idx="65" formatCode="0.00">
                  <c:v>18.606666564941399</c:v>
                </c:pt>
                <c:pt idx="66" formatCode="0.00">
                  <c:v>18.606666564941399</c:v>
                </c:pt>
                <c:pt idx="67" formatCode="0.00">
                  <c:v>18.606666564941399</c:v>
                </c:pt>
                <c:pt idx="68" formatCode="0.00">
                  <c:v>17.546666463216098</c:v>
                </c:pt>
                <c:pt idx="69" formatCode="0.00">
                  <c:v>17.546666463216098</c:v>
                </c:pt>
                <c:pt idx="70" formatCode="0.00">
                  <c:v>17.546666463216098</c:v>
                </c:pt>
                <c:pt idx="71" formatCode="0.00">
                  <c:v>15.9466667175293</c:v>
                </c:pt>
                <c:pt idx="72" formatCode="0.00">
                  <c:v>15.9466667175293</c:v>
                </c:pt>
                <c:pt idx="73" formatCode="0.00">
                  <c:v>15.9466667175293</c:v>
                </c:pt>
                <c:pt idx="74" formatCode="0.00">
                  <c:v>13.863333384196</c:v>
                </c:pt>
                <c:pt idx="75" formatCode="0.00">
                  <c:v>13.863333384196</c:v>
                </c:pt>
                <c:pt idx="76" formatCode="0.00">
                  <c:v>13.863333384196</c:v>
                </c:pt>
                <c:pt idx="77" formatCode="0.00">
                  <c:v>18.866666158040399</c:v>
                </c:pt>
                <c:pt idx="78" formatCode="0.00">
                  <c:v>18.866666158040399</c:v>
                </c:pt>
                <c:pt idx="79" formatCode="0.00">
                  <c:v>18.866666158040399</c:v>
                </c:pt>
                <c:pt idx="80" formatCode="0.00">
                  <c:v>17.936667124430301</c:v>
                </c:pt>
                <c:pt idx="81" formatCode="0.00">
                  <c:v>17.936667124430301</c:v>
                </c:pt>
                <c:pt idx="82" formatCode="0.00">
                  <c:v>17.936667124430301</c:v>
                </c:pt>
                <c:pt idx="83" formatCode="0.00">
                  <c:v>16.25</c:v>
                </c:pt>
                <c:pt idx="84" formatCode="0.00">
                  <c:v>16.25</c:v>
                </c:pt>
                <c:pt idx="85" formatCode="0.00">
                  <c:v>16.25</c:v>
                </c:pt>
                <c:pt idx="86" formatCode="0.00">
                  <c:v>13.819999694824199</c:v>
                </c:pt>
                <c:pt idx="87" formatCode="0.00">
                  <c:v>13.819999694824199</c:v>
                </c:pt>
                <c:pt idx="88" formatCode="0.00">
                  <c:v>13.819999694824199</c:v>
                </c:pt>
                <c:pt idx="89" formatCode="0.00">
                  <c:v>18.443333943684902</c:v>
                </c:pt>
                <c:pt idx="90" formatCode="0.00">
                  <c:v>18.443333943684902</c:v>
                </c:pt>
                <c:pt idx="91" formatCode="0.00">
                  <c:v>18.443333943684902</c:v>
                </c:pt>
                <c:pt idx="92" formatCode="0.00">
                  <c:v>18.033332824706999</c:v>
                </c:pt>
                <c:pt idx="93" formatCode="0.00">
                  <c:v>18.033332824706999</c:v>
                </c:pt>
                <c:pt idx="94" formatCode="0.00">
                  <c:v>18.033332824706999</c:v>
                </c:pt>
                <c:pt idx="95" formatCode="0.00">
                  <c:v>16.273333231608099</c:v>
                </c:pt>
                <c:pt idx="96" formatCode="0.00">
                  <c:v>16.273333231608099</c:v>
                </c:pt>
                <c:pt idx="97" formatCode="0.00">
                  <c:v>16.273333231608099</c:v>
                </c:pt>
                <c:pt idx="98" formatCode="0.00">
                  <c:v>13.4166666666667</c:v>
                </c:pt>
                <c:pt idx="99" formatCode="0.00">
                  <c:v>13.4166666666667</c:v>
                </c:pt>
                <c:pt idx="100" formatCode="0.00">
                  <c:v>13.4166666666667</c:v>
                </c:pt>
                <c:pt idx="101" formatCode="0.00">
                  <c:v>19.069999694824201</c:v>
                </c:pt>
                <c:pt idx="102" formatCode="0.00">
                  <c:v>19.069999694824201</c:v>
                </c:pt>
                <c:pt idx="103" formatCode="0.00">
                  <c:v>19.069999694824201</c:v>
                </c:pt>
                <c:pt idx="104" formatCode="0.00">
                  <c:v>18.443333943684902</c:v>
                </c:pt>
                <c:pt idx="105" formatCode="0.00">
                  <c:v>18.443333943684902</c:v>
                </c:pt>
                <c:pt idx="106" formatCode="0.00">
                  <c:v>18.443333943684902</c:v>
                </c:pt>
                <c:pt idx="107" formatCode="0.00">
                  <c:v>16.8433329264323</c:v>
                </c:pt>
                <c:pt idx="108" formatCode="0.00">
                  <c:v>16.8433329264323</c:v>
                </c:pt>
                <c:pt idx="109" formatCode="0.00">
                  <c:v>16.8433329264323</c:v>
                </c:pt>
                <c:pt idx="110" formatCode="0.00">
                  <c:v>13.6299997965495</c:v>
                </c:pt>
                <c:pt idx="111" formatCode="0.00">
                  <c:v>13.6299997965495</c:v>
                </c:pt>
                <c:pt idx="112" formatCode="0.00">
                  <c:v>13.6299997965495</c:v>
                </c:pt>
                <c:pt idx="113" formatCode="0.00">
                  <c:v>18.9266662597656</c:v>
                </c:pt>
                <c:pt idx="114" formatCode="0.00">
                  <c:v>18.9266662597656</c:v>
                </c:pt>
                <c:pt idx="115" formatCode="0.00">
                  <c:v>18.9266662597656</c:v>
                </c:pt>
                <c:pt idx="116" formatCode="0.00">
                  <c:v>18.7933336893717</c:v>
                </c:pt>
                <c:pt idx="117" formatCode="0.00">
                  <c:v>18.7933336893717</c:v>
                </c:pt>
                <c:pt idx="118" formatCode="0.00">
                  <c:v>18.7933336893717</c:v>
                </c:pt>
                <c:pt idx="119" formatCode="0.00">
                  <c:v>17.126667022705099</c:v>
                </c:pt>
                <c:pt idx="120" formatCode="0.00">
                  <c:v>17.126667022705099</c:v>
                </c:pt>
                <c:pt idx="121" formatCode="0.00">
                  <c:v>17.126667022705099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5-4C4E-9120-B5C692CC3DCD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'701D_DepotArrivals_5YW'!$E$31:$DW$31</c:f>
              <c:numCache>
                <c:formatCode>0</c:formatCode>
                <c:ptCount val="122"/>
                <c:pt idx="61" formatCode="0.00">
                  <c:v>2.2399999300638802</c:v>
                </c:pt>
                <c:pt idx="62" formatCode="0.00">
                  <c:v>0.149999996026357</c:v>
                </c:pt>
                <c:pt idx="63" formatCode="0.00">
                  <c:v>0.149999996026357</c:v>
                </c:pt>
                <c:pt idx="64" formatCode="0.00">
                  <c:v>0.149999996026357</c:v>
                </c:pt>
                <c:pt idx="65" formatCode="0.00">
                  <c:v>0.39666668574015301</c:v>
                </c:pt>
                <c:pt idx="66" formatCode="0.00">
                  <c:v>0.39666668574015301</c:v>
                </c:pt>
                <c:pt idx="67" formatCode="0.00">
                  <c:v>0.39666668574015301</c:v>
                </c:pt>
                <c:pt idx="68" formatCode="0.00">
                  <c:v>0.42666665712992402</c:v>
                </c:pt>
                <c:pt idx="69" formatCode="0.00">
                  <c:v>0.42666665712992402</c:v>
                </c:pt>
                <c:pt idx="70" formatCode="0.00">
                  <c:v>0.42666665712992402</c:v>
                </c:pt>
                <c:pt idx="71" formatCode="0.00">
                  <c:v>1.0333333015441899</c:v>
                </c:pt>
                <c:pt idx="72" formatCode="0.00">
                  <c:v>1.0333333015441899</c:v>
                </c:pt>
                <c:pt idx="73" formatCode="0.00">
                  <c:v>1.0333333015441899</c:v>
                </c:pt>
                <c:pt idx="74" formatCode="0.00">
                  <c:v>3.3333332588275301E-3</c:v>
                </c:pt>
                <c:pt idx="75" formatCode="0.00">
                  <c:v>3.3333332588275301E-3</c:v>
                </c:pt>
                <c:pt idx="76" formatCode="0.00">
                  <c:v>3.3333332588275301E-3</c:v>
                </c:pt>
                <c:pt idx="77" formatCode="0.00">
                  <c:v>1.9999999552965199E-2</c:v>
                </c:pt>
                <c:pt idx="78" formatCode="0.00">
                  <c:v>1.9999999552965199E-2</c:v>
                </c:pt>
                <c:pt idx="79" formatCode="0.00">
                  <c:v>1.9999999552965199E-2</c:v>
                </c:pt>
                <c:pt idx="80" formatCode="0.00">
                  <c:v>0.73333334922790505</c:v>
                </c:pt>
                <c:pt idx="81" formatCode="0.00">
                  <c:v>0.73333334922790505</c:v>
                </c:pt>
                <c:pt idx="82" formatCode="0.00">
                  <c:v>0.73333334922790505</c:v>
                </c:pt>
                <c:pt idx="83" formatCode="0.00">
                  <c:v>0.39333331584930398</c:v>
                </c:pt>
                <c:pt idx="84" formatCode="0.00">
                  <c:v>0.39333331584930398</c:v>
                </c:pt>
                <c:pt idx="85" formatCode="0.00">
                  <c:v>0.39333331584930398</c:v>
                </c:pt>
                <c:pt idx="86" formatCode="0.00">
                  <c:v>0.45999999841054301</c:v>
                </c:pt>
                <c:pt idx="87" formatCode="0.00">
                  <c:v>0.45999999841054301</c:v>
                </c:pt>
                <c:pt idx="88" formatCode="0.00">
                  <c:v>0.45999999841054301</c:v>
                </c:pt>
                <c:pt idx="89" formatCode="0.00">
                  <c:v>0.92666665712992302</c:v>
                </c:pt>
                <c:pt idx="90" formatCode="0.00">
                  <c:v>0.92666665712992302</c:v>
                </c:pt>
                <c:pt idx="91" formatCode="0.00">
                  <c:v>0.92666665712992302</c:v>
                </c:pt>
                <c:pt idx="92" formatCode="0.00">
                  <c:v>1.1133333047231</c:v>
                </c:pt>
                <c:pt idx="93" formatCode="0.00">
                  <c:v>1.1133333047231</c:v>
                </c:pt>
                <c:pt idx="94" formatCode="0.00">
                  <c:v>1.1133333047231</c:v>
                </c:pt>
                <c:pt idx="95" formatCode="0.00">
                  <c:v>1.30000003178914</c:v>
                </c:pt>
                <c:pt idx="96" formatCode="0.00">
                  <c:v>1.30000003178914</c:v>
                </c:pt>
                <c:pt idx="97" formatCode="0.00">
                  <c:v>1.30000003178914</c:v>
                </c:pt>
                <c:pt idx="98" formatCode="0.00">
                  <c:v>1.2666666507720901</c:v>
                </c:pt>
                <c:pt idx="99" formatCode="0.00">
                  <c:v>1.2666666507720901</c:v>
                </c:pt>
                <c:pt idx="100" formatCode="0.00">
                  <c:v>1.2666666507720901</c:v>
                </c:pt>
                <c:pt idx="101" formatCode="0.00">
                  <c:v>1.1533333460489901</c:v>
                </c:pt>
                <c:pt idx="102" formatCode="0.00">
                  <c:v>1.1533333460489901</c:v>
                </c:pt>
                <c:pt idx="103" formatCode="0.00">
                  <c:v>1.1533333460489901</c:v>
                </c:pt>
                <c:pt idx="104" formatCode="0.00">
                  <c:v>1.1566666762034099</c:v>
                </c:pt>
                <c:pt idx="105" formatCode="0.00">
                  <c:v>1.1566666762034099</c:v>
                </c:pt>
                <c:pt idx="106" formatCode="0.00">
                  <c:v>1.1566666762034099</c:v>
                </c:pt>
                <c:pt idx="107" formatCode="0.00">
                  <c:v>0.72000002861022905</c:v>
                </c:pt>
                <c:pt idx="108" formatCode="0.00">
                  <c:v>0.72000002861022905</c:v>
                </c:pt>
                <c:pt idx="109" formatCode="0.00">
                  <c:v>0.72000002861022905</c:v>
                </c:pt>
                <c:pt idx="110" formatCode="0.00">
                  <c:v>0.78999996185302701</c:v>
                </c:pt>
                <c:pt idx="111" formatCode="0.00">
                  <c:v>0.78999996185302701</c:v>
                </c:pt>
                <c:pt idx="112" formatCode="0.00">
                  <c:v>0.78999996185302701</c:v>
                </c:pt>
                <c:pt idx="113" formatCode="0.00">
                  <c:v>1.0800000031789101</c:v>
                </c:pt>
                <c:pt idx="114" formatCode="0.00">
                  <c:v>1.0800000031789101</c:v>
                </c:pt>
                <c:pt idx="115" formatCode="0.00">
                  <c:v>1.0800000031789101</c:v>
                </c:pt>
                <c:pt idx="116" formatCode="0.00">
                  <c:v>1.89666668574015</c:v>
                </c:pt>
                <c:pt idx="117" formatCode="0.00">
                  <c:v>1.89666668574015</c:v>
                </c:pt>
                <c:pt idx="118" formatCode="0.00">
                  <c:v>1.89666668574015</c:v>
                </c:pt>
                <c:pt idx="119" formatCode="0.00">
                  <c:v>1.22333335876465</c:v>
                </c:pt>
                <c:pt idx="120" formatCode="0.00">
                  <c:v>1.22333335876465</c:v>
                </c:pt>
                <c:pt idx="121" formatCode="0.00">
                  <c:v>1.22333335876465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5-4C4E-9120-B5C692CC3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25152"/>
        <c:axId val="123847424"/>
      </c:lineChart>
      <c:dateAx>
        <c:axId val="12382515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7424"/>
        <c:crosses val="autoZero"/>
        <c:auto val="1"/>
        <c:lblOffset val="100"/>
        <c:baseTimeUnit val="months"/>
        <c:majorUnit val="3"/>
        <c:majorTimeUnit val="months"/>
      </c:dateAx>
      <c:valAx>
        <c:axId val="1238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8.9773452086945474E-4"/>
              <c:y val="0.338453355506127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1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8975370903088"/>
          <c:y val="6.1079061051085369E-2"/>
          <c:w val="0.15183569682437642"/>
          <c:h val="0.89571373581252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847755030585572"/>
          <c:y val="5.227728156313119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682179164516221E-2"/>
          <c:y val="0.14773610730127959"/>
          <c:w val="0.76087995601115888"/>
          <c:h val="0.6379871629601940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Validation!$AM$10:$BR$10</c:f>
              <c:numCache>
                <c:formatCode>0</c:formatCode>
                <c:ptCount val="32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  <c:pt idx="18">
                  <c:v>22</c:v>
                </c:pt>
                <c:pt idx="19">
                  <c:v>43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16</c:v>
                </c:pt>
                <c:pt idx="24">
                  <c:v>25</c:v>
                </c:pt>
                <c:pt idx="25">
                  <c:v>22</c:v>
                </c:pt>
                <c:pt idx="26">
                  <c:v>21</c:v>
                </c:pt>
                <c:pt idx="27">
                  <c:v>21</c:v>
                </c:pt>
                <c:pt idx="2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8-4048-8EF9-1B0DCE5C5519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Validation!$AL$21:$CR$21</c:f>
              <c:numCache>
                <c:formatCode>0</c:formatCode>
                <c:ptCount val="5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11</c:v>
                </c:pt>
                <c:pt idx="17">
                  <c:v>3</c:v>
                </c:pt>
                <c:pt idx="18">
                  <c:v>8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3</c:v>
                </c:pt>
                <c:pt idx="23">
                  <c:v>13</c:v>
                </c:pt>
                <c:pt idx="24">
                  <c:v>2</c:v>
                </c:pt>
                <c:pt idx="25">
                  <c:v>2</c:v>
                </c:pt>
                <c:pt idx="26">
                  <c:v>8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10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1</c:v>
                </c:pt>
                <c:pt idx="44">
                  <c:v>6</c:v>
                </c:pt>
                <c:pt idx="45">
                  <c:v>13</c:v>
                </c:pt>
                <c:pt idx="46">
                  <c:v>5</c:v>
                </c:pt>
                <c:pt idx="47">
                  <c:v>7</c:v>
                </c:pt>
                <c:pt idx="48">
                  <c:v>7</c:v>
                </c:pt>
                <c:pt idx="49">
                  <c:v>10</c:v>
                </c:pt>
                <c:pt idx="50">
                  <c:v>9</c:v>
                </c:pt>
                <c:pt idx="51">
                  <c:v>4</c:v>
                </c:pt>
                <c:pt idx="52">
                  <c:v>7</c:v>
                </c:pt>
                <c:pt idx="53">
                  <c:v>8</c:v>
                </c:pt>
                <c:pt idx="54">
                  <c:v>5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8-4048-8EF9-1B0DCE5C5519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'701D_DepotArrivals_5YW'!$E$9:$DW$9</c:f>
              <c:numCache>
                <c:formatCode>0</c:formatCode>
                <c:ptCount val="122"/>
                <c:pt idx="61" formatCode="0.0">
                  <c:v>10.69999976456166</c:v>
                </c:pt>
                <c:pt idx="62" formatCode="0.0">
                  <c:v>9.5200000206629394</c:v>
                </c:pt>
                <c:pt idx="63" formatCode="0.0">
                  <c:v>9.5200000206629394</c:v>
                </c:pt>
                <c:pt idx="64" formatCode="0.0">
                  <c:v>9.5200000206629394</c:v>
                </c:pt>
                <c:pt idx="65" formatCode="0.0">
                  <c:v>13.4233335455259</c:v>
                </c:pt>
                <c:pt idx="66" formatCode="0.0">
                  <c:v>13.4233335455259</c:v>
                </c:pt>
                <c:pt idx="67" formatCode="0.0">
                  <c:v>13.4233335455259</c:v>
                </c:pt>
                <c:pt idx="68" formatCode="0.0">
                  <c:v>12.7466660539309</c:v>
                </c:pt>
                <c:pt idx="69" formatCode="0.0">
                  <c:v>12.7466660539309</c:v>
                </c:pt>
                <c:pt idx="70" formatCode="0.0">
                  <c:v>12.7466660539309</c:v>
                </c:pt>
                <c:pt idx="71" formatCode="0.0">
                  <c:v>11.3433335820834</c:v>
                </c:pt>
                <c:pt idx="72" formatCode="0.0">
                  <c:v>11.3433335820834</c:v>
                </c:pt>
                <c:pt idx="73" formatCode="0.0">
                  <c:v>11.3433335820834</c:v>
                </c:pt>
                <c:pt idx="74" formatCode="0.0">
                  <c:v>9.6866666674614006</c:v>
                </c:pt>
                <c:pt idx="75" formatCode="0.0">
                  <c:v>9.6866666674614006</c:v>
                </c:pt>
                <c:pt idx="76" formatCode="0.0">
                  <c:v>9.6866666674614006</c:v>
                </c:pt>
                <c:pt idx="77" formatCode="0.0">
                  <c:v>13.8666667143504</c:v>
                </c:pt>
                <c:pt idx="78" formatCode="0.0">
                  <c:v>13.8666667143504</c:v>
                </c:pt>
                <c:pt idx="79" formatCode="0.0">
                  <c:v>13.8666667143504</c:v>
                </c:pt>
                <c:pt idx="80" formatCode="0.0">
                  <c:v>13.1733337839444</c:v>
                </c:pt>
                <c:pt idx="81" formatCode="0.0">
                  <c:v>13.1733337839444</c:v>
                </c:pt>
                <c:pt idx="82" formatCode="0.0">
                  <c:v>13.1733337839444</c:v>
                </c:pt>
                <c:pt idx="83" formatCode="0.0">
                  <c:v>11.586666872104001</c:v>
                </c:pt>
                <c:pt idx="84" formatCode="0.0">
                  <c:v>11.586666872104001</c:v>
                </c:pt>
                <c:pt idx="85" formatCode="0.0">
                  <c:v>11.586666872104001</c:v>
                </c:pt>
                <c:pt idx="86" formatCode="0.0">
                  <c:v>9.9066669146219901</c:v>
                </c:pt>
                <c:pt idx="87" formatCode="0.0">
                  <c:v>9.9066669146219901</c:v>
                </c:pt>
                <c:pt idx="88" formatCode="0.0">
                  <c:v>9.9066669146219901</c:v>
                </c:pt>
                <c:pt idx="89" formatCode="0.0">
                  <c:v>13.770000398159</c:v>
                </c:pt>
                <c:pt idx="90" formatCode="0.0">
                  <c:v>13.770000398159</c:v>
                </c:pt>
                <c:pt idx="91" formatCode="0.0">
                  <c:v>13.770000398159</c:v>
                </c:pt>
                <c:pt idx="92" formatCode="0.0">
                  <c:v>13.220000555117901</c:v>
                </c:pt>
                <c:pt idx="93" formatCode="0.0">
                  <c:v>13.220000555117901</c:v>
                </c:pt>
                <c:pt idx="94" formatCode="0.0">
                  <c:v>13.220000555117901</c:v>
                </c:pt>
                <c:pt idx="95" formatCode="0.0">
                  <c:v>12.1466660499573</c:v>
                </c:pt>
                <c:pt idx="96" formatCode="0.0">
                  <c:v>12.1466660499573</c:v>
                </c:pt>
                <c:pt idx="97" formatCode="0.0">
                  <c:v>12.1466660499573</c:v>
                </c:pt>
                <c:pt idx="98" formatCode="0.0">
                  <c:v>9.7600000997384395</c:v>
                </c:pt>
                <c:pt idx="99" formatCode="0.0">
                  <c:v>9.7600000997384395</c:v>
                </c:pt>
                <c:pt idx="100" formatCode="0.0">
                  <c:v>9.7600000997384395</c:v>
                </c:pt>
                <c:pt idx="101" formatCode="0.0">
                  <c:v>14.156666258970899</c:v>
                </c:pt>
                <c:pt idx="102" formatCode="0.0">
                  <c:v>14.156666258970899</c:v>
                </c:pt>
                <c:pt idx="103" formatCode="0.0">
                  <c:v>14.156666258970899</c:v>
                </c:pt>
                <c:pt idx="104" formatCode="0.0">
                  <c:v>13.436666518449799</c:v>
                </c:pt>
                <c:pt idx="105" formatCode="0.0">
                  <c:v>13.436666518449799</c:v>
                </c:pt>
                <c:pt idx="106" formatCode="0.0">
                  <c:v>13.436666518449799</c:v>
                </c:pt>
                <c:pt idx="107" formatCode="0.0">
                  <c:v>12.1800003548463</c:v>
                </c:pt>
                <c:pt idx="108" formatCode="0.0">
                  <c:v>12.1800003548463</c:v>
                </c:pt>
                <c:pt idx="109" formatCode="0.0">
                  <c:v>12.1800003548463</c:v>
                </c:pt>
                <c:pt idx="110" formatCode="0.0">
                  <c:v>9.7866667906443308</c:v>
                </c:pt>
                <c:pt idx="111" formatCode="0.0">
                  <c:v>9.7866667906443308</c:v>
                </c:pt>
                <c:pt idx="112" formatCode="0.0">
                  <c:v>9.7866667906443308</c:v>
                </c:pt>
                <c:pt idx="113" formatCode="0.0">
                  <c:v>14.009999742110599</c:v>
                </c:pt>
                <c:pt idx="114" formatCode="0.0">
                  <c:v>14.009999742110599</c:v>
                </c:pt>
                <c:pt idx="115" formatCode="0.0">
                  <c:v>14.009999742110599</c:v>
                </c:pt>
                <c:pt idx="116" formatCode="0.0">
                  <c:v>14.026666671037701</c:v>
                </c:pt>
                <c:pt idx="117" formatCode="0.0">
                  <c:v>14.026666671037701</c:v>
                </c:pt>
                <c:pt idx="118" formatCode="0.0">
                  <c:v>14.026666671037701</c:v>
                </c:pt>
                <c:pt idx="119" formatCode="0.0">
                  <c:v>12.4766671260198</c:v>
                </c:pt>
                <c:pt idx="120" formatCode="0.0">
                  <c:v>12.4766671260198</c:v>
                </c:pt>
                <c:pt idx="121" formatCode="0.0">
                  <c:v>12.4766671260198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8-4048-8EF9-1B0DCE5C5519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'701D_DepotArrivals_5YW'!$E$21:$DW$21</c:f>
              <c:numCache>
                <c:formatCode>0</c:formatCode>
                <c:ptCount val="122"/>
                <c:pt idx="61" formatCode="0.00">
                  <c:v>10.69999976456166</c:v>
                </c:pt>
                <c:pt idx="62" formatCode="0.00">
                  <c:v>9.5200000206629394</c:v>
                </c:pt>
                <c:pt idx="63" formatCode="0.00">
                  <c:v>9.5200000206629394</c:v>
                </c:pt>
                <c:pt idx="64" formatCode="0.00">
                  <c:v>9.5200000206629394</c:v>
                </c:pt>
                <c:pt idx="65" formatCode="0.00">
                  <c:v>13.4233335455259</c:v>
                </c:pt>
                <c:pt idx="66" formatCode="0.00">
                  <c:v>13.4233335455259</c:v>
                </c:pt>
                <c:pt idx="67" formatCode="0.00">
                  <c:v>13.4233335455259</c:v>
                </c:pt>
                <c:pt idx="68" formatCode="0.00">
                  <c:v>12.7466660539309</c:v>
                </c:pt>
                <c:pt idx="69" formatCode="0.00">
                  <c:v>12.7466660539309</c:v>
                </c:pt>
                <c:pt idx="70" formatCode="0.00">
                  <c:v>12.7466660539309</c:v>
                </c:pt>
                <c:pt idx="71" formatCode="0.00">
                  <c:v>11.3433335820834</c:v>
                </c:pt>
                <c:pt idx="72" formatCode="0.00">
                  <c:v>11.3433335820834</c:v>
                </c:pt>
                <c:pt idx="73" formatCode="0.00">
                  <c:v>11.3433335820834</c:v>
                </c:pt>
                <c:pt idx="74" formatCode="0.00">
                  <c:v>9.6866666674614006</c:v>
                </c:pt>
                <c:pt idx="75" formatCode="0.00">
                  <c:v>9.6866666674614006</c:v>
                </c:pt>
                <c:pt idx="76" formatCode="0.00">
                  <c:v>9.6866666674614006</c:v>
                </c:pt>
                <c:pt idx="77" formatCode="0.00">
                  <c:v>13.8666667143504</c:v>
                </c:pt>
                <c:pt idx="78" formatCode="0.00">
                  <c:v>13.8666667143504</c:v>
                </c:pt>
                <c:pt idx="79" formatCode="0.00">
                  <c:v>13.8666667143504</c:v>
                </c:pt>
                <c:pt idx="80" formatCode="0.00">
                  <c:v>13.1733337839444</c:v>
                </c:pt>
                <c:pt idx="81" formatCode="0.00">
                  <c:v>13.1733337839444</c:v>
                </c:pt>
                <c:pt idx="82" formatCode="0.00">
                  <c:v>13.1733337839444</c:v>
                </c:pt>
                <c:pt idx="83" formatCode="0.00">
                  <c:v>11.586666872104001</c:v>
                </c:pt>
                <c:pt idx="84" formatCode="0.00">
                  <c:v>11.586666872104001</c:v>
                </c:pt>
                <c:pt idx="85" formatCode="0.00">
                  <c:v>11.586666872104001</c:v>
                </c:pt>
                <c:pt idx="86" formatCode="0.00">
                  <c:v>9.9066669146219901</c:v>
                </c:pt>
                <c:pt idx="87" formatCode="0.00">
                  <c:v>9.9066669146219901</c:v>
                </c:pt>
                <c:pt idx="88" formatCode="0.00">
                  <c:v>9.9066669146219901</c:v>
                </c:pt>
                <c:pt idx="89" formatCode="0.00">
                  <c:v>13.770000398159</c:v>
                </c:pt>
                <c:pt idx="90" formatCode="0.00">
                  <c:v>13.770000398159</c:v>
                </c:pt>
                <c:pt idx="91" formatCode="0.00">
                  <c:v>13.770000398159</c:v>
                </c:pt>
                <c:pt idx="92" formatCode="0.00">
                  <c:v>13.220000555117901</c:v>
                </c:pt>
                <c:pt idx="93" formatCode="0.00">
                  <c:v>13.220000555117901</c:v>
                </c:pt>
                <c:pt idx="94" formatCode="0.00">
                  <c:v>13.220000555117901</c:v>
                </c:pt>
                <c:pt idx="95" formatCode="0.00">
                  <c:v>12.1466660499573</c:v>
                </c:pt>
                <c:pt idx="96" formatCode="0.00">
                  <c:v>12.1466660499573</c:v>
                </c:pt>
                <c:pt idx="97" formatCode="0.00">
                  <c:v>12.1466660499573</c:v>
                </c:pt>
                <c:pt idx="98" formatCode="0.00">
                  <c:v>9.7600000997384395</c:v>
                </c:pt>
                <c:pt idx="99" formatCode="0.00">
                  <c:v>9.7600000997384395</c:v>
                </c:pt>
                <c:pt idx="100" formatCode="0.00">
                  <c:v>9.7600000997384395</c:v>
                </c:pt>
                <c:pt idx="101" formatCode="0.00">
                  <c:v>14.156666258970899</c:v>
                </c:pt>
                <c:pt idx="102" formatCode="0.00">
                  <c:v>14.156666258970899</c:v>
                </c:pt>
                <c:pt idx="103" formatCode="0.00">
                  <c:v>14.156666258970899</c:v>
                </c:pt>
                <c:pt idx="104" formatCode="0.00">
                  <c:v>13.436666518449799</c:v>
                </c:pt>
                <c:pt idx="105" formatCode="0.00">
                  <c:v>13.436666518449799</c:v>
                </c:pt>
                <c:pt idx="106" formatCode="0.00">
                  <c:v>13.436666518449799</c:v>
                </c:pt>
                <c:pt idx="107" formatCode="0.00">
                  <c:v>12.1800003548463</c:v>
                </c:pt>
                <c:pt idx="108" formatCode="0.00">
                  <c:v>12.1800003548463</c:v>
                </c:pt>
                <c:pt idx="109" formatCode="0.00">
                  <c:v>12.1800003548463</c:v>
                </c:pt>
                <c:pt idx="110" formatCode="0.00">
                  <c:v>9.7866667906443308</c:v>
                </c:pt>
                <c:pt idx="111" formatCode="0.00">
                  <c:v>9.7866667906443308</c:v>
                </c:pt>
                <c:pt idx="112" formatCode="0.00">
                  <c:v>9.7866667906443308</c:v>
                </c:pt>
                <c:pt idx="113" formatCode="0.00">
                  <c:v>14.009999742110599</c:v>
                </c:pt>
                <c:pt idx="114" formatCode="0.00">
                  <c:v>14.009999742110599</c:v>
                </c:pt>
                <c:pt idx="115" formatCode="0.00">
                  <c:v>14.009999742110599</c:v>
                </c:pt>
                <c:pt idx="116" formatCode="0.00">
                  <c:v>14.026666671037701</c:v>
                </c:pt>
                <c:pt idx="117" formatCode="0.00">
                  <c:v>14.026666671037701</c:v>
                </c:pt>
                <c:pt idx="118" formatCode="0.00">
                  <c:v>14.026666671037701</c:v>
                </c:pt>
                <c:pt idx="119" formatCode="0.00">
                  <c:v>12.4766671260198</c:v>
                </c:pt>
                <c:pt idx="120" formatCode="0.00">
                  <c:v>12.4766671260198</c:v>
                </c:pt>
                <c:pt idx="121" formatCode="0.00">
                  <c:v>12.4766671260198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F-414F-82B5-EC38A27968C0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'701D_DepotArrivals_5YW'!$E$32:$DW$32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63F-414F-82B5-EC38A2796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0672"/>
        <c:axId val="128542208"/>
        <c:extLst/>
      </c:lineChart>
      <c:dateAx>
        <c:axId val="12854067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208"/>
        <c:crosses val="autoZero"/>
        <c:auto val="1"/>
        <c:lblOffset val="100"/>
        <c:baseTimeUnit val="months"/>
        <c:majorUnit val="3"/>
        <c:majorTimeUnit val="months"/>
      </c:dateAx>
      <c:valAx>
        <c:axId val="1285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9.1209336835716345E-4"/>
              <c:y val="0.365863806853148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06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97264740856091"/>
          <c:y val="3.773794075802777E-2"/>
          <c:w val="0.16848057433857863"/>
          <c:h val="0.87106144354161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238988117836529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111605161752452E-2"/>
          <c:y val="0.14773610730127959"/>
          <c:w val="0.77220575212519649"/>
          <c:h val="0.6379871629601940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Validation!$AM$9:$BR$9</c:f>
              <c:numCache>
                <c:formatCode>0</c:formatCode>
                <c:ptCount val="32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  <c:pt idx="18">
                  <c:v>9</c:v>
                </c:pt>
                <c:pt idx="19">
                  <c:v>14</c:v>
                </c:pt>
                <c:pt idx="20">
                  <c:v>16</c:v>
                </c:pt>
                <c:pt idx="21">
                  <c:v>12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9-44E5-9680-8139D6104887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Validation!$AL$20:$CR$20</c:f>
              <c:numCache>
                <c:formatCode>0</c:formatCode>
                <c:ptCount val="5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10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2</c:v>
                </c:pt>
                <c:pt idx="25">
                  <c:v>4</c:v>
                </c:pt>
                <c:pt idx="26">
                  <c:v>14</c:v>
                </c:pt>
                <c:pt idx="27">
                  <c:v>10</c:v>
                </c:pt>
                <c:pt idx="28">
                  <c:v>2</c:v>
                </c:pt>
                <c:pt idx="29">
                  <c:v>11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3</c:v>
                </c:pt>
                <c:pt idx="34">
                  <c:v>5</c:v>
                </c:pt>
                <c:pt idx="35">
                  <c:v>9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7</c:v>
                </c:pt>
                <c:pt idx="40">
                  <c:v>13</c:v>
                </c:pt>
                <c:pt idx="41">
                  <c:v>21</c:v>
                </c:pt>
                <c:pt idx="42">
                  <c:v>22</c:v>
                </c:pt>
                <c:pt idx="43">
                  <c:v>18</c:v>
                </c:pt>
                <c:pt idx="44">
                  <c:v>13</c:v>
                </c:pt>
                <c:pt idx="45">
                  <c:v>21</c:v>
                </c:pt>
                <c:pt idx="46">
                  <c:v>15</c:v>
                </c:pt>
                <c:pt idx="47">
                  <c:v>19</c:v>
                </c:pt>
                <c:pt idx="48">
                  <c:v>11</c:v>
                </c:pt>
                <c:pt idx="49">
                  <c:v>22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9-44E5-9680-8139D6104887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'701D_DepotArrivals_5YW'!$E$10:$DW$10</c:f>
              <c:numCache>
                <c:formatCode>0</c:formatCode>
                <c:ptCount val="122"/>
                <c:pt idx="61" formatCode="0.0">
                  <c:v>12.966666844983902</c:v>
                </c:pt>
                <c:pt idx="62" formatCode="0.0">
                  <c:v>10.173333123947179</c:v>
                </c:pt>
                <c:pt idx="63" formatCode="0.0">
                  <c:v>10.173333123947179</c:v>
                </c:pt>
                <c:pt idx="64" formatCode="0.0">
                  <c:v>10.173333123947179</c:v>
                </c:pt>
                <c:pt idx="65" formatCode="0.0">
                  <c:v>13.596666973084231</c:v>
                </c:pt>
                <c:pt idx="66" formatCode="0.0">
                  <c:v>13.596666973084231</c:v>
                </c:pt>
                <c:pt idx="67" formatCode="0.0">
                  <c:v>13.596666973084231</c:v>
                </c:pt>
                <c:pt idx="68" formatCode="0.0">
                  <c:v>14.096667021512971</c:v>
                </c:pt>
                <c:pt idx="69" formatCode="0.0">
                  <c:v>14.096667021512971</c:v>
                </c:pt>
                <c:pt idx="70" formatCode="0.0">
                  <c:v>14.096667021512971</c:v>
                </c:pt>
                <c:pt idx="71" formatCode="0.0">
                  <c:v>11.79333334664501</c:v>
                </c:pt>
                <c:pt idx="72" formatCode="0.0">
                  <c:v>11.79333334664501</c:v>
                </c:pt>
                <c:pt idx="73" formatCode="0.0">
                  <c:v>11.79333334664501</c:v>
                </c:pt>
                <c:pt idx="74" formatCode="0.0">
                  <c:v>9.9866668762018307</c:v>
                </c:pt>
                <c:pt idx="75" formatCode="0.0">
                  <c:v>9.9866668762018307</c:v>
                </c:pt>
                <c:pt idx="76" formatCode="0.0">
                  <c:v>9.9866668762018307</c:v>
                </c:pt>
                <c:pt idx="77" formatCode="0.0">
                  <c:v>14.916666566704741</c:v>
                </c:pt>
                <c:pt idx="78" formatCode="0.0">
                  <c:v>14.916666566704741</c:v>
                </c:pt>
                <c:pt idx="79" formatCode="0.0">
                  <c:v>14.916666566704741</c:v>
                </c:pt>
                <c:pt idx="80" formatCode="0.0">
                  <c:v>14.820000307013631</c:v>
                </c:pt>
                <c:pt idx="81" formatCode="0.0">
                  <c:v>14.820000307013631</c:v>
                </c:pt>
                <c:pt idx="82" formatCode="0.0">
                  <c:v>14.820000307013631</c:v>
                </c:pt>
                <c:pt idx="83" formatCode="0.0">
                  <c:v>12.213333910951979</c:v>
                </c:pt>
                <c:pt idx="84" formatCode="0.0">
                  <c:v>12.213333910951979</c:v>
                </c:pt>
                <c:pt idx="85" formatCode="0.0">
                  <c:v>12.213333910951979</c:v>
                </c:pt>
                <c:pt idx="86" formatCode="0.0">
                  <c:v>11.323333551486341</c:v>
                </c:pt>
                <c:pt idx="87" formatCode="0.0">
                  <c:v>11.323333551486341</c:v>
                </c:pt>
                <c:pt idx="88" formatCode="0.0">
                  <c:v>11.323333551486341</c:v>
                </c:pt>
                <c:pt idx="89" formatCode="0.0">
                  <c:v>14.49333340860902</c:v>
                </c:pt>
                <c:pt idx="90" formatCode="0.0">
                  <c:v>14.49333340860902</c:v>
                </c:pt>
                <c:pt idx="91" formatCode="0.0">
                  <c:v>14.49333340860902</c:v>
                </c:pt>
                <c:pt idx="92" formatCode="0.0">
                  <c:v>14.74333387240765</c:v>
                </c:pt>
                <c:pt idx="93" formatCode="0.0">
                  <c:v>14.74333387240765</c:v>
                </c:pt>
                <c:pt idx="94" formatCode="0.0">
                  <c:v>14.74333387240765</c:v>
                </c:pt>
                <c:pt idx="95" formatCode="0.0">
                  <c:v>13.053333079442371</c:v>
                </c:pt>
                <c:pt idx="96" formatCode="0.0">
                  <c:v>13.053333079442371</c:v>
                </c:pt>
                <c:pt idx="97" formatCode="0.0">
                  <c:v>13.053333079442371</c:v>
                </c:pt>
                <c:pt idx="98" formatCode="0.0">
                  <c:v>11.293332989638049</c:v>
                </c:pt>
                <c:pt idx="99" formatCode="0.0">
                  <c:v>11.293332989638049</c:v>
                </c:pt>
                <c:pt idx="100" formatCode="0.0">
                  <c:v>11.293332989638049</c:v>
                </c:pt>
                <c:pt idx="101" formatCode="0.0">
                  <c:v>14.276666036496509</c:v>
                </c:pt>
                <c:pt idx="102" formatCode="0.0">
                  <c:v>14.276666036496509</c:v>
                </c:pt>
                <c:pt idx="103" formatCode="0.0">
                  <c:v>14.276666036496509</c:v>
                </c:pt>
                <c:pt idx="104" formatCode="0.0">
                  <c:v>13.366666539882619</c:v>
                </c:pt>
                <c:pt idx="105" formatCode="0.0">
                  <c:v>13.366666539882619</c:v>
                </c:pt>
                <c:pt idx="106" formatCode="0.0">
                  <c:v>13.366666539882619</c:v>
                </c:pt>
                <c:pt idx="107" formatCode="0.0">
                  <c:v>13.01666629128162</c:v>
                </c:pt>
                <c:pt idx="108" formatCode="0.0">
                  <c:v>13.01666629128162</c:v>
                </c:pt>
                <c:pt idx="109" formatCode="0.0">
                  <c:v>13.01666629128162</c:v>
                </c:pt>
                <c:pt idx="110" formatCode="0.0">
                  <c:v>10.34666645526886</c:v>
                </c:pt>
                <c:pt idx="111" formatCode="0.0">
                  <c:v>10.34666645526886</c:v>
                </c:pt>
                <c:pt idx="112" formatCode="0.0">
                  <c:v>10.34666645526886</c:v>
                </c:pt>
                <c:pt idx="113" formatCode="0.0">
                  <c:v>15.34333272837106</c:v>
                </c:pt>
                <c:pt idx="114" formatCode="0.0">
                  <c:v>15.34333272837106</c:v>
                </c:pt>
                <c:pt idx="115" formatCode="0.0">
                  <c:v>15.34333272837106</c:v>
                </c:pt>
                <c:pt idx="116" formatCode="0.0">
                  <c:v>14.453333180397731</c:v>
                </c:pt>
                <c:pt idx="117" formatCode="0.0">
                  <c:v>14.453333180397731</c:v>
                </c:pt>
                <c:pt idx="118" formatCode="0.0">
                  <c:v>14.453333180397731</c:v>
                </c:pt>
                <c:pt idx="119" formatCode="0.0">
                  <c:v>13.136666259417959</c:v>
                </c:pt>
                <c:pt idx="120" formatCode="0.0">
                  <c:v>13.136666259417959</c:v>
                </c:pt>
                <c:pt idx="121" formatCode="0.0">
                  <c:v>13.136666259417959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9-44E5-9680-8139D6104887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'701D_DepotArrivals_5YW'!$E$22:$DW$22</c:f>
              <c:numCache>
                <c:formatCode>0</c:formatCode>
                <c:ptCount val="122"/>
                <c:pt idx="61" formatCode="0.00">
                  <c:v>10.330000229179861</c:v>
                </c:pt>
                <c:pt idx="62" formatCode="0.00">
                  <c:v>8.6133331811676399</c:v>
                </c:pt>
                <c:pt idx="63" formatCode="0.00">
                  <c:v>8.6133331811676399</c:v>
                </c:pt>
                <c:pt idx="64" formatCode="0.00">
                  <c:v>8.6133331811676399</c:v>
                </c:pt>
                <c:pt idx="65" formatCode="0.00">
                  <c:v>12.513333639750901</c:v>
                </c:pt>
                <c:pt idx="66" formatCode="0.00">
                  <c:v>12.513333639750901</c:v>
                </c:pt>
                <c:pt idx="67" formatCode="0.00">
                  <c:v>12.513333639750901</c:v>
                </c:pt>
                <c:pt idx="68" formatCode="0.00">
                  <c:v>11.3233337899049</c:v>
                </c:pt>
                <c:pt idx="69" formatCode="0.00">
                  <c:v>11.3233337899049</c:v>
                </c:pt>
                <c:pt idx="70" formatCode="0.00">
                  <c:v>11.3233337899049</c:v>
                </c:pt>
                <c:pt idx="71" formatCode="0.00">
                  <c:v>10.143333410223301</c:v>
                </c:pt>
                <c:pt idx="72" formatCode="0.00">
                  <c:v>10.143333410223301</c:v>
                </c:pt>
                <c:pt idx="73" formatCode="0.00">
                  <c:v>10.143333410223301</c:v>
                </c:pt>
                <c:pt idx="74" formatCode="0.00">
                  <c:v>8.8533335110793505</c:v>
                </c:pt>
                <c:pt idx="75" formatCode="0.00">
                  <c:v>8.8533335110793505</c:v>
                </c:pt>
                <c:pt idx="76" formatCode="0.00">
                  <c:v>8.8533335110793505</c:v>
                </c:pt>
                <c:pt idx="77" formatCode="0.00">
                  <c:v>12.279999950900701</c:v>
                </c:pt>
                <c:pt idx="78" formatCode="0.00">
                  <c:v>12.279999950900701</c:v>
                </c:pt>
                <c:pt idx="79" formatCode="0.00">
                  <c:v>12.279999950900701</c:v>
                </c:pt>
                <c:pt idx="80" formatCode="0.00">
                  <c:v>11.9866669736803</c:v>
                </c:pt>
                <c:pt idx="81" formatCode="0.00">
                  <c:v>11.9866669736803</c:v>
                </c:pt>
                <c:pt idx="82" formatCode="0.00">
                  <c:v>11.9866669736803</c:v>
                </c:pt>
                <c:pt idx="83" formatCode="0.00">
                  <c:v>10.7866671743492</c:v>
                </c:pt>
                <c:pt idx="84" formatCode="0.00">
                  <c:v>10.7866671743492</c:v>
                </c:pt>
                <c:pt idx="85" formatCode="0.00">
                  <c:v>10.7866671743492</c:v>
                </c:pt>
                <c:pt idx="86" formatCode="0.00">
                  <c:v>9.0900002817312906</c:v>
                </c:pt>
                <c:pt idx="87" formatCode="0.00">
                  <c:v>9.0900002817312906</c:v>
                </c:pt>
                <c:pt idx="88" formatCode="0.00">
                  <c:v>9.0900002817312906</c:v>
                </c:pt>
                <c:pt idx="89" formatCode="0.00">
                  <c:v>12.050000100707001</c:v>
                </c:pt>
                <c:pt idx="90" formatCode="0.00">
                  <c:v>12.050000100707001</c:v>
                </c:pt>
                <c:pt idx="91" formatCode="0.00">
                  <c:v>12.050000100707001</c:v>
                </c:pt>
                <c:pt idx="92" formatCode="0.00">
                  <c:v>12.086667275677099</c:v>
                </c:pt>
                <c:pt idx="93" formatCode="0.00">
                  <c:v>12.086667275677099</c:v>
                </c:pt>
                <c:pt idx="94" formatCode="0.00">
                  <c:v>12.086667275677099</c:v>
                </c:pt>
                <c:pt idx="95" formatCode="0.00">
                  <c:v>10.833333130305</c:v>
                </c:pt>
                <c:pt idx="96" formatCode="0.00">
                  <c:v>10.833333130305</c:v>
                </c:pt>
                <c:pt idx="97" formatCode="0.00">
                  <c:v>10.833333130305</c:v>
                </c:pt>
                <c:pt idx="98" formatCode="0.00">
                  <c:v>8.6699996944516897</c:v>
                </c:pt>
                <c:pt idx="99" formatCode="0.00">
                  <c:v>8.6699996944516897</c:v>
                </c:pt>
                <c:pt idx="100" formatCode="0.00">
                  <c:v>8.6699996944516897</c:v>
                </c:pt>
                <c:pt idx="101" formatCode="0.00">
                  <c:v>12.506666055569999</c:v>
                </c:pt>
                <c:pt idx="102" formatCode="0.00">
                  <c:v>12.506666055569999</c:v>
                </c:pt>
                <c:pt idx="103" formatCode="0.00">
                  <c:v>12.506666055569999</c:v>
                </c:pt>
                <c:pt idx="104" formatCode="0.00">
                  <c:v>11.9233332319806</c:v>
                </c:pt>
                <c:pt idx="105" formatCode="0.00">
                  <c:v>11.9233332319806</c:v>
                </c:pt>
                <c:pt idx="106" formatCode="0.00">
                  <c:v>11.9233332319806</c:v>
                </c:pt>
                <c:pt idx="107" formatCode="0.00">
                  <c:v>11.1933330278844</c:v>
                </c:pt>
                <c:pt idx="108" formatCode="0.00">
                  <c:v>11.1933330278844</c:v>
                </c:pt>
                <c:pt idx="109" formatCode="0.00">
                  <c:v>11.1933330278844</c:v>
                </c:pt>
                <c:pt idx="110" formatCode="0.00">
                  <c:v>8.8399997949600202</c:v>
                </c:pt>
                <c:pt idx="111" formatCode="0.00">
                  <c:v>8.8399997949600202</c:v>
                </c:pt>
                <c:pt idx="112" formatCode="0.00">
                  <c:v>8.8399997949600202</c:v>
                </c:pt>
                <c:pt idx="113" formatCode="0.00">
                  <c:v>12.849999388679899</c:v>
                </c:pt>
                <c:pt idx="114" formatCode="0.00">
                  <c:v>12.849999388679899</c:v>
                </c:pt>
                <c:pt idx="115" formatCode="0.00">
                  <c:v>12.849999388679899</c:v>
                </c:pt>
                <c:pt idx="116" formatCode="0.00">
                  <c:v>12.4233331295351</c:v>
                </c:pt>
                <c:pt idx="117" formatCode="0.00">
                  <c:v>12.4233331295351</c:v>
                </c:pt>
                <c:pt idx="118" formatCode="0.00">
                  <c:v>12.4233331295351</c:v>
                </c:pt>
                <c:pt idx="119" formatCode="0.00">
                  <c:v>11.023332875222</c:v>
                </c:pt>
                <c:pt idx="120" formatCode="0.00">
                  <c:v>11.023332875222</c:v>
                </c:pt>
                <c:pt idx="121" formatCode="0.00">
                  <c:v>11.023332875222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B-422A-BAF0-D3D5F4603389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'701D_DepotArrivals_5YW'!$E$33:$DW$33</c:f>
              <c:numCache>
                <c:formatCode>0</c:formatCode>
                <c:ptCount val="122"/>
                <c:pt idx="61" formatCode="0.00">
                  <c:v>2.6366666158040402</c:v>
                </c:pt>
                <c:pt idx="62" formatCode="0.00">
                  <c:v>1.5599999427795399</c:v>
                </c:pt>
                <c:pt idx="63" formatCode="0.00">
                  <c:v>1.5599999427795399</c:v>
                </c:pt>
                <c:pt idx="64" formatCode="0.00">
                  <c:v>1.5599999427795399</c:v>
                </c:pt>
                <c:pt idx="65" formatCode="0.00">
                  <c:v>1.0833333333333299</c:v>
                </c:pt>
                <c:pt idx="66" formatCode="0.00">
                  <c:v>1.0833333333333299</c:v>
                </c:pt>
                <c:pt idx="67" formatCode="0.00">
                  <c:v>1.0833333333333299</c:v>
                </c:pt>
                <c:pt idx="68" formatCode="0.00">
                  <c:v>2.7733332316080701</c:v>
                </c:pt>
                <c:pt idx="69" formatCode="0.00">
                  <c:v>2.7733332316080701</c:v>
                </c:pt>
                <c:pt idx="70" formatCode="0.00">
                  <c:v>2.7733332316080701</c:v>
                </c:pt>
                <c:pt idx="71" formatCode="0.00">
                  <c:v>1.6499999364217099</c:v>
                </c:pt>
                <c:pt idx="72" formatCode="0.00">
                  <c:v>1.6499999364217099</c:v>
                </c:pt>
                <c:pt idx="73" formatCode="0.00">
                  <c:v>1.6499999364217099</c:v>
                </c:pt>
                <c:pt idx="74" formatCode="0.00">
                  <c:v>1.13333336512248</c:v>
                </c:pt>
                <c:pt idx="75" formatCode="0.00">
                  <c:v>1.13333336512248</c:v>
                </c:pt>
                <c:pt idx="76" formatCode="0.00">
                  <c:v>1.13333336512248</c:v>
                </c:pt>
                <c:pt idx="77" formatCode="0.00">
                  <c:v>2.6366666158040402</c:v>
                </c:pt>
                <c:pt idx="78" formatCode="0.00">
                  <c:v>2.6366666158040402</c:v>
                </c:pt>
                <c:pt idx="79" formatCode="0.00">
                  <c:v>2.6366666158040402</c:v>
                </c:pt>
                <c:pt idx="80" formatCode="0.00">
                  <c:v>2.8333333333333299</c:v>
                </c:pt>
                <c:pt idx="81" formatCode="0.00">
                  <c:v>2.8333333333333299</c:v>
                </c:pt>
                <c:pt idx="82" formatCode="0.00">
                  <c:v>2.8333333333333299</c:v>
                </c:pt>
                <c:pt idx="83" formatCode="0.00">
                  <c:v>1.4266667366027801</c:v>
                </c:pt>
                <c:pt idx="84" formatCode="0.00">
                  <c:v>1.4266667366027801</c:v>
                </c:pt>
                <c:pt idx="85" formatCode="0.00">
                  <c:v>1.4266667366027801</c:v>
                </c:pt>
                <c:pt idx="86" formatCode="0.00">
                  <c:v>2.2333332697550499</c:v>
                </c:pt>
                <c:pt idx="87" formatCode="0.00">
                  <c:v>2.2333332697550499</c:v>
                </c:pt>
                <c:pt idx="88" formatCode="0.00">
                  <c:v>2.2333332697550499</c:v>
                </c:pt>
                <c:pt idx="89" formatCode="0.00">
                  <c:v>2.4433333079020199</c:v>
                </c:pt>
                <c:pt idx="90" formatCode="0.00">
                  <c:v>2.4433333079020199</c:v>
                </c:pt>
                <c:pt idx="91" formatCode="0.00">
                  <c:v>2.4433333079020199</c:v>
                </c:pt>
                <c:pt idx="92" formatCode="0.00">
                  <c:v>2.6566665967305498</c:v>
                </c:pt>
                <c:pt idx="93" formatCode="0.00">
                  <c:v>2.6566665967305498</c:v>
                </c:pt>
                <c:pt idx="94" formatCode="0.00">
                  <c:v>2.6566665967305498</c:v>
                </c:pt>
                <c:pt idx="95" formatCode="0.00">
                  <c:v>2.2199999491373701</c:v>
                </c:pt>
                <c:pt idx="96" formatCode="0.00">
                  <c:v>2.2199999491373701</c:v>
                </c:pt>
                <c:pt idx="97" formatCode="0.00">
                  <c:v>2.2199999491373701</c:v>
                </c:pt>
                <c:pt idx="98" formatCode="0.00">
                  <c:v>2.6233332951863599</c:v>
                </c:pt>
                <c:pt idx="99" formatCode="0.00">
                  <c:v>2.6233332951863599</c:v>
                </c:pt>
                <c:pt idx="100" formatCode="0.00">
                  <c:v>2.6233332951863599</c:v>
                </c:pt>
                <c:pt idx="101" formatCode="0.00">
                  <c:v>1.7699999809265099</c:v>
                </c:pt>
                <c:pt idx="102" formatCode="0.00">
                  <c:v>1.7699999809265099</c:v>
                </c:pt>
                <c:pt idx="103" formatCode="0.00">
                  <c:v>1.7699999809265099</c:v>
                </c:pt>
                <c:pt idx="104" formatCode="0.00">
                  <c:v>1.4433333079020201</c:v>
                </c:pt>
                <c:pt idx="105" formatCode="0.00">
                  <c:v>1.4433333079020201</c:v>
                </c:pt>
                <c:pt idx="106" formatCode="0.00">
                  <c:v>1.4433333079020201</c:v>
                </c:pt>
                <c:pt idx="107" formatCode="0.00">
                  <c:v>1.8233332633972199</c:v>
                </c:pt>
                <c:pt idx="108" formatCode="0.00">
                  <c:v>1.8233332633972199</c:v>
                </c:pt>
                <c:pt idx="109" formatCode="0.00">
                  <c:v>1.8233332633972199</c:v>
                </c:pt>
                <c:pt idx="110" formatCode="0.00">
                  <c:v>1.5066666603088399</c:v>
                </c:pt>
                <c:pt idx="111" formatCode="0.00">
                  <c:v>1.5066666603088399</c:v>
                </c:pt>
                <c:pt idx="112" formatCode="0.00">
                  <c:v>1.5066666603088399</c:v>
                </c:pt>
                <c:pt idx="113" formatCode="0.00">
                  <c:v>2.4933333396911599</c:v>
                </c:pt>
                <c:pt idx="114" formatCode="0.00">
                  <c:v>2.4933333396911599</c:v>
                </c:pt>
                <c:pt idx="115" formatCode="0.00">
                  <c:v>2.4933333396911599</c:v>
                </c:pt>
                <c:pt idx="116" formatCode="0.00">
                  <c:v>2.0300000508626299</c:v>
                </c:pt>
                <c:pt idx="117" formatCode="0.00">
                  <c:v>2.0300000508626299</c:v>
                </c:pt>
                <c:pt idx="118" formatCode="0.00">
                  <c:v>2.0300000508626299</c:v>
                </c:pt>
                <c:pt idx="119" formatCode="0.00">
                  <c:v>2.1133333841959598</c:v>
                </c:pt>
                <c:pt idx="120" formatCode="0.00">
                  <c:v>2.1133333841959598</c:v>
                </c:pt>
                <c:pt idx="121" formatCode="0.00">
                  <c:v>2.1133333841959598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B-422A-BAF0-D3D5F460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04416"/>
        <c:axId val="128614400"/>
      </c:lineChart>
      <c:dateAx>
        <c:axId val="12860441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4400"/>
        <c:crosses val="autoZero"/>
        <c:auto val="1"/>
        <c:lblOffset val="100"/>
        <c:baseTimeUnit val="months"/>
      </c:dateAx>
      <c:valAx>
        <c:axId val="1286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3.5490942178407888E-3"/>
              <c:y val="0.352326073886885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4416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34675559996352"/>
          <c:y val="7.6319769069726789E-2"/>
          <c:w val="0.15737530526653176"/>
          <c:h val="0.82317624351716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070741598834294"/>
          <c:y val="2.81637939971466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705386121893902E-2"/>
          <c:y val="0.12529138628168865"/>
          <c:w val="0.78636807240302486"/>
          <c:h val="0.66043192245023874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Validation!$AM$8:$BR$8</c:f>
              <c:numCache>
                <c:formatCode>0</c:formatCode>
                <c:ptCount val="32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7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11</c:v>
                </c:pt>
                <c:pt idx="25">
                  <c:v>24</c:v>
                </c:pt>
                <c:pt idx="26">
                  <c:v>10</c:v>
                </c:pt>
                <c:pt idx="27">
                  <c:v>13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D-4FCE-8E95-518DEF05A39B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Validation!$AL$19:$CR$19</c:f>
              <c:numCache>
                <c:formatCode>0</c:formatCode>
                <c:ptCount val="5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30</c:v>
                </c:pt>
                <c:pt idx="11">
                  <c:v>14</c:v>
                </c:pt>
                <c:pt idx="12">
                  <c:v>18</c:v>
                </c:pt>
                <c:pt idx="13">
                  <c:v>18</c:v>
                </c:pt>
                <c:pt idx="14">
                  <c:v>7</c:v>
                </c:pt>
                <c:pt idx="15">
                  <c:v>9</c:v>
                </c:pt>
                <c:pt idx="16">
                  <c:v>16</c:v>
                </c:pt>
                <c:pt idx="17">
                  <c:v>6</c:v>
                </c:pt>
                <c:pt idx="18">
                  <c:v>11</c:v>
                </c:pt>
                <c:pt idx="19">
                  <c:v>15</c:v>
                </c:pt>
                <c:pt idx="20">
                  <c:v>7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6</c:v>
                </c:pt>
                <c:pt idx="25">
                  <c:v>10</c:v>
                </c:pt>
                <c:pt idx="26">
                  <c:v>14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10</c:v>
                </c:pt>
                <c:pt idx="31">
                  <c:v>6</c:v>
                </c:pt>
                <c:pt idx="32">
                  <c:v>5</c:v>
                </c:pt>
                <c:pt idx="33">
                  <c:v>12</c:v>
                </c:pt>
                <c:pt idx="34">
                  <c:v>5</c:v>
                </c:pt>
                <c:pt idx="35">
                  <c:v>8</c:v>
                </c:pt>
                <c:pt idx="36">
                  <c:v>18</c:v>
                </c:pt>
                <c:pt idx="37">
                  <c:v>11</c:v>
                </c:pt>
                <c:pt idx="38">
                  <c:v>5</c:v>
                </c:pt>
                <c:pt idx="39">
                  <c:v>11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12</c:v>
                </c:pt>
                <c:pt idx="44">
                  <c:v>22</c:v>
                </c:pt>
                <c:pt idx="45">
                  <c:v>25</c:v>
                </c:pt>
                <c:pt idx="46">
                  <c:v>11</c:v>
                </c:pt>
                <c:pt idx="47">
                  <c:v>15</c:v>
                </c:pt>
                <c:pt idx="48">
                  <c:v>16</c:v>
                </c:pt>
                <c:pt idx="49">
                  <c:v>28</c:v>
                </c:pt>
                <c:pt idx="50">
                  <c:v>20</c:v>
                </c:pt>
                <c:pt idx="51">
                  <c:v>14</c:v>
                </c:pt>
                <c:pt idx="52">
                  <c:v>6</c:v>
                </c:pt>
                <c:pt idx="53">
                  <c:v>11</c:v>
                </c:pt>
                <c:pt idx="54">
                  <c:v>17</c:v>
                </c:pt>
                <c:pt idx="55">
                  <c:v>13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D-4FCE-8E95-518DEF05A39B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'701D_DepotArrivals_5YW'!$E$11:$DW$11</c:f>
              <c:numCache>
                <c:formatCode>0</c:formatCode>
                <c:ptCount val="122"/>
                <c:pt idx="61" formatCode="0.0">
                  <c:v>12.029999728004141</c:v>
                </c:pt>
                <c:pt idx="62" formatCode="0.0">
                  <c:v>8.6999998477598002</c:v>
                </c:pt>
                <c:pt idx="63" formatCode="0.0">
                  <c:v>8.6999998477598002</c:v>
                </c:pt>
                <c:pt idx="64" formatCode="0.0">
                  <c:v>8.6999998477598002</c:v>
                </c:pt>
                <c:pt idx="65" formatCode="0.0">
                  <c:v>12.093333284060117</c:v>
                </c:pt>
                <c:pt idx="66" formatCode="0.0">
                  <c:v>12.093333284060117</c:v>
                </c:pt>
                <c:pt idx="67" formatCode="0.0">
                  <c:v>12.093333284060117</c:v>
                </c:pt>
                <c:pt idx="68" formatCode="0.0">
                  <c:v>11.290000001589497</c:v>
                </c:pt>
                <c:pt idx="69" formatCode="0.0">
                  <c:v>11.290000001589497</c:v>
                </c:pt>
                <c:pt idx="70" formatCode="0.0">
                  <c:v>11.290000001589497</c:v>
                </c:pt>
                <c:pt idx="71" formatCode="0.0">
                  <c:v>10.226666808128353</c:v>
                </c:pt>
                <c:pt idx="72" formatCode="0.0">
                  <c:v>10.226666808128353</c:v>
                </c:pt>
                <c:pt idx="73" formatCode="0.0">
                  <c:v>10.226666808128353</c:v>
                </c:pt>
                <c:pt idx="74" formatCode="0.0">
                  <c:v>8.6200001686811429</c:v>
                </c:pt>
                <c:pt idx="75" formatCode="0.0">
                  <c:v>8.6200001686811429</c:v>
                </c:pt>
                <c:pt idx="76" formatCode="0.0">
                  <c:v>8.6200001686811429</c:v>
                </c:pt>
                <c:pt idx="77" formatCode="0.0">
                  <c:v>11.560000508402782</c:v>
                </c:pt>
                <c:pt idx="78" formatCode="0.0">
                  <c:v>11.560000508402782</c:v>
                </c:pt>
                <c:pt idx="79" formatCode="0.0">
                  <c:v>11.560000508402782</c:v>
                </c:pt>
                <c:pt idx="80" formatCode="0.0">
                  <c:v>11.706666330496486</c:v>
                </c:pt>
                <c:pt idx="81" formatCode="0.0">
                  <c:v>11.706666330496486</c:v>
                </c:pt>
                <c:pt idx="82" formatCode="0.0">
                  <c:v>11.706666330496486</c:v>
                </c:pt>
                <c:pt idx="83" formatCode="0.0">
                  <c:v>10.366666500767034</c:v>
                </c:pt>
                <c:pt idx="84" formatCode="0.0">
                  <c:v>10.366666500767034</c:v>
                </c:pt>
                <c:pt idx="85" formatCode="0.0">
                  <c:v>10.366666500767034</c:v>
                </c:pt>
                <c:pt idx="86" formatCode="0.0">
                  <c:v>8.6233331734935419</c:v>
                </c:pt>
                <c:pt idx="87" formatCode="0.0">
                  <c:v>8.6233331734935419</c:v>
                </c:pt>
                <c:pt idx="88" formatCode="0.0">
                  <c:v>8.6233331734935419</c:v>
                </c:pt>
                <c:pt idx="89" formatCode="0.0">
                  <c:v>12.110000580549196</c:v>
                </c:pt>
                <c:pt idx="90" formatCode="0.0">
                  <c:v>12.110000580549196</c:v>
                </c:pt>
                <c:pt idx="91" formatCode="0.0">
                  <c:v>12.110000580549196</c:v>
                </c:pt>
                <c:pt idx="92" formatCode="0.0">
                  <c:v>11.89333392182988</c:v>
                </c:pt>
                <c:pt idx="93" formatCode="0.0">
                  <c:v>11.89333392182988</c:v>
                </c:pt>
                <c:pt idx="94" formatCode="0.0">
                  <c:v>11.89333392182988</c:v>
                </c:pt>
                <c:pt idx="95" formatCode="0.0">
                  <c:v>11.31000019734109</c:v>
                </c:pt>
                <c:pt idx="96" formatCode="0.0">
                  <c:v>11.31000019734109</c:v>
                </c:pt>
                <c:pt idx="97" formatCode="0.0">
                  <c:v>11.31000019734109</c:v>
                </c:pt>
                <c:pt idx="98" formatCode="0.0">
                  <c:v>9.8733330145478195</c:v>
                </c:pt>
                <c:pt idx="99" formatCode="0.0">
                  <c:v>9.8733330145478195</c:v>
                </c:pt>
                <c:pt idx="100" formatCode="0.0">
                  <c:v>9.8733330145478195</c:v>
                </c:pt>
                <c:pt idx="101" formatCode="0.0">
                  <c:v>12.79999962945779</c:v>
                </c:pt>
                <c:pt idx="102" formatCode="0.0">
                  <c:v>12.79999962945779</c:v>
                </c:pt>
                <c:pt idx="103" formatCode="0.0">
                  <c:v>12.79999962945779</c:v>
                </c:pt>
                <c:pt idx="104" formatCode="0.0">
                  <c:v>12.836666108419459</c:v>
                </c:pt>
                <c:pt idx="105" formatCode="0.0">
                  <c:v>12.836666108419459</c:v>
                </c:pt>
                <c:pt idx="106" formatCode="0.0">
                  <c:v>12.836666108419459</c:v>
                </c:pt>
                <c:pt idx="107" formatCode="0.0">
                  <c:v>11.503333017230039</c:v>
                </c:pt>
                <c:pt idx="108" formatCode="0.0">
                  <c:v>11.503333017230039</c:v>
                </c:pt>
                <c:pt idx="109" formatCode="0.0">
                  <c:v>11.503333017230039</c:v>
                </c:pt>
                <c:pt idx="110" formatCode="0.0">
                  <c:v>9.5500002453724502</c:v>
                </c:pt>
                <c:pt idx="111" formatCode="0.0">
                  <c:v>9.5500002453724502</c:v>
                </c:pt>
                <c:pt idx="112" formatCode="0.0">
                  <c:v>9.5500002453724502</c:v>
                </c:pt>
                <c:pt idx="113" formatCode="0.0">
                  <c:v>13.66666706403101</c:v>
                </c:pt>
                <c:pt idx="114" formatCode="0.0">
                  <c:v>13.66666706403101</c:v>
                </c:pt>
                <c:pt idx="115" formatCode="0.0">
                  <c:v>13.66666706403101</c:v>
                </c:pt>
                <c:pt idx="116" formatCode="0.0">
                  <c:v>14.036666378378861</c:v>
                </c:pt>
                <c:pt idx="117" formatCode="0.0">
                  <c:v>14.036666378378861</c:v>
                </c:pt>
                <c:pt idx="118" formatCode="0.0">
                  <c:v>14.036666378378861</c:v>
                </c:pt>
                <c:pt idx="119" formatCode="0.0">
                  <c:v>12.68333345465361</c:v>
                </c:pt>
                <c:pt idx="120" formatCode="0.0">
                  <c:v>12.68333345465361</c:v>
                </c:pt>
                <c:pt idx="121" formatCode="0.0">
                  <c:v>12.68333345465361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D-4FCE-8E95-518DEF05A39B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'701D_DepotArrivals_5YW'!$E$23:$DW$23</c:f>
              <c:numCache>
                <c:formatCode>0</c:formatCode>
                <c:ptCount val="122"/>
                <c:pt idx="61" formatCode="0.00">
                  <c:v>9.56999976933003</c:v>
                </c:pt>
                <c:pt idx="62" formatCode="0.00">
                  <c:v>8.5466665128866808</c:v>
                </c:pt>
                <c:pt idx="63" formatCode="0.00">
                  <c:v>8.5466665128866808</c:v>
                </c:pt>
                <c:pt idx="64" formatCode="0.00">
                  <c:v>8.5466665128866808</c:v>
                </c:pt>
                <c:pt idx="65" formatCode="0.00">
                  <c:v>11.3566666146119</c:v>
                </c:pt>
                <c:pt idx="66" formatCode="0.00">
                  <c:v>11.3566666146119</c:v>
                </c:pt>
                <c:pt idx="67" formatCode="0.00">
                  <c:v>11.3566666146119</c:v>
                </c:pt>
                <c:pt idx="68" formatCode="0.00">
                  <c:v>10.9466666678588</c:v>
                </c:pt>
                <c:pt idx="69" formatCode="0.00">
                  <c:v>10.9466666678588</c:v>
                </c:pt>
                <c:pt idx="70" formatCode="0.00">
                  <c:v>10.9466666678588</c:v>
                </c:pt>
                <c:pt idx="71" formatCode="0.00">
                  <c:v>9.6666667958100607</c:v>
                </c:pt>
                <c:pt idx="72" formatCode="0.00">
                  <c:v>9.6666667958100607</c:v>
                </c:pt>
                <c:pt idx="73" formatCode="0.00">
                  <c:v>9.6666667958100607</c:v>
                </c:pt>
                <c:pt idx="74" formatCode="0.00">
                  <c:v>8.3000001758337003</c:v>
                </c:pt>
                <c:pt idx="75" formatCode="0.00">
                  <c:v>8.3000001758337003</c:v>
                </c:pt>
                <c:pt idx="76" formatCode="0.00">
                  <c:v>8.3000001758337003</c:v>
                </c:pt>
                <c:pt idx="77" formatCode="0.00">
                  <c:v>11.550000508626299</c:v>
                </c:pt>
                <c:pt idx="78" formatCode="0.00">
                  <c:v>11.550000508626299</c:v>
                </c:pt>
                <c:pt idx="79" formatCode="0.00">
                  <c:v>11.550000508626299</c:v>
                </c:pt>
                <c:pt idx="80" formatCode="0.00">
                  <c:v>11.226666311422999</c:v>
                </c:pt>
                <c:pt idx="81" formatCode="0.00">
                  <c:v>11.226666311422999</c:v>
                </c:pt>
                <c:pt idx="82" formatCode="0.00">
                  <c:v>11.226666311422999</c:v>
                </c:pt>
                <c:pt idx="83" formatCode="0.00">
                  <c:v>10.0033331563075</c:v>
                </c:pt>
                <c:pt idx="84" formatCode="0.00">
                  <c:v>10.0033331563075</c:v>
                </c:pt>
                <c:pt idx="85" formatCode="0.00">
                  <c:v>10.0033331563075</c:v>
                </c:pt>
                <c:pt idx="86" formatCode="0.00">
                  <c:v>8.2833331798513701</c:v>
                </c:pt>
                <c:pt idx="87" formatCode="0.00">
                  <c:v>8.2833331798513701</c:v>
                </c:pt>
                <c:pt idx="88" formatCode="0.00">
                  <c:v>8.2833331798513701</c:v>
                </c:pt>
                <c:pt idx="89" formatCode="0.00">
                  <c:v>11.5033338963985</c:v>
                </c:pt>
                <c:pt idx="90" formatCode="0.00">
                  <c:v>11.5033338963985</c:v>
                </c:pt>
                <c:pt idx="91" formatCode="0.00">
                  <c:v>11.5033338963985</c:v>
                </c:pt>
                <c:pt idx="92" formatCode="0.00">
                  <c:v>11.2066672742367</c:v>
                </c:pt>
                <c:pt idx="93" formatCode="0.00">
                  <c:v>11.2066672742367</c:v>
                </c:pt>
                <c:pt idx="94" formatCode="0.00">
                  <c:v>11.2066672742367</c:v>
                </c:pt>
                <c:pt idx="95" formatCode="0.00">
                  <c:v>10.046666870514599</c:v>
                </c:pt>
                <c:pt idx="96" formatCode="0.00">
                  <c:v>10.046666870514599</c:v>
                </c:pt>
                <c:pt idx="97" formatCode="0.00">
                  <c:v>10.046666870514599</c:v>
                </c:pt>
                <c:pt idx="98" formatCode="0.00">
                  <c:v>8.24999971936146</c:v>
                </c:pt>
                <c:pt idx="99" formatCode="0.00">
                  <c:v>8.24999971936146</c:v>
                </c:pt>
                <c:pt idx="100" formatCode="0.00">
                  <c:v>8.24999971936146</c:v>
                </c:pt>
                <c:pt idx="101" formatCode="0.00">
                  <c:v>11.649999593695</c:v>
                </c:pt>
                <c:pt idx="102" formatCode="0.00">
                  <c:v>11.649999593695</c:v>
                </c:pt>
                <c:pt idx="103" formatCode="0.00">
                  <c:v>11.649999593695</c:v>
                </c:pt>
                <c:pt idx="104" formatCode="0.00">
                  <c:v>11.3299994419018</c:v>
                </c:pt>
                <c:pt idx="105" formatCode="0.00">
                  <c:v>11.3299994419018</c:v>
                </c:pt>
                <c:pt idx="106" formatCode="0.00">
                  <c:v>11.3299994419018</c:v>
                </c:pt>
                <c:pt idx="107" formatCode="0.00">
                  <c:v>10.229999696215</c:v>
                </c:pt>
                <c:pt idx="108" formatCode="0.00">
                  <c:v>10.229999696215</c:v>
                </c:pt>
                <c:pt idx="109" formatCode="0.00">
                  <c:v>10.229999696215</c:v>
                </c:pt>
                <c:pt idx="110" formatCode="0.00">
                  <c:v>8.4000002294778806</c:v>
                </c:pt>
                <c:pt idx="111" formatCode="0.00">
                  <c:v>8.4000002294778806</c:v>
                </c:pt>
                <c:pt idx="112" formatCode="0.00">
                  <c:v>8.4000002294778806</c:v>
                </c:pt>
                <c:pt idx="113" formatCode="0.00">
                  <c:v>11.6900004545848</c:v>
                </c:pt>
                <c:pt idx="114" formatCode="0.00">
                  <c:v>11.6900004545848</c:v>
                </c:pt>
                <c:pt idx="115" formatCode="0.00">
                  <c:v>11.6900004545848</c:v>
                </c:pt>
                <c:pt idx="116" formatCode="0.00">
                  <c:v>11.586666410168</c:v>
                </c:pt>
                <c:pt idx="117" formatCode="0.00">
                  <c:v>11.586666410168</c:v>
                </c:pt>
                <c:pt idx="118" formatCode="0.00">
                  <c:v>11.586666410168</c:v>
                </c:pt>
                <c:pt idx="119" formatCode="0.00">
                  <c:v>10.503333384792001</c:v>
                </c:pt>
                <c:pt idx="120" formatCode="0.00">
                  <c:v>10.503333384792001</c:v>
                </c:pt>
                <c:pt idx="121" formatCode="0.00">
                  <c:v>10.503333384792001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2-4E0B-8BD5-7A2C23FF7025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'701D_DepotArrivals_5YW'!$E$34:$DW$34</c:f>
              <c:numCache>
                <c:formatCode>0</c:formatCode>
                <c:ptCount val="122"/>
                <c:pt idx="61" formatCode="0.00">
                  <c:v>2.4599999586741101</c:v>
                </c:pt>
                <c:pt idx="62" formatCode="0.00">
                  <c:v>0.15333333487312001</c:v>
                </c:pt>
                <c:pt idx="63" formatCode="0.00">
                  <c:v>0.15333333487312001</c:v>
                </c:pt>
                <c:pt idx="64" formatCode="0.00">
                  <c:v>0.15333333487312001</c:v>
                </c:pt>
                <c:pt idx="65" formatCode="0.00">
                  <c:v>0.73666666944821702</c:v>
                </c:pt>
                <c:pt idx="66" formatCode="0.00">
                  <c:v>0.73666666944821702</c:v>
                </c:pt>
                <c:pt idx="67" formatCode="0.00">
                  <c:v>0.73666666944821702</c:v>
                </c:pt>
                <c:pt idx="68" formatCode="0.00">
                  <c:v>0.34333333373069802</c:v>
                </c:pt>
                <c:pt idx="69" formatCode="0.00">
                  <c:v>0.34333333373069802</c:v>
                </c:pt>
                <c:pt idx="70" formatCode="0.00">
                  <c:v>0.34333333373069802</c:v>
                </c:pt>
                <c:pt idx="71" formatCode="0.00">
                  <c:v>0.56000001231829299</c:v>
                </c:pt>
                <c:pt idx="72" formatCode="0.00">
                  <c:v>0.56000001231829299</c:v>
                </c:pt>
                <c:pt idx="73" formatCode="0.00">
                  <c:v>0.56000001231829299</c:v>
                </c:pt>
                <c:pt idx="74" formatCode="0.00">
                  <c:v>0.31999999284744302</c:v>
                </c:pt>
                <c:pt idx="75" formatCode="0.00">
                  <c:v>0.31999999284744302</c:v>
                </c:pt>
                <c:pt idx="76" formatCode="0.00">
                  <c:v>0.31999999284744302</c:v>
                </c:pt>
                <c:pt idx="77" formatCode="0.00">
                  <c:v>9.9999997764825804E-3</c:v>
                </c:pt>
                <c:pt idx="78" formatCode="0.00">
                  <c:v>9.9999997764825804E-3</c:v>
                </c:pt>
                <c:pt idx="79" formatCode="0.00">
                  <c:v>9.9999997764825804E-3</c:v>
                </c:pt>
                <c:pt idx="80" formatCode="0.00">
                  <c:v>0.480000019073486</c:v>
                </c:pt>
                <c:pt idx="81" formatCode="0.00">
                  <c:v>0.480000019073486</c:v>
                </c:pt>
                <c:pt idx="82" formatCode="0.00">
                  <c:v>0.480000019073486</c:v>
                </c:pt>
                <c:pt idx="83" formatCode="0.00">
                  <c:v>0.36333334445953402</c:v>
                </c:pt>
                <c:pt idx="84" formatCode="0.00">
                  <c:v>0.36333334445953402</c:v>
                </c:pt>
                <c:pt idx="85" formatCode="0.00">
                  <c:v>0.36333334445953402</c:v>
                </c:pt>
                <c:pt idx="86" formatCode="0.00">
                  <c:v>0.33999999364217098</c:v>
                </c:pt>
                <c:pt idx="87" formatCode="0.00">
                  <c:v>0.33999999364217098</c:v>
                </c:pt>
                <c:pt idx="88" formatCode="0.00">
                  <c:v>0.33999999364217098</c:v>
                </c:pt>
                <c:pt idx="89" formatCode="0.00">
                  <c:v>0.60666668415069602</c:v>
                </c:pt>
                <c:pt idx="90" formatCode="0.00">
                  <c:v>0.60666668415069602</c:v>
                </c:pt>
                <c:pt idx="91" formatCode="0.00">
                  <c:v>0.60666668415069602</c:v>
                </c:pt>
                <c:pt idx="92" formatCode="0.00">
                  <c:v>0.68666664759317997</c:v>
                </c:pt>
                <c:pt idx="93" formatCode="0.00">
                  <c:v>0.68666664759317997</c:v>
                </c:pt>
                <c:pt idx="94" formatCode="0.00">
                  <c:v>0.68666664759317997</c:v>
                </c:pt>
                <c:pt idx="95" formatCode="0.00">
                  <c:v>1.2633333268264899</c:v>
                </c:pt>
                <c:pt idx="96" formatCode="0.00">
                  <c:v>1.2633333268264899</c:v>
                </c:pt>
                <c:pt idx="97" formatCode="0.00">
                  <c:v>1.2633333268264899</c:v>
                </c:pt>
                <c:pt idx="98" formatCode="0.00">
                  <c:v>1.6233332951863599</c:v>
                </c:pt>
                <c:pt idx="99" formatCode="0.00">
                  <c:v>1.6233332951863599</c:v>
                </c:pt>
                <c:pt idx="100" formatCode="0.00">
                  <c:v>1.6233332951863599</c:v>
                </c:pt>
                <c:pt idx="101" formatCode="0.00">
                  <c:v>1.15000003576279</c:v>
                </c:pt>
                <c:pt idx="102" formatCode="0.00">
                  <c:v>1.15000003576279</c:v>
                </c:pt>
                <c:pt idx="103" formatCode="0.00">
                  <c:v>1.15000003576279</c:v>
                </c:pt>
                <c:pt idx="104" formatCode="0.00">
                  <c:v>1.50666666651766</c:v>
                </c:pt>
                <c:pt idx="105" formatCode="0.00">
                  <c:v>1.50666666651766</c:v>
                </c:pt>
                <c:pt idx="106" formatCode="0.00">
                  <c:v>1.50666666651766</c:v>
                </c:pt>
                <c:pt idx="107" formatCode="0.00">
                  <c:v>1.2733333210150399</c:v>
                </c:pt>
                <c:pt idx="108" formatCode="0.00">
                  <c:v>1.2733333210150399</c:v>
                </c:pt>
                <c:pt idx="109" formatCode="0.00">
                  <c:v>1.2733333210150399</c:v>
                </c:pt>
                <c:pt idx="110" formatCode="0.00">
                  <c:v>1.15000001589457</c:v>
                </c:pt>
                <c:pt idx="111" formatCode="0.00">
                  <c:v>1.15000001589457</c:v>
                </c:pt>
                <c:pt idx="112" formatCode="0.00">
                  <c:v>1.15000001589457</c:v>
                </c:pt>
                <c:pt idx="113" formatCode="0.00">
                  <c:v>1.97666660944621</c:v>
                </c:pt>
                <c:pt idx="114" formatCode="0.00">
                  <c:v>1.97666660944621</c:v>
                </c:pt>
                <c:pt idx="115" formatCode="0.00">
                  <c:v>1.97666660944621</c:v>
                </c:pt>
                <c:pt idx="116" formatCode="0.00">
                  <c:v>2.44999996821086</c:v>
                </c:pt>
                <c:pt idx="117" formatCode="0.00">
                  <c:v>2.44999996821086</c:v>
                </c:pt>
                <c:pt idx="118" formatCode="0.00">
                  <c:v>2.44999996821086</c:v>
                </c:pt>
                <c:pt idx="119" formatCode="0.00">
                  <c:v>2.18000006986161</c:v>
                </c:pt>
                <c:pt idx="120" formatCode="0.00">
                  <c:v>2.18000006986161</c:v>
                </c:pt>
                <c:pt idx="121" formatCode="0.00">
                  <c:v>2.18000006986161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2-4E0B-8BD5-7A2C23FF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6224"/>
        <c:axId val="128677760"/>
      </c:lineChart>
      <c:dateAx>
        <c:axId val="12867622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7760"/>
        <c:crosses val="autoZero"/>
        <c:auto val="1"/>
        <c:lblOffset val="100"/>
        <c:baseTimeUnit val="months"/>
        <c:majorUnit val="3"/>
        <c:majorTimeUnit val="months"/>
      </c:dateAx>
      <c:valAx>
        <c:axId val="1286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7.5357963694279466E-3"/>
              <c:y val="0.352489953822991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224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87773906609221"/>
          <c:y val="1.6105531254307668E-2"/>
          <c:w val="0.14153219647271348"/>
          <c:h val="0.9211884396996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Validation!$AM$12:$BR$12</c:f>
              <c:numCache>
                <c:formatCode>0</c:formatCode>
                <c:ptCount val="32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9</c:v>
                </c:pt>
                <c:pt idx="24">
                  <c:v>14</c:v>
                </c:pt>
                <c:pt idx="25">
                  <c:v>19</c:v>
                </c:pt>
                <c:pt idx="26">
                  <c:v>9</c:v>
                </c:pt>
                <c:pt idx="27">
                  <c:v>12</c:v>
                </c:pt>
                <c:pt idx="2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4-4ED1-83DA-B06A709C81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Validation!$AL$23:$CR$23</c:f>
              <c:numCache>
                <c:formatCode>0</c:formatCode>
                <c:ptCount val="5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2</c:v>
                </c:pt>
                <c:pt idx="29">
                  <c:v>4</c:v>
                </c:pt>
                <c:pt idx="30">
                  <c:v>8</c:v>
                </c:pt>
                <c:pt idx="31">
                  <c:v>8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15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10</c:v>
                </c:pt>
                <c:pt idx="47">
                  <c:v>5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5</c:v>
                </c:pt>
                <c:pt idx="55">
                  <c:v>10</c:v>
                </c:pt>
                <c:pt idx="56">
                  <c:v>5</c:v>
                </c:pt>
                <c:pt idx="57">
                  <c:v>7</c:v>
                </c:pt>
                <c:pt idx="5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4-4ED1-83DA-B06A709C8103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'701D_DepotArrivals_5YW'!$E$12:$DW$12</c:f>
              <c:numCache>
                <c:formatCode>0</c:formatCode>
                <c:ptCount val="122"/>
                <c:pt idx="61" formatCode="0.0">
                  <c:v>4.9300001412630001</c:v>
                </c:pt>
                <c:pt idx="62" formatCode="0.0">
                  <c:v>4.0066667248805397</c:v>
                </c:pt>
                <c:pt idx="63" formatCode="0.0">
                  <c:v>4.0066667248805397</c:v>
                </c:pt>
                <c:pt idx="64" formatCode="0.0">
                  <c:v>4.0066667248805397</c:v>
                </c:pt>
                <c:pt idx="65" formatCode="0.0">
                  <c:v>5.6433332065741197</c:v>
                </c:pt>
                <c:pt idx="66" formatCode="0.0">
                  <c:v>5.6433332065741197</c:v>
                </c:pt>
                <c:pt idx="67" formatCode="0.0">
                  <c:v>5.6433332065741197</c:v>
                </c:pt>
                <c:pt idx="68" formatCode="0.0">
                  <c:v>5.4900000045696897</c:v>
                </c:pt>
                <c:pt idx="69" formatCode="0.0">
                  <c:v>5.4900000045696897</c:v>
                </c:pt>
                <c:pt idx="70" formatCode="0.0">
                  <c:v>5.4900000045696897</c:v>
                </c:pt>
                <c:pt idx="71" formatCode="0.0">
                  <c:v>4.9433332184950496</c:v>
                </c:pt>
                <c:pt idx="72" formatCode="0.0">
                  <c:v>4.9433332184950496</c:v>
                </c:pt>
                <c:pt idx="73" formatCode="0.0">
                  <c:v>4.9433332184950496</c:v>
                </c:pt>
                <c:pt idx="74" formatCode="0.0">
                  <c:v>4.2266666591167397</c:v>
                </c:pt>
                <c:pt idx="75" formatCode="0.0">
                  <c:v>4.2266666591167397</c:v>
                </c:pt>
                <c:pt idx="76" formatCode="0.0">
                  <c:v>4.2266666591167397</c:v>
                </c:pt>
                <c:pt idx="77" formatCode="0.0">
                  <c:v>5.8300000627835598</c:v>
                </c:pt>
                <c:pt idx="78" formatCode="0.0">
                  <c:v>5.8300000627835598</c:v>
                </c:pt>
                <c:pt idx="79" formatCode="0.0">
                  <c:v>5.8300000627835598</c:v>
                </c:pt>
                <c:pt idx="80" formatCode="0.0">
                  <c:v>5.4433332184950496</c:v>
                </c:pt>
                <c:pt idx="81" formatCode="0.0">
                  <c:v>5.4433332184950496</c:v>
                </c:pt>
                <c:pt idx="82" formatCode="0.0">
                  <c:v>5.4433332184950496</c:v>
                </c:pt>
                <c:pt idx="83" formatCode="0.0">
                  <c:v>4.9633333981037104</c:v>
                </c:pt>
                <c:pt idx="84" formatCode="0.0">
                  <c:v>4.9633333981037104</c:v>
                </c:pt>
                <c:pt idx="85" formatCode="0.0">
                  <c:v>4.9633333981037104</c:v>
                </c:pt>
                <c:pt idx="86" formatCode="0.0">
                  <c:v>4.1499999811252</c:v>
                </c:pt>
                <c:pt idx="87" formatCode="0.0">
                  <c:v>4.1499999811252</c:v>
                </c:pt>
                <c:pt idx="88" formatCode="0.0">
                  <c:v>4.1499999811252</c:v>
                </c:pt>
                <c:pt idx="89" formatCode="0.0">
                  <c:v>5.6099999447663604</c:v>
                </c:pt>
                <c:pt idx="90" formatCode="0.0">
                  <c:v>5.6099999447663604</c:v>
                </c:pt>
                <c:pt idx="91" formatCode="0.0">
                  <c:v>5.6099999447663604</c:v>
                </c:pt>
                <c:pt idx="92" formatCode="0.0">
                  <c:v>5.6466667354106903</c:v>
                </c:pt>
                <c:pt idx="93" formatCode="0.0">
                  <c:v>5.6466667354106903</c:v>
                </c:pt>
                <c:pt idx="94" formatCode="0.0">
                  <c:v>5.6466667354106903</c:v>
                </c:pt>
                <c:pt idx="95" formatCode="0.0">
                  <c:v>5.2566666851441104</c:v>
                </c:pt>
                <c:pt idx="96" formatCode="0.0">
                  <c:v>5.2566666851441104</c:v>
                </c:pt>
                <c:pt idx="97" formatCode="0.0">
                  <c:v>5.2566666851441104</c:v>
                </c:pt>
                <c:pt idx="98" formatCode="0.0">
                  <c:v>4.0466666445136097</c:v>
                </c:pt>
                <c:pt idx="99" formatCode="0.0">
                  <c:v>4.0466666445136097</c:v>
                </c:pt>
                <c:pt idx="100" formatCode="0.0">
                  <c:v>4.0466666445136097</c:v>
                </c:pt>
                <c:pt idx="101" formatCode="0.0">
                  <c:v>5.89999980976184</c:v>
                </c:pt>
                <c:pt idx="102" formatCode="0.0">
                  <c:v>5.89999980976184</c:v>
                </c:pt>
                <c:pt idx="103" formatCode="0.0">
                  <c:v>5.89999980976184</c:v>
                </c:pt>
                <c:pt idx="104" formatCode="0.0">
                  <c:v>5.8099999874830202</c:v>
                </c:pt>
                <c:pt idx="105" formatCode="0.0">
                  <c:v>5.8099999874830202</c:v>
                </c:pt>
                <c:pt idx="106" formatCode="0.0">
                  <c:v>5.8099999874830202</c:v>
                </c:pt>
                <c:pt idx="107" formatCode="0.0">
                  <c:v>5.2366666222612102</c:v>
                </c:pt>
                <c:pt idx="108" formatCode="0.0">
                  <c:v>5.2366666222612102</c:v>
                </c:pt>
                <c:pt idx="109" formatCode="0.0">
                  <c:v>5.2366666222612102</c:v>
                </c:pt>
                <c:pt idx="110" formatCode="0.0">
                  <c:v>3.9400000895063099</c:v>
                </c:pt>
                <c:pt idx="111" formatCode="0.0">
                  <c:v>3.9400000895063099</c:v>
                </c:pt>
                <c:pt idx="112" formatCode="0.0">
                  <c:v>3.9400000895063099</c:v>
                </c:pt>
                <c:pt idx="113" formatCode="0.0">
                  <c:v>5.7633333330353098</c:v>
                </c:pt>
                <c:pt idx="114" formatCode="0.0">
                  <c:v>5.7633333330353098</c:v>
                </c:pt>
                <c:pt idx="115" formatCode="0.0">
                  <c:v>5.7633333330353098</c:v>
                </c:pt>
                <c:pt idx="116" formatCode="0.0">
                  <c:v>5.8199999493857204</c:v>
                </c:pt>
                <c:pt idx="117" formatCode="0.0">
                  <c:v>5.8199999493857204</c:v>
                </c:pt>
                <c:pt idx="118" formatCode="0.0">
                  <c:v>5.8199999493857204</c:v>
                </c:pt>
                <c:pt idx="119" formatCode="0.0">
                  <c:v>5.1633332123358997</c:v>
                </c:pt>
                <c:pt idx="120" formatCode="0.0">
                  <c:v>5.1633332123358997</c:v>
                </c:pt>
                <c:pt idx="121" formatCode="0.0">
                  <c:v>5.1633332123358997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4-4ED1-83DA-B06A709C8103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'701D_DepotArrivals_5YW'!$E$24:$DW$24</c:f>
              <c:numCache>
                <c:formatCode>0</c:formatCode>
                <c:ptCount val="122"/>
                <c:pt idx="61" formatCode="0.00">
                  <c:v>4.9300001412630001</c:v>
                </c:pt>
                <c:pt idx="62" formatCode="0.00">
                  <c:v>4.0066667248805397</c:v>
                </c:pt>
                <c:pt idx="63" formatCode="0.00">
                  <c:v>4.0066667248805397</c:v>
                </c:pt>
                <c:pt idx="64" formatCode="0.00">
                  <c:v>4.0066667248805397</c:v>
                </c:pt>
                <c:pt idx="65" formatCode="0.00">
                  <c:v>5.6433332065741197</c:v>
                </c:pt>
                <c:pt idx="66" formatCode="0.00">
                  <c:v>5.6433332065741197</c:v>
                </c:pt>
                <c:pt idx="67" formatCode="0.00">
                  <c:v>5.6433332065741197</c:v>
                </c:pt>
                <c:pt idx="68" formatCode="0.00">
                  <c:v>5.4900000045696897</c:v>
                </c:pt>
                <c:pt idx="69" formatCode="0.00">
                  <c:v>5.4900000045696897</c:v>
                </c:pt>
                <c:pt idx="70" formatCode="0.00">
                  <c:v>5.4900000045696897</c:v>
                </c:pt>
                <c:pt idx="71" formatCode="0.00">
                  <c:v>4.9433332184950496</c:v>
                </c:pt>
                <c:pt idx="72" formatCode="0.00">
                  <c:v>4.9433332184950496</c:v>
                </c:pt>
                <c:pt idx="73" formatCode="0.00">
                  <c:v>4.9433332184950496</c:v>
                </c:pt>
                <c:pt idx="74" formatCode="0.00">
                  <c:v>4.2266666591167397</c:v>
                </c:pt>
                <c:pt idx="75" formatCode="0.00">
                  <c:v>4.2266666591167397</c:v>
                </c:pt>
                <c:pt idx="76" formatCode="0.00">
                  <c:v>4.2266666591167397</c:v>
                </c:pt>
                <c:pt idx="77" formatCode="0.00">
                  <c:v>5.8300000627835598</c:v>
                </c:pt>
                <c:pt idx="78" formatCode="0.00">
                  <c:v>5.8300000627835598</c:v>
                </c:pt>
                <c:pt idx="79" formatCode="0.00">
                  <c:v>5.8300000627835598</c:v>
                </c:pt>
                <c:pt idx="80" formatCode="0.00">
                  <c:v>5.4433332184950496</c:v>
                </c:pt>
                <c:pt idx="81" formatCode="0.00">
                  <c:v>5.4433332184950496</c:v>
                </c:pt>
                <c:pt idx="82" formatCode="0.00">
                  <c:v>5.4433332184950496</c:v>
                </c:pt>
                <c:pt idx="83" formatCode="0.00">
                  <c:v>4.9633333981037104</c:v>
                </c:pt>
                <c:pt idx="84" formatCode="0.00">
                  <c:v>4.9633333981037104</c:v>
                </c:pt>
                <c:pt idx="85" formatCode="0.00">
                  <c:v>4.9633333981037104</c:v>
                </c:pt>
                <c:pt idx="86" formatCode="0.00">
                  <c:v>4.1499999811252</c:v>
                </c:pt>
                <c:pt idx="87" formatCode="0.00">
                  <c:v>4.1499999811252</c:v>
                </c:pt>
                <c:pt idx="88" formatCode="0.00">
                  <c:v>4.1499999811252</c:v>
                </c:pt>
                <c:pt idx="89" formatCode="0.00">
                  <c:v>5.6099999447663604</c:v>
                </c:pt>
                <c:pt idx="90" formatCode="0.00">
                  <c:v>5.6099999447663604</c:v>
                </c:pt>
                <c:pt idx="91" formatCode="0.00">
                  <c:v>5.6099999447663604</c:v>
                </c:pt>
                <c:pt idx="92" formatCode="0.00">
                  <c:v>5.6466667354106903</c:v>
                </c:pt>
                <c:pt idx="93" formatCode="0.00">
                  <c:v>5.6466667354106903</c:v>
                </c:pt>
                <c:pt idx="94" formatCode="0.00">
                  <c:v>5.6466667354106903</c:v>
                </c:pt>
                <c:pt idx="95" formatCode="0.00">
                  <c:v>5.2566666851441104</c:v>
                </c:pt>
                <c:pt idx="96" formatCode="0.00">
                  <c:v>5.2566666851441104</c:v>
                </c:pt>
                <c:pt idx="97" formatCode="0.00">
                  <c:v>5.2566666851441104</c:v>
                </c:pt>
                <c:pt idx="98" formatCode="0.00">
                  <c:v>4.0466666445136097</c:v>
                </c:pt>
                <c:pt idx="99" formatCode="0.00">
                  <c:v>4.0466666445136097</c:v>
                </c:pt>
                <c:pt idx="100" formatCode="0.00">
                  <c:v>4.0466666445136097</c:v>
                </c:pt>
                <c:pt idx="101" formatCode="0.00">
                  <c:v>5.89999980976184</c:v>
                </c:pt>
                <c:pt idx="102" formatCode="0.00">
                  <c:v>5.89999980976184</c:v>
                </c:pt>
                <c:pt idx="103" formatCode="0.00">
                  <c:v>5.89999980976184</c:v>
                </c:pt>
                <c:pt idx="104" formatCode="0.00">
                  <c:v>5.8099999874830202</c:v>
                </c:pt>
                <c:pt idx="105" formatCode="0.00">
                  <c:v>5.8099999874830202</c:v>
                </c:pt>
                <c:pt idx="106" formatCode="0.00">
                  <c:v>5.8099999874830202</c:v>
                </c:pt>
                <c:pt idx="107" formatCode="0.00">
                  <c:v>5.2366666222612102</c:v>
                </c:pt>
                <c:pt idx="108" formatCode="0.00">
                  <c:v>5.2366666222612102</c:v>
                </c:pt>
                <c:pt idx="109" formatCode="0.00">
                  <c:v>5.2366666222612102</c:v>
                </c:pt>
                <c:pt idx="110" formatCode="0.00">
                  <c:v>3.9400000895063099</c:v>
                </c:pt>
                <c:pt idx="111" formatCode="0.00">
                  <c:v>3.9400000895063099</c:v>
                </c:pt>
                <c:pt idx="112" formatCode="0.00">
                  <c:v>3.9400000895063099</c:v>
                </c:pt>
                <c:pt idx="113" formatCode="0.00">
                  <c:v>5.7633333330353098</c:v>
                </c:pt>
                <c:pt idx="114" formatCode="0.00">
                  <c:v>5.7633333330353098</c:v>
                </c:pt>
                <c:pt idx="115" formatCode="0.00">
                  <c:v>5.7633333330353098</c:v>
                </c:pt>
                <c:pt idx="116" formatCode="0.00">
                  <c:v>5.8199999493857204</c:v>
                </c:pt>
                <c:pt idx="117" formatCode="0.00">
                  <c:v>5.8199999493857204</c:v>
                </c:pt>
                <c:pt idx="118" formatCode="0.00">
                  <c:v>5.8199999493857204</c:v>
                </c:pt>
                <c:pt idx="119" formatCode="0.00">
                  <c:v>5.1633332123358997</c:v>
                </c:pt>
                <c:pt idx="120" formatCode="0.00">
                  <c:v>5.1633332123358997</c:v>
                </c:pt>
                <c:pt idx="121" formatCode="0.00">
                  <c:v>5.1633332123358997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3-4887-990A-404B562A0AD8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'701D_DepotArrivals_5YW'!$E$35:$DW$35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033-4887-990A-404B562A0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EDECU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Validation!$AM$13:$BR$13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7-438B-A30E-6F3D7153F6CA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Validation!$AL$24:$CR$24</c:f>
              <c:numCache>
                <c:formatCode>0</c:formatCode>
                <c:ptCount val="59"/>
                <c:pt idx="0" formatCode="General">
                  <c:v>30</c:v>
                </c:pt>
                <c:pt idx="1">
                  <c:v>43</c:v>
                </c:pt>
                <c:pt idx="2">
                  <c:v>14</c:v>
                </c:pt>
                <c:pt idx="3">
                  <c:v>43</c:v>
                </c:pt>
                <c:pt idx="4">
                  <c:v>39</c:v>
                </c:pt>
                <c:pt idx="5">
                  <c:v>24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61</c:v>
                </c:pt>
                <c:pt idx="10">
                  <c:v>60</c:v>
                </c:pt>
                <c:pt idx="11">
                  <c:v>86</c:v>
                </c:pt>
                <c:pt idx="12">
                  <c:v>40</c:v>
                </c:pt>
                <c:pt idx="13">
                  <c:v>44</c:v>
                </c:pt>
                <c:pt idx="14">
                  <c:v>34</c:v>
                </c:pt>
                <c:pt idx="15">
                  <c:v>30</c:v>
                </c:pt>
                <c:pt idx="16">
                  <c:v>43</c:v>
                </c:pt>
                <c:pt idx="17">
                  <c:v>43</c:v>
                </c:pt>
                <c:pt idx="18">
                  <c:v>45</c:v>
                </c:pt>
                <c:pt idx="19">
                  <c:v>28</c:v>
                </c:pt>
                <c:pt idx="20">
                  <c:v>33</c:v>
                </c:pt>
                <c:pt idx="21">
                  <c:v>57</c:v>
                </c:pt>
                <c:pt idx="22">
                  <c:v>41</c:v>
                </c:pt>
                <c:pt idx="23">
                  <c:v>48</c:v>
                </c:pt>
                <c:pt idx="24">
                  <c:v>52</c:v>
                </c:pt>
                <c:pt idx="25">
                  <c:v>44</c:v>
                </c:pt>
                <c:pt idx="26">
                  <c:v>39</c:v>
                </c:pt>
                <c:pt idx="27">
                  <c:v>34</c:v>
                </c:pt>
                <c:pt idx="28">
                  <c:v>57</c:v>
                </c:pt>
                <c:pt idx="29">
                  <c:v>44</c:v>
                </c:pt>
                <c:pt idx="30">
                  <c:v>67</c:v>
                </c:pt>
                <c:pt idx="31">
                  <c:v>69</c:v>
                </c:pt>
                <c:pt idx="32">
                  <c:v>62</c:v>
                </c:pt>
                <c:pt idx="33">
                  <c:v>53</c:v>
                </c:pt>
                <c:pt idx="34">
                  <c:v>45</c:v>
                </c:pt>
                <c:pt idx="35">
                  <c:v>49</c:v>
                </c:pt>
                <c:pt idx="36">
                  <c:v>34</c:v>
                </c:pt>
                <c:pt idx="37">
                  <c:v>38</c:v>
                </c:pt>
                <c:pt idx="38">
                  <c:v>27</c:v>
                </c:pt>
                <c:pt idx="39">
                  <c:v>24</c:v>
                </c:pt>
                <c:pt idx="40">
                  <c:v>26</c:v>
                </c:pt>
                <c:pt idx="41">
                  <c:v>36</c:v>
                </c:pt>
                <c:pt idx="42">
                  <c:v>44</c:v>
                </c:pt>
                <c:pt idx="43">
                  <c:v>33</c:v>
                </c:pt>
                <c:pt idx="44">
                  <c:v>30</c:v>
                </c:pt>
                <c:pt idx="45">
                  <c:v>49</c:v>
                </c:pt>
                <c:pt idx="46">
                  <c:v>30</c:v>
                </c:pt>
                <c:pt idx="47">
                  <c:v>44</c:v>
                </c:pt>
                <c:pt idx="48">
                  <c:v>37</c:v>
                </c:pt>
                <c:pt idx="49">
                  <c:v>36</c:v>
                </c:pt>
                <c:pt idx="50">
                  <c:v>31</c:v>
                </c:pt>
                <c:pt idx="51">
                  <c:v>24</c:v>
                </c:pt>
                <c:pt idx="52">
                  <c:v>27</c:v>
                </c:pt>
                <c:pt idx="53">
                  <c:v>27</c:v>
                </c:pt>
                <c:pt idx="54">
                  <c:v>53</c:v>
                </c:pt>
                <c:pt idx="55">
                  <c:v>33</c:v>
                </c:pt>
                <c:pt idx="56">
                  <c:v>32</c:v>
                </c:pt>
                <c:pt idx="57">
                  <c:v>77</c:v>
                </c:pt>
                <c:pt idx="5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7-438B-A30E-6F3D7153F6CA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'701D_DepotArrivals_5YW'!$E$13:$DW$13</c:f>
              <c:numCache>
                <c:formatCode>0</c:formatCode>
                <c:ptCount val="122"/>
                <c:pt idx="61" formatCode="0.0">
                  <c:v>14.099999904632579</c:v>
                </c:pt>
                <c:pt idx="62" formatCode="0.0">
                  <c:v>11.020000139872201</c:v>
                </c:pt>
                <c:pt idx="63" formatCode="0.0">
                  <c:v>11.020000139872201</c:v>
                </c:pt>
                <c:pt idx="64" formatCode="0.0">
                  <c:v>11.020000139872201</c:v>
                </c:pt>
                <c:pt idx="65" formatCode="0.0">
                  <c:v>15.6599998474121</c:v>
                </c:pt>
                <c:pt idx="66" formatCode="0.0">
                  <c:v>15.6599998474121</c:v>
                </c:pt>
                <c:pt idx="67" formatCode="0.0">
                  <c:v>15.6599998474121</c:v>
                </c:pt>
                <c:pt idx="68" formatCode="0.0">
                  <c:v>15.143332799275701</c:v>
                </c:pt>
                <c:pt idx="69" formatCode="0.0">
                  <c:v>15.143332799275701</c:v>
                </c:pt>
                <c:pt idx="70" formatCode="0.0">
                  <c:v>15.143332799275701</c:v>
                </c:pt>
                <c:pt idx="71" formatCode="0.0">
                  <c:v>13.7666664123535</c:v>
                </c:pt>
                <c:pt idx="72" formatCode="0.0">
                  <c:v>13.7666664123535</c:v>
                </c:pt>
                <c:pt idx="73" formatCode="0.0">
                  <c:v>13.7666664123535</c:v>
                </c:pt>
                <c:pt idx="74" formatCode="0.0">
                  <c:v>11.743333180745401</c:v>
                </c:pt>
                <c:pt idx="75" formatCode="0.0">
                  <c:v>11.743333180745401</c:v>
                </c:pt>
                <c:pt idx="76" formatCode="0.0">
                  <c:v>11.743333180745401</c:v>
                </c:pt>
                <c:pt idx="77" formatCode="0.0">
                  <c:v>16.179999669392899</c:v>
                </c:pt>
                <c:pt idx="78" formatCode="0.0">
                  <c:v>16.179999669392899</c:v>
                </c:pt>
                <c:pt idx="79" formatCode="0.0">
                  <c:v>16.179999669392899</c:v>
                </c:pt>
                <c:pt idx="80" formatCode="0.0">
                  <c:v>15.5166664123535</c:v>
                </c:pt>
                <c:pt idx="81" formatCode="0.0">
                  <c:v>15.5166664123535</c:v>
                </c:pt>
                <c:pt idx="82" formatCode="0.0">
                  <c:v>15.5166664123535</c:v>
                </c:pt>
                <c:pt idx="83" formatCode="0.0">
                  <c:v>14.683333079020199</c:v>
                </c:pt>
                <c:pt idx="84" formatCode="0.0">
                  <c:v>14.683333079020199</c:v>
                </c:pt>
                <c:pt idx="85" formatCode="0.0">
                  <c:v>14.683333079020199</c:v>
                </c:pt>
                <c:pt idx="86" formatCode="0.0">
                  <c:v>11.836666742960601</c:v>
                </c:pt>
                <c:pt idx="87" formatCode="0.0">
                  <c:v>11.836666742960601</c:v>
                </c:pt>
                <c:pt idx="88" formatCode="0.0">
                  <c:v>11.836666742960601</c:v>
                </c:pt>
                <c:pt idx="89" formatCode="0.0">
                  <c:v>16.193333307902002</c:v>
                </c:pt>
                <c:pt idx="90" formatCode="0.0">
                  <c:v>16.193333307902002</c:v>
                </c:pt>
                <c:pt idx="91" formatCode="0.0">
                  <c:v>16.193333307902002</c:v>
                </c:pt>
                <c:pt idx="92" formatCode="0.0">
                  <c:v>15.920000076293899</c:v>
                </c:pt>
                <c:pt idx="93" formatCode="0.0">
                  <c:v>15.920000076293899</c:v>
                </c:pt>
                <c:pt idx="94" formatCode="0.0">
                  <c:v>15.920000076293899</c:v>
                </c:pt>
                <c:pt idx="95" formatCode="0.0">
                  <c:v>14.743333180745401</c:v>
                </c:pt>
                <c:pt idx="96" formatCode="0.0">
                  <c:v>14.743333180745401</c:v>
                </c:pt>
                <c:pt idx="97" formatCode="0.0">
                  <c:v>14.743333180745401</c:v>
                </c:pt>
                <c:pt idx="98" formatCode="0.0">
                  <c:v>11.7466672261556</c:v>
                </c:pt>
                <c:pt idx="99" formatCode="0.0">
                  <c:v>11.7466672261556</c:v>
                </c:pt>
                <c:pt idx="100" formatCode="0.0">
                  <c:v>11.7466672261556</c:v>
                </c:pt>
                <c:pt idx="101" formatCode="0.0">
                  <c:v>16.566666285196899</c:v>
                </c:pt>
                <c:pt idx="102" formatCode="0.0">
                  <c:v>16.566666285196899</c:v>
                </c:pt>
                <c:pt idx="103" formatCode="0.0">
                  <c:v>16.566666285196899</c:v>
                </c:pt>
                <c:pt idx="104" formatCode="0.0">
                  <c:v>16.226666768391901</c:v>
                </c:pt>
                <c:pt idx="105" formatCode="0.0">
                  <c:v>16.226666768391901</c:v>
                </c:pt>
                <c:pt idx="106" formatCode="0.0">
                  <c:v>16.226666768391901</c:v>
                </c:pt>
                <c:pt idx="107" formatCode="0.0">
                  <c:v>15.219999949137399</c:v>
                </c:pt>
                <c:pt idx="108" formatCode="0.0">
                  <c:v>15.219999949137399</c:v>
                </c:pt>
                <c:pt idx="109" formatCode="0.0">
                  <c:v>15.219999949137399</c:v>
                </c:pt>
                <c:pt idx="110" formatCode="0.0">
                  <c:v>11.8033332824707</c:v>
                </c:pt>
                <c:pt idx="111" formatCode="0.0">
                  <c:v>11.8033332824707</c:v>
                </c:pt>
                <c:pt idx="112" formatCode="0.0">
                  <c:v>11.8033332824707</c:v>
                </c:pt>
                <c:pt idx="113" formatCode="0.0">
                  <c:v>16.7600002288818</c:v>
                </c:pt>
                <c:pt idx="114" formatCode="0.0">
                  <c:v>16.7600002288818</c:v>
                </c:pt>
                <c:pt idx="115" formatCode="0.0">
                  <c:v>16.7600002288818</c:v>
                </c:pt>
                <c:pt idx="116" formatCode="0.0">
                  <c:v>16.2699998219808</c:v>
                </c:pt>
                <c:pt idx="117" formatCode="0.0">
                  <c:v>16.2699998219808</c:v>
                </c:pt>
                <c:pt idx="118" formatCode="0.0">
                  <c:v>16.2699998219808</c:v>
                </c:pt>
                <c:pt idx="119" formatCode="0.0">
                  <c:v>15.256666819254599</c:v>
                </c:pt>
                <c:pt idx="120" formatCode="0.0">
                  <c:v>15.256666819254599</c:v>
                </c:pt>
                <c:pt idx="121" formatCode="0.0">
                  <c:v>15.256666819254599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7-438B-A30E-6F3D7153F6CA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'701D_DepotArrivals_5YW'!$E$25:$DW$25</c:f>
              <c:numCache>
                <c:formatCode>0</c:formatCode>
                <c:ptCount val="122"/>
                <c:pt idx="61" formatCode="0.00">
                  <c:v>14.099999904632579</c:v>
                </c:pt>
                <c:pt idx="62" formatCode="0.00">
                  <c:v>11.020000139872201</c:v>
                </c:pt>
                <c:pt idx="63" formatCode="0.00">
                  <c:v>11.020000139872201</c:v>
                </c:pt>
                <c:pt idx="64" formatCode="0.00">
                  <c:v>11.020000139872201</c:v>
                </c:pt>
                <c:pt idx="65" formatCode="0.00">
                  <c:v>15.6599998474121</c:v>
                </c:pt>
                <c:pt idx="66" formatCode="0.00">
                  <c:v>15.6599998474121</c:v>
                </c:pt>
                <c:pt idx="67" formatCode="0.00">
                  <c:v>15.6599998474121</c:v>
                </c:pt>
                <c:pt idx="68" formatCode="0.00">
                  <c:v>15.143332799275701</c:v>
                </c:pt>
                <c:pt idx="69" formatCode="0.00">
                  <c:v>15.143332799275701</c:v>
                </c:pt>
                <c:pt idx="70" formatCode="0.00">
                  <c:v>15.143332799275701</c:v>
                </c:pt>
                <c:pt idx="71" formatCode="0.00">
                  <c:v>13.7666664123535</c:v>
                </c:pt>
                <c:pt idx="72" formatCode="0.00">
                  <c:v>13.7666664123535</c:v>
                </c:pt>
                <c:pt idx="73" formatCode="0.00">
                  <c:v>13.7666664123535</c:v>
                </c:pt>
                <c:pt idx="74" formatCode="0.00">
                  <c:v>11.743333180745401</c:v>
                </c:pt>
                <c:pt idx="75" formatCode="0.00">
                  <c:v>11.743333180745401</c:v>
                </c:pt>
                <c:pt idx="76" formatCode="0.00">
                  <c:v>11.743333180745401</c:v>
                </c:pt>
                <c:pt idx="77" formatCode="0.00">
                  <c:v>16.179999669392899</c:v>
                </c:pt>
                <c:pt idx="78" formatCode="0.00">
                  <c:v>16.179999669392899</c:v>
                </c:pt>
                <c:pt idx="79" formatCode="0.00">
                  <c:v>16.179999669392899</c:v>
                </c:pt>
                <c:pt idx="80" formatCode="0.00">
                  <c:v>15.5166664123535</c:v>
                </c:pt>
                <c:pt idx="81" formatCode="0.00">
                  <c:v>15.5166664123535</c:v>
                </c:pt>
                <c:pt idx="82" formatCode="0.00">
                  <c:v>15.5166664123535</c:v>
                </c:pt>
                <c:pt idx="83" formatCode="0.00">
                  <c:v>14.683333079020199</c:v>
                </c:pt>
                <c:pt idx="84" formatCode="0.00">
                  <c:v>14.683333079020199</c:v>
                </c:pt>
                <c:pt idx="85" formatCode="0.00">
                  <c:v>14.683333079020199</c:v>
                </c:pt>
                <c:pt idx="86" formatCode="0.00">
                  <c:v>11.836666742960601</c:v>
                </c:pt>
                <c:pt idx="87" formatCode="0.00">
                  <c:v>11.836666742960601</c:v>
                </c:pt>
                <c:pt idx="88" formatCode="0.00">
                  <c:v>11.836666742960601</c:v>
                </c:pt>
                <c:pt idx="89" formatCode="0.00">
                  <c:v>16.193333307902002</c:v>
                </c:pt>
                <c:pt idx="90" formatCode="0.00">
                  <c:v>16.193333307902002</c:v>
                </c:pt>
                <c:pt idx="91" formatCode="0.00">
                  <c:v>16.193333307902002</c:v>
                </c:pt>
                <c:pt idx="92" formatCode="0.00">
                  <c:v>15.920000076293899</c:v>
                </c:pt>
                <c:pt idx="93" formatCode="0.00">
                  <c:v>15.920000076293899</c:v>
                </c:pt>
                <c:pt idx="94" formatCode="0.00">
                  <c:v>15.920000076293899</c:v>
                </c:pt>
                <c:pt idx="95" formatCode="0.00">
                  <c:v>14.743333180745401</c:v>
                </c:pt>
                <c:pt idx="96" formatCode="0.00">
                  <c:v>14.743333180745401</c:v>
                </c:pt>
                <c:pt idx="97" formatCode="0.00">
                  <c:v>14.743333180745401</c:v>
                </c:pt>
                <c:pt idx="98" formatCode="0.00">
                  <c:v>11.7466672261556</c:v>
                </c:pt>
                <c:pt idx="99" formatCode="0.00">
                  <c:v>11.7466672261556</c:v>
                </c:pt>
                <c:pt idx="100" formatCode="0.00">
                  <c:v>11.7466672261556</c:v>
                </c:pt>
                <c:pt idx="101" formatCode="0.00">
                  <c:v>16.566666285196899</c:v>
                </c:pt>
                <c:pt idx="102" formatCode="0.00">
                  <c:v>16.566666285196899</c:v>
                </c:pt>
                <c:pt idx="103" formatCode="0.00">
                  <c:v>16.566666285196899</c:v>
                </c:pt>
                <c:pt idx="104" formatCode="0.00">
                  <c:v>16.226666768391901</c:v>
                </c:pt>
                <c:pt idx="105" formatCode="0.00">
                  <c:v>16.226666768391901</c:v>
                </c:pt>
                <c:pt idx="106" formatCode="0.00">
                  <c:v>16.226666768391901</c:v>
                </c:pt>
                <c:pt idx="107" formatCode="0.00">
                  <c:v>15.219999949137399</c:v>
                </c:pt>
                <c:pt idx="108" formatCode="0.00">
                  <c:v>15.219999949137399</c:v>
                </c:pt>
                <c:pt idx="109" formatCode="0.00">
                  <c:v>15.219999949137399</c:v>
                </c:pt>
                <c:pt idx="110" formatCode="0.00">
                  <c:v>11.8033332824707</c:v>
                </c:pt>
                <c:pt idx="111" formatCode="0.00">
                  <c:v>11.8033332824707</c:v>
                </c:pt>
                <c:pt idx="112" formatCode="0.00">
                  <c:v>11.8033332824707</c:v>
                </c:pt>
                <c:pt idx="113" formatCode="0.00">
                  <c:v>16.7600002288818</c:v>
                </c:pt>
                <c:pt idx="114" formatCode="0.00">
                  <c:v>16.7600002288818</c:v>
                </c:pt>
                <c:pt idx="115" formatCode="0.00">
                  <c:v>16.7600002288818</c:v>
                </c:pt>
                <c:pt idx="116" formatCode="0.00">
                  <c:v>16.2699998219808</c:v>
                </c:pt>
                <c:pt idx="117" formatCode="0.00">
                  <c:v>16.2699998219808</c:v>
                </c:pt>
                <c:pt idx="118" formatCode="0.00">
                  <c:v>16.2699998219808</c:v>
                </c:pt>
                <c:pt idx="119" formatCode="0.00">
                  <c:v>15.256666819254599</c:v>
                </c:pt>
                <c:pt idx="120" formatCode="0.00">
                  <c:v>15.256666819254599</c:v>
                </c:pt>
                <c:pt idx="121" formatCode="0.00">
                  <c:v>15.256666819254599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17-438B-A30E-6F3D7153F6CA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'701D_DepotArrivals_5YW'!$E$36:$DW$36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B17-438B-A30E-6F3D7153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CHMU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Validation!$AM$14:$BR$14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C-4F14-998D-F3FDB0254F8E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Validation!$AL$25:$CR$25</c:f>
              <c:numCache>
                <c:formatCode>0</c:formatCode>
                <c:ptCount val="59"/>
                <c:pt idx="0" formatCode="General">
                  <c:v>51</c:v>
                </c:pt>
                <c:pt idx="1">
                  <c:v>49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23</c:v>
                </c:pt>
                <c:pt idx="7">
                  <c:v>30</c:v>
                </c:pt>
                <c:pt idx="8">
                  <c:v>24</c:v>
                </c:pt>
                <c:pt idx="9">
                  <c:v>62</c:v>
                </c:pt>
                <c:pt idx="10">
                  <c:v>61</c:v>
                </c:pt>
                <c:pt idx="11">
                  <c:v>95</c:v>
                </c:pt>
                <c:pt idx="12">
                  <c:v>34</c:v>
                </c:pt>
                <c:pt idx="13">
                  <c:v>40</c:v>
                </c:pt>
                <c:pt idx="14">
                  <c:v>29</c:v>
                </c:pt>
                <c:pt idx="15">
                  <c:v>34</c:v>
                </c:pt>
                <c:pt idx="16">
                  <c:v>40</c:v>
                </c:pt>
                <c:pt idx="17">
                  <c:v>38</c:v>
                </c:pt>
                <c:pt idx="18">
                  <c:v>55</c:v>
                </c:pt>
                <c:pt idx="19">
                  <c:v>42</c:v>
                </c:pt>
                <c:pt idx="20">
                  <c:v>25</c:v>
                </c:pt>
                <c:pt idx="21">
                  <c:v>60</c:v>
                </c:pt>
                <c:pt idx="22">
                  <c:v>32</c:v>
                </c:pt>
                <c:pt idx="23">
                  <c:v>36</c:v>
                </c:pt>
                <c:pt idx="24">
                  <c:v>22</c:v>
                </c:pt>
                <c:pt idx="25">
                  <c:v>38</c:v>
                </c:pt>
                <c:pt idx="26">
                  <c:v>32</c:v>
                </c:pt>
                <c:pt idx="27">
                  <c:v>40</c:v>
                </c:pt>
                <c:pt idx="28">
                  <c:v>51</c:v>
                </c:pt>
                <c:pt idx="29">
                  <c:v>41</c:v>
                </c:pt>
                <c:pt idx="30">
                  <c:v>58</c:v>
                </c:pt>
                <c:pt idx="31">
                  <c:v>63</c:v>
                </c:pt>
                <c:pt idx="32">
                  <c:v>60</c:v>
                </c:pt>
                <c:pt idx="33">
                  <c:v>44</c:v>
                </c:pt>
                <c:pt idx="34">
                  <c:v>34</c:v>
                </c:pt>
                <c:pt idx="35">
                  <c:v>45</c:v>
                </c:pt>
                <c:pt idx="36">
                  <c:v>33</c:v>
                </c:pt>
                <c:pt idx="37">
                  <c:v>42</c:v>
                </c:pt>
                <c:pt idx="38">
                  <c:v>26</c:v>
                </c:pt>
                <c:pt idx="39">
                  <c:v>33</c:v>
                </c:pt>
                <c:pt idx="40">
                  <c:v>35</c:v>
                </c:pt>
                <c:pt idx="41">
                  <c:v>33</c:v>
                </c:pt>
                <c:pt idx="42">
                  <c:v>43</c:v>
                </c:pt>
                <c:pt idx="43">
                  <c:v>31</c:v>
                </c:pt>
                <c:pt idx="44">
                  <c:v>34</c:v>
                </c:pt>
                <c:pt idx="45">
                  <c:v>43</c:v>
                </c:pt>
                <c:pt idx="46">
                  <c:v>33</c:v>
                </c:pt>
                <c:pt idx="47">
                  <c:v>45</c:v>
                </c:pt>
                <c:pt idx="48">
                  <c:v>23</c:v>
                </c:pt>
                <c:pt idx="49">
                  <c:v>46</c:v>
                </c:pt>
                <c:pt idx="50">
                  <c:v>34</c:v>
                </c:pt>
                <c:pt idx="51">
                  <c:v>32</c:v>
                </c:pt>
                <c:pt idx="52">
                  <c:v>42</c:v>
                </c:pt>
                <c:pt idx="53">
                  <c:v>46</c:v>
                </c:pt>
                <c:pt idx="54">
                  <c:v>32</c:v>
                </c:pt>
                <c:pt idx="55">
                  <c:v>26</c:v>
                </c:pt>
                <c:pt idx="56">
                  <c:v>32</c:v>
                </c:pt>
                <c:pt idx="57">
                  <c:v>21</c:v>
                </c:pt>
                <c:pt idx="5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C-4F14-998D-F3FDB0254F8E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'701D_DepotArrivals_5YW'!$E$14:$DW$14</c:f>
              <c:numCache>
                <c:formatCode>0</c:formatCode>
                <c:ptCount val="122"/>
                <c:pt idx="61" formatCode="0.0">
                  <c:v>15.520000457763661</c:v>
                </c:pt>
                <c:pt idx="62" formatCode="0.0">
                  <c:v>12.533332824706999</c:v>
                </c:pt>
                <c:pt idx="63" formatCode="0.0">
                  <c:v>12.533332824706999</c:v>
                </c:pt>
                <c:pt idx="64" formatCode="0.0">
                  <c:v>12.533332824706999</c:v>
                </c:pt>
                <c:pt idx="65" formatCode="0.0">
                  <c:v>17.536666870117202</c:v>
                </c:pt>
                <c:pt idx="66" formatCode="0.0">
                  <c:v>17.536666870117202</c:v>
                </c:pt>
                <c:pt idx="67" formatCode="0.0">
                  <c:v>17.536666870117202</c:v>
                </c:pt>
                <c:pt idx="68" formatCode="0.0">
                  <c:v>16.8233337402344</c:v>
                </c:pt>
                <c:pt idx="69" formatCode="0.0">
                  <c:v>16.8233337402344</c:v>
                </c:pt>
                <c:pt idx="70" formatCode="0.0">
                  <c:v>16.8233337402344</c:v>
                </c:pt>
                <c:pt idx="71" formatCode="0.0">
                  <c:v>15.2700004577637</c:v>
                </c:pt>
                <c:pt idx="72" formatCode="0.0">
                  <c:v>15.2700004577637</c:v>
                </c:pt>
                <c:pt idx="73" formatCode="0.0">
                  <c:v>15.2700004577637</c:v>
                </c:pt>
                <c:pt idx="74" formatCode="0.0">
                  <c:v>12.9099998474121</c:v>
                </c:pt>
                <c:pt idx="75" formatCode="0.0">
                  <c:v>12.9099998474121</c:v>
                </c:pt>
                <c:pt idx="76" formatCode="0.0">
                  <c:v>12.9099998474121</c:v>
                </c:pt>
                <c:pt idx="77" formatCode="0.0">
                  <c:v>17.9600003560384</c:v>
                </c:pt>
                <c:pt idx="78" formatCode="0.0">
                  <c:v>17.9600003560384</c:v>
                </c:pt>
                <c:pt idx="79" formatCode="0.0">
                  <c:v>17.9600003560384</c:v>
                </c:pt>
                <c:pt idx="80" formatCode="0.0">
                  <c:v>17.189999898274699</c:v>
                </c:pt>
                <c:pt idx="81" formatCode="0.0">
                  <c:v>17.189999898274699</c:v>
                </c:pt>
                <c:pt idx="82" formatCode="0.0">
                  <c:v>17.189999898274699</c:v>
                </c:pt>
                <c:pt idx="83" formatCode="0.0">
                  <c:v>16.173333485921201</c:v>
                </c:pt>
                <c:pt idx="84" formatCode="0.0">
                  <c:v>16.173333485921201</c:v>
                </c:pt>
                <c:pt idx="85" formatCode="0.0">
                  <c:v>16.173333485921201</c:v>
                </c:pt>
                <c:pt idx="86" formatCode="0.0">
                  <c:v>13.2766672770182</c:v>
                </c:pt>
                <c:pt idx="87" formatCode="0.0">
                  <c:v>13.2766672770182</c:v>
                </c:pt>
                <c:pt idx="88" formatCode="0.0">
                  <c:v>13.2766672770182</c:v>
                </c:pt>
                <c:pt idx="89" formatCode="0.0">
                  <c:v>17.853333791097</c:v>
                </c:pt>
                <c:pt idx="90" formatCode="0.0">
                  <c:v>17.853333791097</c:v>
                </c:pt>
                <c:pt idx="91" formatCode="0.0">
                  <c:v>17.853333791097</c:v>
                </c:pt>
                <c:pt idx="92" formatCode="0.0">
                  <c:v>17.486666361490901</c:v>
                </c:pt>
                <c:pt idx="93" formatCode="0.0">
                  <c:v>17.486666361490901</c:v>
                </c:pt>
                <c:pt idx="94" formatCode="0.0">
                  <c:v>17.486666361490901</c:v>
                </c:pt>
                <c:pt idx="95" formatCode="0.0">
                  <c:v>16.126667022705099</c:v>
                </c:pt>
                <c:pt idx="96" formatCode="0.0">
                  <c:v>16.126667022705099</c:v>
                </c:pt>
                <c:pt idx="97" formatCode="0.0">
                  <c:v>16.126667022705099</c:v>
                </c:pt>
                <c:pt idx="98" formatCode="0.0">
                  <c:v>12.8799997965495</c:v>
                </c:pt>
                <c:pt idx="99" formatCode="0.0">
                  <c:v>12.8799997965495</c:v>
                </c:pt>
                <c:pt idx="100" formatCode="0.0">
                  <c:v>12.8799997965495</c:v>
                </c:pt>
                <c:pt idx="101" formatCode="0.0">
                  <c:v>18.363333384196</c:v>
                </c:pt>
                <c:pt idx="102" formatCode="0.0">
                  <c:v>18.363333384196</c:v>
                </c:pt>
                <c:pt idx="103" formatCode="0.0">
                  <c:v>18.363333384196</c:v>
                </c:pt>
                <c:pt idx="104" formatCode="0.0">
                  <c:v>17.860000610351602</c:v>
                </c:pt>
                <c:pt idx="105" formatCode="0.0">
                  <c:v>17.860000610351602</c:v>
                </c:pt>
                <c:pt idx="106" formatCode="0.0">
                  <c:v>17.860000610351602</c:v>
                </c:pt>
                <c:pt idx="107" formatCode="0.0">
                  <c:v>16.756666819254601</c:v>
                </c:pt>
                <c:pt idx="108" formatCode="0.0">
                  <c:v>16.756666819254601</c:v>
                </c:pt>
                <c:pt idx="109" formatCode="0.0">
                  <c:v>16.756666819254601</c:v>
                </c:pt>
                <c:pt idx="110" formatCode="0.0">
                  <c:v>13.0833333333333</c:v>
                </c:pt>
                <c:pt idx="111" formatCode="0.0">
                  <c:v>13.0833333333333</c:v>
                </c:pt>
                <c:pt idx="112" formatCode="0.0">
                  <c:v>13.0833333333333</c:v>
                </c:pt>
                <c:pt idx="113" formatCode="0.0">
                  <c:v>18.346666971842399</c:v>
                </c:pt>
                <c:pt idx="114" formatCode="0.0">
                  <c:v>18.346666971842399</c:v>
                </c:pt>
                <c:pt idx="115" formatCode="0.0">
                  <c:v>18.346666971842399</c:v>
                </c:pt>
                <c:pt idx="116" formatCode="0.0">
                  <c:v>17.896666208903</c:v>
                </c:pt>
                <c:pt idx="117" formatCode="0.0">
                  <c:v>17.896666208903</c:v>
                </c:pt>
                <c:pt idx="118" formatCode="0.0">
                  <c:v>17.896666208903</c:v>
                </c:pt>
                <c:pt idx="119" formatCode="0.0">
                  <c:v>16.826666514078799</c:v>
                </c:pt>
                <c:pt idx="120" formatCode="0.0">
                  <c:v>16.826666514078799</c:v>
                </c:pt>
                <c:pt idx="121" formatCode="0.0">
                  <c:v>16.826666514078799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C-4F14-998D-F3FDB0254F8E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'701D_DepotArrivals_5YW'!$E$26:$DW$26</c:f>
              <c:numCache>
                <c:formatCode>0</c:formatCode>
                <c:ptCount val="122"/>
                <c:pt idx="61" formatCode="0.00">
                  <c:v>15.520000457763661</c:v>
                </c:pt>
                <c:pt idx="62" formatCode="0.00">
                  <c:v>12.533332824706999</c:v>
                </c:pt>
                <c:pt idx="63" formatCode="0.00">
                  <c:v>12.533332824706999</c:v>
                </c:pt>
                <c:pt idx="64" formatCode="0.00">
                  <c:v>12.533332824706999</c:v>
                </c:pt>
                <c:pt idx="65" formatCode="0.00">
                  <c:v>17.536666870117202</c:v>
                </c:pt>
                <c:pt idx="66" formatCode="0.00">
                  <c:v>17.536666870117202</c:v>
                </c:pt>
                <c:pt idx="67" formatCode="0.00">
                  <c:v>17.536666870117202</c:v>
                </c:pt>
                <c:pt idx="68" formatCode="0.00">
                  <c:v>16.8233337402344</c:v>
                </c:pt>
                <c:pt idx="69" formatCode="0.00">
                  <c:v>16.8233337402344</c:v>
                </c:pt>
                <c:pt idx="70" formatCode="0.00">
                  <c:v>16.8233337402344</c:v>
                </c:pt>
                <c:pt idx="71" formatCode="0.00">
                  <c:v>15.2700004577637</c:v>
                </c:pt>
                <c:pt idx="72" formatCode="0.00">
                  <c:v>15.2700004577637</c:v>
                </c:pt>
                <c:pt idx="73" formatCode="0.00">
                  <c:v>15.2700004577637</c:v>
                </c:pt>
                <c:pt idx="74" formatCode="0.00">
                  <c:v>12.9099998474121</c:v>
                </c:pt>
                <c:pt idx="75" formatCode="0.00">
                  <c:v>12.9099998474121</c:v>
                </c:pt>
                <c:pt idx="76" formatCode="0.00">
                  <c:v>12.9099998474121</c:v>
                </c:pt>
                <c:pt idx="77" formatCode="0.00">
                  <c:v>17.9600003560384</c:v>
                </c:pt>
                <c:pt idx="78" formatCode="0.00">
                  <c:v>17.9600003560384</c:v>
                </c:pt>
                <c:pt idx="79" formatCode="0.00">
                  <c:v>17.9600003560384</c:v>
                </c:pt>
                <c:pt idx="80" formatCode="0.00">
                  <c:v>17.189999898274699</c:v>
                </c:pt>
                <c:pt idx="81" formatCode="0.00">
                  <c:v>17.189999898274699</c:v>
                </c:pt>
                <c:pt idx="82" formatCode="0.00">
                  <c:v>17.189999898274699</c:v>
                </c:pt>
                <c:pt idx="83" formatCode="0.00">
                  <c:v>16.173333485921201</c:v>
                </c:pt>
                <c:pt idx="84" formatCode="0.00">
                  <c:v>16.173333485921201</c:v>
                </c:pt>
                <c:pt idx="85" formatCode="0.00">
                  <c:v>16.173333485921201</c:v>
                </c:pt>
                <c:pt idx="86" formatCode="0.00">
                  <c:v>13.2766672770182</c:v>
                </c:pt>
                <c:pt idx="87" formatCode="0.00">
                  <c:v>13.2766672770182</c:v>
                </c:pt>
                <c:pt idx="88" formatCode="0.00">
                  <c:v>13.2766672770182</c:v>
                </c:pt>
                <c:pt idx="89" formatCode="0.00">
                  <c:v>17.853333791097</c:v>
                </c:pt>
                <c:pt idx="90" formatCode="0.00">
                  <c:v>17.853333791097</c:v>
                </c:pt>
                <c:pt idx="91" formatCode="0.00">
                  <c:v>17.853333791097</c:v>
                </c:pt>
                <c:pt idx="92" formatCode="0.00">
                  <c:v>17.486666361490901</c:v>
                </c:pt>
                <c:pt idx="93" formatCode="0.00">
                  <c:v>17.486666361490901</c:v>
                </c:pt>
                <c:pt idx="94" formatCode="0.00">
                  <c:v>17.486666361490901</c:v>
                </c:pt>
                <c:pt idx="95" formatCode="0.00">
                  <c:v>16.126667022705099</c:v>
                </c:pt>
                <c:pt idx="96" formatCode="0.00">
                  <c:v>16.126667022705099</c:v>
                </c:pt>
                <c:pt idx="97" formatCode="0.00">
                  <c:v>16.126667022705099</c:v>
                </c:pt>
                <c:pt idx="98" formatCode="0.00">
                  <c:v>12.8799997965495</c:v>
                </c:pt>
                <c:pt idx="99" formatCode="0.00">
                  <c:v>12.8799997965495</c:v>
                </c:pt>
                <c:pt idx="100" formatCode="0.00">
                  <c:v>12.8799997965495</c:v>
                </c:pt>
                <c:pt idx="101" formatCode="0.00">
                  <c:v>18.363333384196</c:v>
                </c:pt>
                <c:pt idx="102" formatCode="0.00">
                  <c:v>18.363333384196</c:v>
                </c:pt>
                <c:pt idx="103" formatCode="0.00">
                  <c:v>18.363333384196</c:v>
                </c:pt>
                <c:pt idx="104" formatCode="0.00">
                  <c:v>17.860000610351602</c:v>
                </c:pt>
                <c:pt idx="105" formatCode="0.00">
                  <c:v>17.860000610351602</c:v>
                </c:pt>
                <c:pt idx="106" formatCode="0.00">
                  <c:v>17.860000610351602</c:v>
                </c:pt>
                <c:pt idx="107" formatCode="0.00">
                  <c:v>16.756666819254601</c:v>
                </c:pt>
                <c:pt idx="108" formatCode="0.00">
                  <c:v>16.756666819254601</c:v>
                </c:pt>
                <c:pt idx="109" formatCode="0.00">
                  <c:v>16.756666819254601</c:v>
                </c:pt>
                <c:pt idx="110" formatCode="0.00">
                  <c:v>13.0833333333333</c:v>
                </c:pt>
                <c:pt idx="111" formatCode="0.00">
                  <c:v>13.0833333333333</c:v>
                </c:pt>
                <c:pt idx="112" formatCode="0.00">
                  <c:v>13.0833333333333</c:v>
                </c:pt>
                <c:pt idx="113" formatCode="0.00">
                  <c:v>18.346666971842399</c:v>
                </c:pt>
                <c:pt idx="114" formatCode="0.00">
                  <c:v>18.346666971842399</c:v>
                </c:pt>
                <c:pt idx="115" formatCode="0.00">
                  <c:v>18.346666971842399</c:v>
                </c:pt>
                <c:pt idx="116" formatCode="0.00">
                  <c:v>17.896666208903</c:v>
                </c:pt>
                <c:pt idx="117" formatCode="0.00">
                  <c:v>17.896666208903</c:v>
                </c:pt>
                <c:pt idx="118" formatCode="0.00">
                  <c:v>17.896666208903</c:v>
                </c:pt>
                <c:pt idx="119" formatCode="0.00">
                  <c:v>16.826666514078799</c:v>
                </c:pt>
                <c:pt idx="120" formatCode="0.00">
                  <c:v>16.826666514078799</c:v>
                </c:pt>
                <c:pt idx="121" formatCode="0.00">
                  <c:v>16.826666514078799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3C-4F14-998D-F3FDB0254F8E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'701D_DepotArrivals_5YW'!$E$37:$DW$37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C3C-4F14-998D-F3FDB0254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Arrivals</a:t>
            </a:r>
            <a:r>
              <a:rPr lang="en-US" baseline="0"/>
              <a:t> to Depot</a:t>
            </a:r>
            <a:r>
              <a:rPr lang="en-US"/>
              <a:t> Forecast - 701C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7582636468969829"/>
          <c:y val="1.85185463325630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0884815744495398E-2"/>
          <c:y val="0.1583959324563298"/>
          <c:w val="0.75581535883770801"/>
          <c:h val="0.66759377552390564"/>
        </c:manualLayout>
      </c:layout>
      <c:lineChart>
        <c:grouping val="standard"/>
        <c:varyColors val="0"/>
        <c:ser>
          <c:idx val="5"/>
          <c:order val="0"/>
          <c:tx>
            <c:strRef>
              <c:f>Validation!$Y$28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4925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Validation!$AM$28:$CQ$28</c:f>
              <c:numCache>
                <c:formatCode>0</c:formatCode>
                <c:ptCount val="5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11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13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14</c:v>
                </c:pt>
                <c:pt idx="21">
                  <c:v>12</c:v>
                </c:pt>
                <c:pt idx="22">
                  <c:v>6</c:v>
                </c:pt>
                <c:pt idx="23">
                  <c:v>5</c:v>
                </c:pt>
                <c:pt idx="24">
                  <c:v>19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5</c:v>
                </c:pt>
                <c:pt idx="29">
                  <c:v>8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8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4-48DA-8129-FEADD50EF6E8}"/>
            </c:ext>
          </c:extLst>
        </c:ser>
        <c:ser>
          <c:idx val="3"/>
          <c:order val="1"/>
          <c:tx>
            <c:strRef>
              <c:f>'701C_DepotArrivals_5YW'!$A$6</c:f>
              <c:strCache>
                <c:ptCount val="1"/>
                <c:pt idx="0">
                  <c:v>701C Total Depot Arrivals 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'701C_DepotArrivals_5YW'!$E$6:$DW$6</c:f>
              <c:numCache>
                <c:formatCode>General</c:formatCode>
                <c:ptCount val="99"/>
                <c:pt idx="38" formatCode="0">
                  <c:v>5.9766665579130276</c:v>
                </c:pt>
                <c:pt idx="39" formatCode="0">
                  <c:v>4.5799999982118544</c:v>
                </c:pt>
                <c:pt idx="40" formatCode="0">
                  <c:v>4.5799999982118544</c:v>
                </c:pt>
                <c:pt idx="41" formatCode="0">
                  <c:v>4.5799999982118544</c:v>
                </c:pt>
                <c:pt idx="42" formatCode="0">
                  <c:v>2.6400000080466239</c:v>
                </c:pt>
                <c:pt idx="43" formatCode="0">
                  <c:v>2.6400000080466239</c:v>
                </c:pt>
                <c:pt idx="44" formatCode="0">
                  <c:v>2.6400000080466239</c:v>
                </c:pt>
                <c:pt idx="45" formatCode="0">
                  <c:v>3.1933333395669812</c:v>
                </c:pt>
                <c:pt idx="46" formatCode="0">
                  <c:v>3.1933333395669812</c:v>
                </c:pt>
                <c:pt idx="47" formatCode="0">
                  <c:v>3.1933333395669812</c:v>
                </c:pt>
                <c:pt idx="48" formatCode="0">
                  <c:v>5.2033333294093644</c:v>
                </c:pt>
                <c:pt idx="49" formatCode="0">
                  <c:v>5.2033333294093644</c:v>
                </c:pt>
                <c:pt idx="50" formatCode="0">
                  <c:v>5.2033333294093644</c:v>
                </c:pt>
                <c:pt idx="51" formatCode="0">
                  <c:v>4.1733333046237604</c:v>
                </c:pt>
                <c:pt idx="52" formatCode="0">
                  <c:v>4.1733333046237604</c:v>
                </c:pt>
                <c:pt idx="53" formatCode="0">
                  <c:v>4.1733333046237604</c:v>
                </c:pt>
                <c:pt idx="54" formatCode="0">
                  <c:v>3.2899999897927099</c:v>
                </c:pt>
                <c:pt idx="55" formatCode="0">
                  <c:v>3.2899999897927099</c:v>
                </c:pt>
                <c:pt idx="56" formatCode="0">
                  <c:v>3.2899999897927099</c:v>
                </c:pt>
                <c:pt idx="57" formatCode="0">
                  <c:v>4.36000010619561</c:v>
                </c:pt>
                <c:pt idx="58" formatCode="0">
                  <c:v>4.36000010619561</c:v>
                </c:pt>
                <c:pt idx="59" formatCode="0">
                  <c:v>4.36000010619561</c:v>
                </c:pt>
                <c:pt idx="60" formatCode="0">
                  <c:v>2.2899999432265741</c:v>
                </c:pt>
                <c:pt idx="61" formatCode="0">
                  <c:v>2.2899999432265741</c:v>
                </c:pt>
                <c:pt idx="62" formatCode="0">
                  <c:v>2.2899999432265741</c:v>
                </c:pt>
                <c:pt idx="63" formatCode="0">
                  <c:v>2.6066666233042879</c:v>
                </c:pt>
                <c:pt idx="64" formatCode="0">
                  <c:v>2.6066666233042879</c:v>
                </c:pt>
                <c:pt idx="65" formatCode="0">
                  <c:v>2.6066666233042879</c:v>
                </c:pt>
                <c:pt idx="66" formatCode="0">
                  <c:v>2.5566666324933411</c:v>
                </c:pt>
                <c:pt idx="67" formatCode="0">
                  <c:v>2.5566666324933411</c:v>
                </c:pt>
                <c:pt idx="68" formatCode="0">
                  <c:v>2.5566666324933411</c:v>
                </c:pt>
                <c:pt idx="69" formatCode="0">
                  <c:v>2.3533333539962733</c:v>
                </c:pt>
                <c:pt idx="70" formatCode="0">
                  <c:v>2.3533333539962733</c:v>
                </c:pt>
                <c:pt idx="71" formatCode="0">
                  <c:v>2.3533333539962733</c:v>
                </c:pt>
                <c:pt idx="72" formatCode="0">
                  <c:v>0.49999999006589302</c:v>
                </c:pt>
                <c:pt idx="73" formatCode="0">
                  <c:v>0.49999999006589302</c:v>
                </c:pt>
                <c:pt idx="74" formatCode="0">
                  <c:v>0.49999999006589302</c:v>
                </c:pt>
                <c:pt idx="75" formatCode="0">
                  <c:v>0.44666667779286701</c:v>
                </c:pt>
                <c:pt idx="76" formatCode="0">
                  <c:v>0.44666667779286701</c:v>
                </c:pt>
                <c:pt idx="77" formatCode="0">
                  <c:v>0.44666667779286701</c:v>
                </c:pt>
                <c:pt idx="78" formatCode="0">
                  <c:v>0.68000000218550405</c:v>
                </c:pt>
                <c:pt idx="79" formatCode="0">
                  <c:v>0.68000000218550405</c:v>
                </c:pt>
                <c:pt idx="80" formatCode="0">
                  <c:v>0.68000000218550405</c:v>
                </c:pt>
                <c:pt idx="81" formatCode="0">
                  <c:v>0.61333332459131895</c:v>
                </c:pt>
                <c:pt idx="82" formatCode="0">
                  <c:v>0.61333332459131895</c:v>
                </c:pt>
                <c:pt idx="83" formatCode="0">
                  <c:v>0.61333332459131895</c:v>
                </c:pt>
                <c:pt idx="84" formatCode="0">
                  <c:v>0.493333339691162</c:v>
                </c:pt>
                <c:pt idx="85" formatCode="0">
                  <c:v>0.493333339691162</c:v>
                </c:pt>
                <c:pt idx="86" formatCode="0">
                  <c:v>0.493333339691162</c:v>
                </c:pt>
                <c:pt idx="87" formatCode="0">
                  <c:v>0.51333333303531004</c:v>
                </c:pt>
                <c:pt idx="88" formatCode="0">
                  <c:v>0.51333333303531004</c:v>
                </c:pt>
                <c:pt idx="89" formatCode="0">
                  <c:v>0.51333333303531004</c:v>
                </c:pt>
                <c:pt idx="90" formatCode="0">
                  <c:v>0.56666667759418499</c:v>
                </c:pt>
                <c:pt idx="91" formatCode="0">
                  <c:v>0.56666667759418499</c:v>
                </c:pt>
                <c:pt idx="92" formatCode="0">
                  <c:v>0.56666667759418499</c:v>
                </c:pt>
                <c:pt idx="93" formatCode="0">
                  <c:v>0.50666668017705296</c:v>
                </c:pt>
                <c:pt idx="94" formatCode="0">
                  <c:v>0.50666668017705296</c:v>
                </c:pt>
                <c:pt idx="95" formatCode="0">
                  <c:v>0.50666668017705296</c:v>
                </c:pt>
                <c:pt idx="96" formatCode="0">
                  <c:v>0.42999998976786902</c:v>
                </c:pt>
                <c:pt idx="97" formatCode="0">
                  <c:v>0.42999998976786902</c:v>
                </c:pt>
                <c:pt idx="98" formatCode="0">
                  <c:v>0.42999998976786902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0"/>
          <c:order val="2"/>
          <c:tx>
            <c:strRef>
              <c:f>'701C_DepotArrivals_5YW'!$A$9</c:f>
              <c:strCache>
                <c:ptCount val="1"/>
                <c:pt idx="0">
                  <c:v>701C Failure Depot Arrivals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'701C_DepotArrivals_5YW'!$E$9:$DW$9</c:f>
              <c:numCache>
                <c:formatCode>0</c:formatCode>
                <c:ptCount val="99"/>
                <c:pt idx="38" formatCode="0.00">
                  <c:v>4.0068332245796903</c:v>
                </c:pt>
                <c:pt idx="39" formatCode="0.00">
                  <c:v>2.2221699843803999</c:v>
                </c:pt>
                <c:pt idx="40" formatCode="0.00">
                  <c:v>2.2221699843803999</c:v>
                </c:pt>
                <c:pt idx="41" formatCode="0.00">
                  <c:v>2.2221699843803999</c:v>
                </c:pt>
                <c:pt idx="42" formatCode="0.00">
                  <c:v>1.3064750007291599</c:v>
                </c:pt>
                <c:pt idx="43" formatCode="0.00">
                  <c:v>1.3064750007291599</c:v>
                </c:pt>
                <c:pt idx="44" formatCode="0.00">
                  <c:v>1.3064750007291599</c:v>
                </c:pt>
                <c:pt idx="45" formatCode="0.00">
                  <c:v>1.37833664791286</c:v>
                </c:pt>
                <c:pt idx="46" formatCode="0.00">
                  <c:v>1.37833664791286</c:v>
                </c:pt>
                <c:pt idx="47" formatCode="0.00">
                  <c:v>1.37833664791286</c:v>
                </c:pt>
                <c:pt idx="48" formatCode="0.00">
                  <c:v>1.12954333679875</c:v>
                </c:pt>
                <c:pt idx="49" formatCode="0.00">
                  <c:v>1.12954333679875</c:v>
                </c:pt>
                <c:pt idx="50" formatCode="0.00">
                  <c:v>1.12954333679875</c:v>
                </c:pt>
                <c:pt idx="51" formatCode="0.00">
                  <c:v>0.99333331733941999</c:v>
                </c:pt>
                <c:pt idx="52" formatCode="0.00">
                  <c:v>0.99333331733941999</c:v>
                </c:pt>
                <c:pt idx="53" formatCode="0.00">
                  <c:v>0.99333331733941999</c:v>
                </c:pt>
                <c:pt idx="54" formatCode="0.00">
                  <c:v>1.3733333231260401</c:v>
                </c:pt>
                <c:pt idx="55" formatCode="0.00">
                  <c:v>1.3733333231260401</c:v>
                </c:pt>
                <c:pt idx="56" formatCode="0.00">
                  <c:v>1.3733333231260401</c:v>
                </c:pt>
                <c:pt idx="57" formatCode="0.00">
                  <c:v>2.0165633732875201</c:v>
                </c:pt>
                <c:pt idx="58" formatCode="0.00">
                  <c:v>2.0165633732875201</c:v>
                </c:pt>
                <c:pt idx="59" formatCode="0.00">
                  <c:v>2.0165633732875201</c:v>
                </c:pt>
                <c:pt idx="60" formatCode="0.00">
                  <c:v>0.64000000680486402</c:v>
                </c:pt>
                <c:pt idx="61" formatCode="0.00">
                  <c:v>0.64000000680486402</c:v>
                </c:pt>
                <c:pt idx="62" formatCode="0.00">
                  <c:v>0.64000000680486402</c:v>
                </c:pt>
                <c:pt idx="63" formatCode="0.00">
                  <c:v>0.57333332176009799</c:v>
                </c:pt>
                <c:pt idx="64" formatCode="0.00">
                  <c:v>0.57333332176009799</c:v>
                </c:pt>
                <c:pt idx="65" formatCode="0.00">
                  <c:v>0.57333332176009799</c:v>
                </c:pt>
                <c:pt idx="66" formatCode="0.00">
                  <c:v>0.60666666428248095</c:v>
                </c:pt>
                <c:pt idx="67" formatCode="0.00">
                  <c:v>0.60666666428248095</c:v>
                </c:pt>
                <c:pt idx="68" formatCode="0.00">
                  <c:v>0.60666666428248095</c:v>
                </c:pt>
                <c:pt idx="69" formatCode="0.00">
                  <c:v>0.55333332220713305</c:v>
                </c:pt>
                <c:pt idx="70" formatCode="0.00">
                  <c:v>0.55333332220713305</c:v>
                </c:pt>
                <c:pt idx="71" formatCode="0.00">
                  <c:v>0.55333332220713305</c:v>
                </c:pt>
                <c:pt idx="72" formatCode="0.00">
                  <c:v>0.49999999006589302</c:v>
                </c:pt>
                <c:pt idx="73" formatCode="0.00">
                  <c:v>0.49999999006589302</c:v>
                </c:pt>
                <c:pt idx="74" formatCode="0.00">
                  <c:v>0.49999999006589302</c:v>
                </c:pt>
                <c:pt idx="75" formatCode="0.00">
                  <c:v>0.44666667779286701</c:v>
                </c:pt>
                <c:pt idx="76" formatCode="0.00">
                  <c:v>0.44666667779286701</c:v>
                </c:pt>
                <c:pt idx="77" formatCode="0.00">
                  <c:v>0.44666667779286701</c:v>
                </c:pt>
                <c:pt idx="78" formatCode="0.00">
                  <c:v>0.68000000218550405</c:v>
                </c:pt>
                <c:pt idx="79" formatCode="0.00">
                  <c:v>0.68000000218550405</c:v>
                </c:pt>
                <c:pt idx="80" formatCode="0.00">
                  <c:v>0.68000000218550405</c:v>
                </c:pt>
                <c:pt idx="81" formatCode="0.00">
                  <c:v>0.61333332459131895</c:v>
                </c:pt>
                <c:pt idx="82" formatCode="0.00">
                  <c:v>0.61333332459131895</c:v>
                </c:pt>
                <c:pt idx="83" formatCode="0.00">
                  <c:v>0.61333332459131895</c:v>
                </c:pt>
                <c:pt idx="84" formatCode="0.00">
                  <c:v>0.493333339691162</c:v>
                </c:pt>
                <c:pt idx="85" formatCode="0.00">
                  <c:v>0.493333339691162</c:v>
                </c:pt>
                <c:pt idx="86" formatCode="0.00">
                  <c:v>0.493333339691162</c:v>
                </c:pt>
                <c:pt idx="87" formatCode="0.00">
                  <c:v>0.51333333303531004</c:v>
                </c:pt>
                <c:pt idx="88" formatCode="0.00">
                  <c:v>0.51333333303531004</c:v>
                </c:pt>
                <c:pt idx="89" formatCode="0.00">
                  <c:v>0.51333333303531004</c:v>
                </c:pt>
                <c:pt idx="90" formatCode="0.00">
                  <c:v>0.56666667759418499</c:v>
                </c:pt>
                <c:pt idx="91" formatCode="0.00">
                  <c:v>0.56666667759418499</c:v>
                </c:pt>
                <c:pt idx="92" formatCode="0.00">
                  <c:v>0.56666667759418499</c:v>
                </c:pt>
                <c:pt idx="93" formatCode="0.00">
                  <c:v>0.50666668017705296</c:v>
                </c:pt>
                <c:pt idx="94" formatCode="0.00">
                  <c:v>0.50666668017705296</c:v>
                </c:pt>
                <c:pt idx="95" formatCode="0.00">
                  <c:v>0.50666668017705296</c:v>
                </c:pt>
                <c:pt idx="96" formatCode="0.00">
                  <c:v>0.42999998976786902</c:v>
                </c:pt>
                <c:pt idx="97" formatCode="0.00">
                  <c:v>0.42999998976786902</c:v>
                </c:pt>
                <c:pt idx="98" formatCode="0.00">
                  <c:v>0.42999998976786902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D-417D-975B-75D33C87EA33}"/>
            </c:ext>
          </c:extLst>
        </c:ser>
        <c:ser>
          <c:idx val="1"/>
          <c:order val="3"/>
          <c:tx>
            <c:strRef>
              <c:f>'701C_DepotArrivals_5YW'!$A$10</c:f>
              <c:strCache>
                <c:ptCount val="1"/>
                <c:pt idx="0">
                  <c:v>701C Induction Depot Arrivals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'701C_DepotArrivals_5YW'!$E$10:$DW$10</c:f>
              <c:numCache>
                <c:formatCode>0</c:formatCode>
                <c:ptCount val="99"/>
                <c:pt idx="38" formatCode="0.00">
                  <c:v>0.66666666666666696</c:v>
                </c:pt>
                <c:pt idx="39" formatCode="0.00">
                  <c:v>1.9966666698455799</c:v>
                </c:pt>
                <c:pt idx="40" formatCode="0.00">
                  <c:v>1.9966666698455799</c:v>
                </c:pt>
                <c:pt idx="41" formatCode="0.00">
                  <c:v>1.9966666698455799</c:v>
                </c:pt>
                <c:pt idx="42" formatCode="0.00">
                  <c:v>1.1566666762034099</c:v>
                </c:pt>
                <c:pt idx="43" formatCode="0.00">
                  <c:v>1.1566666762034099</c:v>
                </c:pt>
                <c:pt idx="44" formatCode="0.00">
                  <c:v>1.1566666762034099</c:v>
                </c:pt>
                <c:pt idx="45" formatCode="0.00">
                  <c:v>1.6400000254313101</c:v>
                </c:pt>
                <c:pt idx="46" formatCode="0.00">
                  <c:v>1.6400000254313101</c:v>
                </c:pt>
                <c:pt idx="47" formatCode="0.00">
                  <c:v>1.6400000254313101</c:v>
                </c:pt>
                <c:pt idx="48" formatCode="0.00">
                  <c:v>3.8466666539510102</c:v>
                </c:pt>
                <c:pt idx="49" formatCode="0.00">
                  <c:v>3.8466666539510102</c:v>
                </c:pt>
                <c:pt idx="50" formatCode="0.00">
                  <c:v>3.8466666539510102</c:v>
                </c:pt>
                <c:pt idx="51" formatCode="0.00">
                  <c:v>3.1799999872843401</c:v>
                </c:pt>
                <c:pt idx="52" formatCode="0.00">
                  <c:v>3.1799999872843401</c:v>
                </c:pt>
                <c:pt idx="53" formatCode="0.00">
                  <c:v>3.1799999872843401</c:v>
                </c:pt>
                <c:pt idx="54" formatCode="0.00">
                  <c:v>1.9166666666666701</c:v>
                </c:pt>
                <c:pt idx="55" formatCode="0.00">
                  <c:v>1.9166666666666701</c:v>
                </c:pt>
                <c:pt idx="56" formatCode="0.00">
                  <c:v>1.9166666666666701</c:v>
                </c:pt>
                <c:pt idx="57" formatCode="0.00">
                  <c:v>2.1833333969116202</c:v>
                </c:pt>
                <c:pt idx="58" formatCode="0.00">
                  <c:v>2.1833333969116202</c:v>
                </c:pt>
                <c:pt idx="59" formatCode="0.00">
                  <c:v>2.1833333969116202</c:v>
                </c:pt>
                <c:pt idx="60" formatCode="0.00">
                  <c:v>1.6499999364217099</c:v>
                </c:pt>
                <c:pt idx="61" formatCode="0.00">
                  <c:v>1.6499999364217099</c:v>
                </c:pt>
                <c:pt idx="62" formatCode="0.00">
                  <c:v>1.6499999364217099</c:v>
                </c:pt>
                <c:pt idx="63" formatCode="0.00">
                  <c:v>2.0333333015441899</c:v>
                </c:pt>
                <c:pt idx="64" formatCode="0.00">
                  <c:v>2.0333333015441899</c:v>
                </c:pt>
                <c:pt idx="65" formatCode="0.00">
                  <c:v>2.0333333015441899</c:v>
                </c:pt>
                <c:pt idx="66" formatCode="0.00">
                  <c:v>1.94999996821086</c:v>
                </c:pt>
                <c:pt idx="67" formatCode="0.00">
                  <c:v>1.94999996821086</c:v>
                </c:pt>
                <c:pt idx="68" formatCode="0.00">
                  <c:v>1.94999996821086</c:v>
                </c:pt>
                <c:pt idx="69" formatCode="0.00">
                  <c:v>1.80000003178914</c:v>
                </c:pt>
                <c:pt idx="70" formatCode="0.00">
                  <c:v>1.80000003178914</c:v>
                </c:pt>
                <c:pt idx="71" formatCode="0.00">
                  <c:v>1.80000003178914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D-417D-975B-75D33C87EA33}"/>
            </c:ext>
          </c:extLst>
        </c:ser>
        <c:ser>
          <c:idx val="4"/>
          <c:order val="4"/>
          <c:tx>
            <c:strRef>
              <c:f>'701C_DepotArrivals_5YW'!$A$11</c:f>
              <c:strCache>
                <c:ptCount val="1"/>
                <c:pt idx="0">
                  <c:v>701C LL Depot Arrivals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'701C_DepotArrivals_5YW'!$E$11:$DW$11</c:f>
              <c:numCache>
                <c:formatCode>0</c:formatCode>
                <c:ptCount val="99"/>
                <c:pt idx="38" formatCode="0.00">
                  <c:v>1.3031666666666699</c:v>
                </c:pt>
                <c:pt idx="39" formatCode="0.00">
                  <c:v>0.36116334398587502</c:v>
                </c:pt>
                <c:pt idx="40" formatCode="0.00">
                  <c:v>0.36116334398587502</c:v>
                </c:pt>
                <c:pt idx="41" formatCode="0.00">
                  <c:v>0.36116334398587502</c:v>
                </c:pt>
                <c:pt idx="42" formatCode="0.00">
                  <c:v>0.176858331114054</c:v>
                </c:pt>
                <c:pt idx="43" formatCode="0.00">
                  <c:v>0.176858331114054</c:v>
                </c:pt>
                <c:pt idx="44" formatCode="0.00">
                  <c:v>0.176858331114054</c:v>
                </c:pt>
                <c:pt idx="45" formatCode="0.00">
                  <c:v>0.17499666622281099</c:v>
                </c:pt>
                <c:pt idx="46" formatCode="0.00">
                  <c:v>0.17499666622281099</c:v>
                </c:pt>
                <c:pt idx="47" formatCode="0.00">
                  <c:v>0.17499666622281099</c:v>
                </c:pt>
                <c:pt idx="48" formatCode="0.00">
                  <c:v>0.22712333865960399</c:v>
                </c:pt>
                <c:pt idx="49" formatCode="0.00">
                  <c:v>0.22712333865960399</c:v>
                </c:pt>
                <c:pt idx="50" formatCode="0.00">
                  <c:v>0.22712333865960399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0.160103335996469</c:v>
                </c:pt>
                <c:pt idx="58" formatCode="0.00">
                  <c:v>0.160103335996469</c:v>
                </c:pt>
                <c:pt idx="59" formatCode="0.00">
                  <c:v>0.160103335996469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D-417D-975B-75D33C87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0528"/>
        <c:axId val="128792064"/>
      </c:lineChart>
      <c:dateAx>
        <c:axId val="128790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2064"/>
        <c:crosses val="autoZero"/>
        <c:auto val="1"/>
        <c:lblOffset val="100"/>
        <c:baseTimeUnit val="months"/>
      </c:dateAx>
      <c:valAx>
        <c:axId val="1287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60782835594E-3"/>
              <c:y val="0.353960829525618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9508695679822"/>
          <c:y val="7.4640186012419632E-2"/>
          <c:w val="0.16284465432260772"/>
          <c:h val="0.83132808864160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Depot 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7281539058311616"/>
          <c:y val="3.27106818208203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8.1054986049355474E-2"/>
          <c:w val="0.79641637385407682"/>
          <c:h val="0.68785229730932507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Validation!$AM$6:$BR$6</c:f>
              <c:numCache>
                <c:formatCode>0</c:formatCode>
                <c:ptCount val="32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  <c:pt idx="18">
                  <c:v>42</c:v>
                </c:pt>
                <c:pt idx="19">
                  <c:v>17</c:v>
                </c:pt>
                <c:pt idx="20">
                  <c:v>20</c:v>
                </c:pt>
                <c:pt idx="21">
                  <c:v>33</c:v>
                </c:pt>
                <c:pt idx="22">
                  <c:v>36</c:v>
                </c:pt>
                <c:pt idx="23">
                  <c:v>17</c:v>
                </c:pt>
                <c:pt idx="24">
                  <c:v>20</c:v>
                </c:pt>
                <c:pt idx="25">
                  <c:v>30</c:v>
                </c:pt>
                <c:pt idx="26">
                  <c:v>15</c:v>
                </c:pt>
                <c:pt idx="27">
                  <c:v>43</c:v>
                </c:pt>
                <c:pt idx="2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7-437A-8016-7303CC9838F8}"/>
            </c:ext>
          </c:extLst>
        </c:ser>
        <c:ser>
          <c:idx val="6"/>
          <c:order val="1"/>
          <c:tx>
            <c:strRef>
              <c:f>Validation!$Y$17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Validation!$AM$17:$CR$17</c:f>
              <c:numCache>
                <c:formatCode>0</c:formatCode>
                <c:ptCount val="58"/>
                <c:pt idx="0">
                  <c:v>20</c:v>
                </c:pt>
                <c:pt idx="1">
                  <c:v>13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21</c:v>
                </c:pt>
                <c:pt idx="10">
                  <c:v>28</c:v>
                </c:pt>
                <c:pt idx="11">
                  <c:v>18</c:v>
                </c:pt>
                <c:pt idx="12">
                  <c:v>25</c:v>
                </c:pt>
                <c:pt idx="13">
                  <c:v>22</c:v>
                </c:pt>
                <c:pt idx="14">
                  <c:v>14</c:v>
                </c:pt>
                <c:pt idx="15">
                  <c:v>19</c:v>
                </c:pt>
                <c:pt idx="16">
                  <c:v>24</c:v>
                </c:pt>
                <c:pt idx="17">
                  <c:v>27</c:v>
                </c:pt>
                <c:pt idx="18">
                  <c:v>16</c:v>
                </c:pt>
                <c:pt idx="19">
                  <c:v>28</c:v>
                </c:pt>
                <c:pt idx="20">
                  <c:v>21</c:v>
                </c:pt>
                <c:pt idx="21">
                  <c:v>14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17</c:v>
                </c:pt>
                <c:pt idx="26">
                  <c:v>25</c:v>
                </c:pt>
                <c:pt idx="27">
                  <c:v>28</c:v>
                </c:pt>
                <c:pt idx="28">
                  <c:v>20</c:v>
                </c:pt>
                <c:pt idx="29">
                  <c:v>21</c:v>
                </c:pt>
                <c:pt idx="30">
                  <c:v>20</c:v>
                </c:pt>
                <c:pt idx="31">
                  <c:v>25</c:v>
                </c:pt>
                <c:pt idx="32">
                  <c:v>13</c:v>
                </c:pt>
                <c:pt idx="33">
                  <c:v>32</c:v>
                </c:pt>
                <c:pt idx="34">
                  <c:v>25</c:v>
                </c:pt>
                <c:pt idx="35">
                  <c:v>25</c:v>
                </c:pt>
                <c:pt idx="36">
                  <c:v>15</c:v>
                </c:pt>
                <c:pt idx="37">
                  <c:v>19</c:v>
                </c:pt>
                <c:pt idx="38">
                  <c:v>27</c:v>
                </c:pt>
                <c:pt idx="39">
                  <c:v>27</c:v>
                </c:pt>
                <c:pt idx="40">
                  <c:v>18</c:v>
                </c:pt>
                <c:pt idx="41">
                  <c:v>17</c:v>
                </c:pt>
                <c:pt idx="42">
                  <c:v>11</c:v>
                </c:pt>
                <c:pt idx="43">
                  <c:v>22</c:v>
                </c:pt>
                <c:pt idx="44">
                  <c:v>10</c:v>
                </c:pt>
                <c:pt idx="45">
                  <c:v>16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17</c:v>
                </c:pt>
                <c:pt idx="51">
                  <c:v>30</c:v>
                </c:pt>
                <c:pt idx="52">
                  <c:v>16</c:v>
                </c:pt>
                <c:pt idx="53">
                  <c:v>18</c:v>
                </c:pt>
                <c:pt idx="54">
                  <c:v>20</c:v>
                </c:pt>
                <c:pt idx="55">
                  <c:v>35</c:v>
                </c:pt>
                <c:pt idx="56">
                  <c:v>37</c:v>
                </c:pt>
                <c:pt idx="5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7-437A-8016-7303CC9838F8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'701D_DepotArrivals_10YW'!$E$6:$DW$6</c:f>
              <c:numCache>
                <c:formatCode>0</c:formatCode>
                <c:ptCount val="122"/>
                <c:pt idx="61" formatCode="0.0">
                  <c:v>28.336052105744699</c:v>
                </c:pt>
                <c:pt idx="62" formatCode="0.0">
                  <c:v>21.916666666666639</c:v>
                </c:pt>
                <c:pt idx="63" formatCode="0.0">
                  <c:v>21.916666666666639</c:v>
                </c:pt>
                <c:pt idx="64" formatCode="0.0">
                  <c:v>21.916666666666639</c:v>
                </c:pt>
                <c:pt idx="65" formatCode="0.0">
                  <c:v>28.283333222071366</c:v>
                </c:pt>
                <c:pt idx="66" formatCode="0.0">
                  <c:v>28.283333222071366</c:v>
                </c:pt>
                <c:pt idx="67" formatCode="0.0">
                  <c:v>28.283333222071366</c:v>
                </c:pt>
                <c:pt idx="68" formatCode="0.0">
                  <c:v>27.97000018755595</c:v>
                </c:pt>
                <c:pt idx="69" formatCode="0.0">
                  <c:v>27.97000018755595</c:v>
                </c:pt>
                <c:pt idx="70" formatCode="0.0">
                  <c:v>27.97000018755595</c:v>
                </c:pt>
                <c:pt idx="71" formatCode="0.0">
                  <c:v>27.950000762939407</c:v>
                </c:pt>
                <c:pt idx="72" formatCode="0.0">
                  <c:v>27.950000762939407</c:v>
                </c:pt>
                <c:pt idx="73" formatCode="0.0">
                  <c:v>27.950000762939407</c:v>
                </c:pt>
                <c:pt idx="74" formatCode="0.0">
                  <c:v>23.333332856496188</c:v>
                </c:pt>
                <c:pt idx="75" formatCode="0.0">
                  <c:v>23.333332856496188</c:v>
                </c:pt>
                <c:pt idx="76" formatCode="0.0">
                  <c:v>23.333332856496188</c:v>
                </c:pt>
                <c:pt idx="77" formatCode="0.0">
                  <c:v>28.993333419163989</c:v>
                </c:pt>
                <c:pt idx="78" formatCode="0.0">
                  <c:v>28.993333419163989</c:v>
                </c:pt>
                <c:pt idx="79" formatCode="0.0">
                  <c:v>28.993333419163989</c:v>
                </c:pt>
                <c:pt idx="80" formatCode="0.0">
                  <c:v>29.06333343187972</c:v>
                </c:pt>
                <c:pt idx="81" formatCode="0.0">
                  <c:v>29.06333343187972</c:v>
                </c:pt>
                <c:pt idx="82" formatCode="0.0">
                  <c:v>29.06333343187972</c:v>
                </c:pt>
                <c:pt idx="83" formatCode="0.0">
                  <c:v>24.979999939600628</c:v>
                </c:pt>
                <c:pt idx="84" formatCode="0.0">
                  <c:v>24.979999939600628</c:v>
                </c:pt>
                <c:pt idx="85" formatCode="0.0">
                  <c:v>24.979999939600628</c:v>
                </c:pt>
                <c:pt idx="86" formatCode="0.0">
                  <c:v>22.236666361490876</c:v>
                </c:pt>
                <c:pt idx="87" formatCode="0.0">
                  <c:v>22.236666361490876</c:v>
                </c:pt>
                <c:pt idx="88" formatCode="0.0">
                  <c:v>22.236666361490876</c:v>
                </c:pt>
                <c:pt idx="89" formatCode="0.0">
                  <c:v>29.686666250228861</c:v>
                </c:pt>
                <c:pt idx="90" formatCode="0.0">
                  <c:v>29.686666250228861</c:v>
                </c:pt>
                <c:pt idx="91" formatCode="0.0">
                  <c:v>29.686666250228861</c:v>
                </c:pt>
                <c:pt idx="92" formatCode="0.0">
                  <c:v>29.229999701182049</c:v>
                </c:pt>
                <c:pt idx="93" formatCode="0.0">
                  <c:v>29.229999701182049</c:v>
                </c:pt>
                <c:pt idx="94" formatCode="0.0">
                  <c:v>29.229999701182049</c:v>
                </c:pt>
                <c:pt idx="95" formatCode="0.0">
                  <c:v>24.523333787918101</c:v>
                </c:pt>
                <c:pt idx="96" formatCode="0.0">
                  <c:v>24.523333787918101</c:v>
                </c:pt>
                <c:pt idx="97" formatCode="0.0">
                  <c:v>24.523333787918101</c:v>
                </c:pt>
                <c:pt idx="98" formatCode="0.0">
                  <c:v>20.9233330090841</c:v>
                </c:pt>
                <c:pt idx="99" formatCode="0.0">
                  <c:v>20.9233330090841</c:v>
                </c:pt>
                <c:pt idx="100" formatCode="0.0">
                  <c:v>20.9233330090841</c:v>
                </c:pt>
                <c:pt idx="101" formatCode="0.0">
                  <c:v>28.20333290100098</c:v>
                </c:pt>
                <c:pt idx="102" formatCode="0.0">
                  <c:v>28.20333290100098</c:v>
                </c:pt>
                <c:pt idx="103" formatCode="0.0">
                  <c:v>28.20333290100098</c:v>
                </c:pt>
                <c:pt idx="104" formatCode="0.0">
                  <c:v>27.6433329582214</c:v>
                </c:pt>
                <c:pt idx="105" formatCode="0.0">
                  <c:v>27.6433329582214</c:v>
                </c:pt>
                <c:pt idx="106" formatCode="0.0">
                  <c:v>27.6433329582214</c:v>
                </c:pt>
                <c:pt idx="107" formatCode="0.0">
                  <c:v>24.713333527247158</c:v>
                </c:pt>
                <c:pt idx="108" formatCode="0.0">
                  <c:v>24.713333527247158</c:v>
                </c:pt>
                <c:pt idx="109" formatCode="0.0">
                  <c:v>24.713333527247158</c:v>
                </c:pt>
                <c:pt idx="110" formatCode="0.0">
                  <c:v>19.640000184377001</c:v>
                </c:pt>
                <c:pt idx="111" formatCode="0.0">
                  <c:v>19.640000184377001</c:v>
                </c:pt>
                <c:pt idx="112" formatCode="0.0">
                  <c:v>19.640000184377001</c:v>
                </c:pt>
                <c:pt idx="113" formatCode="0.0">
                  <c:v>27.89666660626726</c:v>
                </c:pt>
                <c:pt idx="114" formatCode="0.0">
                  <c:v>27.89666660626726</c:v>
                </c:pt>
                <c:pt idx="115" formatCode="0.0">
                  <c:v>27.89666660626726</c:v>
                </c:pt>
                <c:pt idx="116" formatCode="0.0">
                  <c:v>27.710000435511262</c:v>
                </c:pt>
                <c:pt idx="117" formatCode="0.0">
                  <c:v>27.710000435511262</c:v>
                </c:pt>
                <c:pt idx="118" formatCode="0.0">
                  <c:v>27.710000435511262</c:v>
                </c:pt>
                <c:pt idx="119" formatCode="0.0">
                  <c:v>24.93000054359441</c:v>
                </c:pt>
                <c:pt idx="120" formatCode="0.0">
                  <c:v>24.93000054359441</c:v>
                </c:pt>
                <c:pt idx="121" formatCode="0.0">
                  <c:v>24.93000054359441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7-437A-8016-7303CC9838F8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'701D_DepotArrivals_10YW'!$E$18:$DW$18</c:f>
              <c:numCache>
                <c:formatCode>0</c:formatCode>
                <c:ptCount val="122"/>
                <c:pt idx="61" formatCode="0.00">
                  <c:v>24.499078103780761</c:v>
                </c:pt>
                <c:pt idx="62" formatCode="0.00">
                  <c:v>19.225463663021699</c:v>
                </c:pt>
                <c:pt idx="63" formatCode="0.00">
                  <c:v>19.225463663021699</c:v>
                </c:pt>
                <c:pt idx="64" formatCode="0.00">
                  <c:v>19.225463663021699</c:v>
                </c:pt>
                <c:pt idx="65" formatCode="0.00">
                  <c:v>26.197609196337101</c:v>
                </c:pt>
                <c:pt idx="66" formatCode="0.00">
                  <c:v>26.197609196337101</c:v>
                </c:pt>
                <c:pt idx="67" formatCode="0.00">
                  <c:v>26.197609196337101</c:v>
                </c:pt>
                <c:pt idx="68" formatCode="0.00">
                  <c:v>24.786639564524101</c:v>
                </c:pt>
                <c:pt idx="69" formatCode="0.00">
                  <c:v>24.786639564524101</c:v>
                </c:pt>
                <c:pt idx="70" formatCode="0.00">
                  <c:v>24.786639564524101</c:v>
                </c:pt>
                <c:pt idx="71" formatCode="0.00">
                  <c:v>22.584589618881498</c:v>
                </c:pt>
                <c:pt idx="72" formatCode="0.00">
                  <c:v>22.584589618881498</c:v>
                </c:pt>
                <c:pt idx="73" formatCode="0.00">
                  <c:v>22.584589618881498</c:v>
                </c:pt>
                <c:pt idx="74" formatCode="0.00">
                  <c:v>19.453374510447201</c:v>
                </c:pt>
                <c:pt idx="75" formatCode="0.00">
                  <c:v>19.453374510447201</c:v>
                </c:pt>
                <c:pt idx="76" formatCode="0.00">
                  <c:v>19.453374510447201</c:v>
                </c:pt>
                <c:pt idx="77" formatCode="0.00">
                  <c:v>25.9607874703844</c:v>
                </c:pt>
                <c:pt idx="78" formatCode="0.00">
                  <c:v>25.9607874703844</c:v>
                </c:pt>
                <c:pt idx="79" formatCode="0.00">
                  <c:v>25.9607874703844</c:v>
                </c:pt>
                <c:pt idx="80" formatCode="0.00">
                  <c:v>25.119215085518402</c:v>
                </c:pt>
                <c:pt idx="81" formatCode="0.00">
                  <c:v>25.119215085518402</c:v>
                </c:pt>
                <c:pt idx="82" formatCode="0.00">
                  <c:v>25.119215085518402</c:v>
                </c:pt>
                <c:pt idx="83" formatCode="0.00">
                  <c:v>22.387788259601599</c:v>
                </c:pt>
                <c:pt idx="84" formatCode="0.00">
                  <c:v>22.387788259601599</c:v>
                </c:pt>
                <c:pt idx="85" formatCode="0.00">
                  <c:v>22.387788259601599</c:v>
                </c:pt>
                <c:pt idx="86" formatCode="0.00">
                  <c:v>18.856548718686899</c:v>
                </c:pt>
                <c:pt idx="87" formatCode="0.00">
                  <c:v>18.856548718686899</c:v>
                </c:pt>
                <c:pt idx="88" formatCode="0.00">
                  <c:v>18.856548718686899</c:v>
                </c:pt>
                <c:pt idx="89" formatCode="0.00">
                  <c:v>25.9747846375028</c:v>
                </c:pt>
                <c:pt idx="90" formatCode="0.00">
                  <c:v>25.9747846375028</c:v>
                </c:pt>
                <c:pt idx="91" formatCode="0.00">
                  <c:v>25.9747846375028</c:v>
                </c:pt>
                <c:pt idx="92" formatCode="0.00">
                  <c:v>25.632585935087999</c:v>
                </c:pt>
                <c:pt idx="93" formatCode="0.00">
                  <c:v>25.632585935087999</c:v>
                </c:pt>
                <c:pt idx="94" formatCode="0.00">
                  <c:v>25.632585935087999</c:v>
                </c:pt>
                <c:pt idx="95" formatCode="0.00">
                  <c:v>22.605415772159901</c:v>
                </c:pt>
                <c:pt idx="96" formatCode="0.00">
                  <c:v>22.605415772159901</c:v>
                </c:pt>
                <c:pt idx="97" formatCode="0.00">
                  <c:v>22.605415772159901</c:v>
                </c:pt>
                <c:pt idx="98" formatCode="0.00">
                  <c:v>18.872076687789001</c:v>
                </c:pt>
                <c:pt idx="99" formatCode="0.00">
                  <c:v>18.872076687789001</c:v>
                </c:pt>
                <c:pt idx="100" formatCode="0.00">
                  <c:v>18.872076687789001</c:v>
                </c:pt>
                <c:pt idx="101" formatCode="0.00">
                  <c:v>26.372351541801301</c:v>
                </c:pt>
                <c:pt idx="102" formatCode="0.00">
                  <c:v>26.372351541801301</c:v>
                </c:pt>
                <c:pt idx="103" formatCode="0.00">
                  <c:v>26.372351541801301</c:v>
                </c:pt>
                <c:pt idx="104" formatCode="0.00">
                  <c:v>26.011062972950899</c:v>
                </c:pt>
                <c:pt idx="105" formatCode="0.00">
                  <c:v>26.011062972950899</c:v>
                </c:pt>
                <c:pt idx="106" formatCode="0.00">
                  <c:v>26.011062972950899</c:v>
                </c:pt>
                <c:pt idx="107" formatCode="0.00">
                  <c:v>23.179175872016</c:v>
                </c:pt>
                <c:pt idx="108" formatCode="0.00">
                  <c:v>23.179175872016</c:v>
                </c:pt>
                <c:pt idx="109" formatCode="0.00">
                  <c:v>23.179175872016</c:v>
                </c:pt>
                <c:pt idx="110" formatCode="0.00">
                  <c:v>18.397577490119101</c:v>
                </c:pt>
                <c:pt idx="111" formatCode="0.00">
                  <c:v>18.397577490119101</c:v>
                </c:pt>
                <c:pt idx="112" formatCode="0.00">
                  <c:v>18.397577490119101</c:v>
                </c:pt>
                <c:pt idx="113" formatCode="0.00">
                  <c:v>25.913004599725301</c:v>
                </c:pt>
                <c:pt idx="114" formatCode="0.00">
                  <c:v>25.913004599725301</c:v>
                </c:pt>
                <c:pt idx="115" formatCode="0.00">
                  <c:v>25.913004599725301</c:v>
                </c:pt>
                <c:pt idx="116" formatCode="0.00">
                  <c:v>25.397909121370301</c:v>
                </c:pt>
                <c:pt idx="117" formatCode="0.00">
                  <c:v>25.397909121370301</c:v>
                </c:pt>
                <c:pt idx="118" formatCode="0.00">
                  <c:v>25.397909121370301</c:v>
                </c:pt>
                <c:pt idx="119" formatCode="0.00">
                  <c:v>22.878752884149598</c:v>
                </c:pt>
                <c:pt idx="120" formatCode="0.00">
                  <c:v>22.878752884149598</c:v>
                </c:pt>
                <c:pt idx="121" formatCode="0.00">
                  <c:v>22.878752884149598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7-437A-8016-7303CC9838F8}"/>
            </c:ext>
          </c:extLst>
        </c:ser>
        <c:ser>
          <c:idx val="5"/>
          <c:order val="4"/>
          <c:tx>
            <c:strRef>
              <c:f>'701D_DepotArrivals_10YW'!$A$40</c:f>
              <c:strCache>
                <c:ptCount val="1"/>
                <c:pt idx="0">
                  <c:v>Upgrade Depot Requisitions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'701D_DepotArrivals_10YW'!$E$40:$DW$40</c:f>
              <c:numCache>
                <c:formatCode>0</c:formatCode>
                <c:ptCount val="122"/>
                <c:pt idx="61" formatCode="0.00">
                  <c:v>0.66666666666666696</c:v>
                </c:pt>
                <c:pt idx="62" formatCode="0.00">
                  <c:v>1.9900000095367401</c:v>
                </c:pt>
                <c:pt idx="63" formatCode="0.00">
                  <c:v>1.9900000095367401</c:v>
                </c:pt>
                <c:pt idx="64" formatCode="0.00">
                  <c:v>1.9900000095367401</c:v>
                </c:pt>
                <c:pt idx="65" formatCode="0.00">
                  <c:v>1.14666668574015</c:v>
                </c:pt>
                <c:pt idx="66" formatCode="0.00">
                  <c:v>1.14666668574015</c:v>
                </c:pt>
                <c:pt idx="67" formatCode="0.00">
                  <c:v>1.14666668574015</c:v>
                </c:pt>
                <c:pt idx="68" formatCode="0.00">
                  <c:v>1.6233332951863599</c:v>
                </c:pt>
                <c:pt idx="69" formatCode="0.00">
                  <c:v>1.6233332951863599</c:v>
                </c:pt>
                <c:pt idx="70" formatCode="0.00">
                  <c:v>1.6233332951863599</c:v>
                </c:pt>
                <c:pt idx="71" formatCode="0.00">
                  <c:v>3.78333346048991</c:v>
                </c:pt>
                <c:pt idx="72" formatCode="0.00">
                  <c:v>3.78333346048991</c:v>
                </c:pt>
                <c:pt idx="73" formatCode="0.00">
                  <c:v>3.78333346048991</c:v>
                </c:pt>
                <c:pt idx="74" formatCode="0.00">
                  <c:v>3.1533333460489898</c:v>
                </c:pt>
                <c:pt idx="75" formatCode="0.00">
                  <c:v>3.1533333460489898</c:v>
                </c:pt>
                <c:pt idx="76" formatCode="0.00">
                  <c:v>3.1533333460489898</c:v>
                </c:pt>
                <c:pt idx="77" formatCode="0.00">
                  <c:v>1.8566666444142701</c:v>
                </c:pt>
                <c:pt idx="78" formatCode="0.00">
                  <c:v>1.8566666444142701</c:v>
                </c:pt>
                <c:pt idx="79" formatCode="0.00">
                  <c:v>1.8566666444142701</c:v>
                </c:pt>
                <c:pt idx="80" formatCode="0.00">
                  <c:v>2.0833333333333299</c:v>
                </c:pt>
                <c:pt idx="81" formatCode="0.00">
                  <c:v>2.0833333333333299</c:v>
                </c:pt>
                <c:pt idx="82" formatCode="0.00">
                  <c:v>2.0833333333333299</c:v>
                </c:pt>
                <c:pt idx="83" formatCode="0.00">
                  <c:v>1.56333335240682</c:v>
                </c:pt>
                <c:pt idx="84" formatCode="0.00">
                  <c:v>1.56333335240682</c:v>
                </c:pt>
                <c:pt idx="85" formatCode="0.00">
                  <c:v>1.56333335240682</c:v>
                </c:pt>
                <c:pt idx="86" formatCode="0.00">
                  <c:v>2.0533333619435599</c:v>
                </c:pt>
                <c:pt idx="87" formatCode="0.00">
                  <c:v>2.0533333619435599</c:v>
                </c:pt>
                <c:pt idx="88" formatCode="0.00">
                  <c:v>2.0533333619435599</c:v>
                </c:pt>
                <c:pt idx="89" formatCode="0.00">
                  <c:v>1.94999996821086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1.67000007629395</c:v>
                </c:pt>
                <c:pt idx="93" formatCode="0.00">
                  <c:v>1.67000007629395</c:v>
                </c:pt>
                <c:pt idx="94" formatCode="0.00">
                  <c:v>1.67000007629395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C7-437A-8016-7303CC9838F8}"/>
            </c:ext>
          </c:extLst>
        </c:ser>
        <c:ser>
          <c:idx val="4"/>
          <c:order val="5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'701D_DepotArrivals_10YW'!$E$29:$DW$29</c:f>
              <c:numCache>
                <c:formatCode>0</c:formatCode>
                <c:ptCount val="122"/>
                <c:pt idx="61" formatCode="0.00">
                  <c:v>3.1703073352972702</c:v>
                </c:pt>
                <c:pt idx="62" formatCode="0.00">
                  <c:v>0.70120299410819997</c:v>
                </c:pt>
                <c:pt idx="63" formatCode="0.00">
                  <c:v>0.70120299410819997</c:v>
                </c:pt>
                <c:pt idx="64" formatCode="0.00">
                  <c:v>0.70120299410819997</c:v>
                </c:pt>
                <c:pt idx="65" formatCode="0.00">
                  <c:v>0.93905733999411301</c:v>
                </c:pt>
                <c:pt idx="66" formatCode="0.00">
                  <c:v>0.93905733999411301</c:v>
                </c:pt>
                <c:pt idx="67" formatCode="0.00">
                  <c:v>0.93905733999411301</c:v>
                </c:pt>
                <c:pt idx="68" formatCode="0.00">
                  <c:v>1.5600273278454899</c:v>
                </c:pt>
                <c:pt idx="69" formatCode="0.00">
                  <c:v>1.5600273278454899</c:v>
                </c:pt>
                <c:pt idx="70" formatCode="0.00">
                  <c:v>1.5600273278454899</c:v>
                </c:pt>
                <c:pt idx="71" formatCode="0.00">
                  <c:v>1.5820776835679999</c:v>
                </c:pt>
                <c:pt idx="72" formatCode="0.00">
                  <c:v>1.5820776835679999</c:v>
                </c:pt>
                <c:pt idx="73" formatCode="0.00">
                  <c:v>1.5820776835679999</c:v>
                </c:pt>
                <c:pt idx="74" formatCode="0.00">
                  <c:v>0.72662499999999997</c:v>
                </c:pt>
                <c:pt idx="75" formatCode="0.00">
                  <c:v>0.72662499999999997</c:v>
                </c:pt>
                <c:pt idx="76" formatCode="0.00">
                  <c:v>0.72662499999999997</c:v>
                </c:pt>
                <c:pt idx="77" formatCode="0.00">
                  <c:v>1.17587930436532</c:v>
                </c:pt>
                <c:pt idx="78" formatCode="0.00">
                  <c:v>1.17587930436532</c:v>
                </c:pt>
                <c:pt idx="79" formatCode="0.00">
                  <c:v>1.17587930436532</c:v>
                </c:pt>
                <c:pt idx="80" formatCode="0.00">
                  <c:v>1.8607850130279899</c:v>
                </c:pt>
                <c:pt idx="81" formatCode="0.00">
                  <c:v>1.8607850130279899</c:v>
                </c:pt>
                <c:pt idx="82" formatCode="0.00">
                  <c:v>1.8607850130279899</c:v>
                </c:pt>
                <c:pt idx="83" formatCode="0.00">
                  <c:v>1.02887832759221</c:v>
                </c:pt>
                <c:pt idx="84" formatCode="0.00">
                  <c:v>1.02887832759221</c:v>
                </c:pt>
                <c:pt idx="85" formatCode="0.00">
                  <c:v>1.02887832759221</c:v>
                </c:pt>
                <c:pt idx="86" formatCode="0.00">
                  <c:v>1.32678428086042</c:v>
                </c:pt>
                <c:pt idx="87" formatCode="0.00">
                  <c:v>1.32678428086042</c:v>
                </c:pt>
                <c:pt idx="88" formatCode="0.00">
                  <c:v>1.32678428086042</c:v>
                </c:pt>
                <c:pt idx="89" formatCode="0.00">
                  <c:v>1.7618816445151999</c:v>
                </c:pt>
                <c:pt idx="90" formatCode="0.00">
                  <c:v>1.7618816445151999</c:v>
                </c:pt>
                <c:pt idx="91" formatCode="0.00">
                  <c:v>1.7618816445151999</c:v>
                </c:pt>
                <c:pt idx="92" formatCode="0.00">
                  <c:v>1.9274136898001</c:v>
                </c:pt>
                <c:pt idx="93" formatCode="0.00">
                  <c:v>1.9274136898001</c:v>
                </c:pt>
                <c:pt idx="94" formatCode="0.00">
                  <c:v>1.9274136898001</c:v>
                </c:pt>
                <c:pt idx="95" formatCode="0.00">
                  <c:v>1.9179180157582001</c:v>
                </c:pt>
                <c:pt idx="96" formatCode="0.00">
                  <c:v>1.9179180157582001</c:v>
                </c:pt>
                <c:pt idx="97" formatCode="0.00">
                  <c:v>1.9179180157582001</c:v>
                </c:pt>
                <c:pt idx="98" formatCode="0.00">
                  <c:v>2.0512563212950998</c:v>
                </c:pt>
                <c:pt idx="99" formatCode="0.00">
                  <c:v>2.0512563212950998</c:v>
                </c:pt>
                <c:pt idx="100" formatCode="0.00">
                  <c:v>2.0512563212950998</c:v>
                </c:pt>
                <c:pt idx="101" formatCode="0.00">
                  <c:v>1.83098135919968</c:v>
                </c:pt>
                <c:pt idx="102" formatCode="0.00">
                  <c:v>1.83098135919968</c:v>
                </c:pt>
                <c:pt idx="103" formatCode="0.00">
                  <c:v>1.83098135919968</c:v>
                </c:pt>
                <c:pt idx="104" formatCode="0.00">
                  <c:v>1.6322699852705</c:v>
                </c:pt>
                <c:pt idx="105" formatCode="0.00">
                  <c:v>1.6322699852705</c:v>
                </c:pt>
                <c:pt idx="106" formatCode="0.00">
                  <c:v>1.6322699852705</c:v>
                </c:pt>
                <c:pt idx="107" formatCode="0.00">
                  <c:v>1.53415765523116</c:v>
                </c:pt>
                <c:pt idx="108" formatCode="0.00">
                  <c:v>1.53415765523116</c:v>
                </c:pt>
                <c:pt idx="109" formatCode="0.00">
                  <c:v>1.53415765523116</c:v>
                </c:pt>
                <c:pt idx="110" formatCode="0.00">
                  <c:v>1.2424226942579</c:v>
                </c:pt>
                <c:pt idx="111" formatCode="0.00">
                  <c:v>1.2424226942579</c:v>
                </c:pt>
                <c:pt idx="112" formatCode="0.00">
                  <c:v>1.2424226942579</c:v>
                </c:pt>
                <c:pt idx="113" formatCode="0.00">
                  <c:v>1.9836620065419599</c:v>
                </c:pt>
                <c:pt idx="114" formatCode="0.00">
                  <c:v>1.9836620065419599</c:v>
                </c:pt>
                <c:pt idx="115" formatCode="0.00">
                  <c:v>1.9836620065419599</c:v>
                </c:pt>
                <c:pt idx="116" formatCode="0.00">
                  <c:v>2.31209131414096</c:v>
                </c:pt>
                <c:pt idx="117" formatCode="0.00">
                  <c:v>2.31209131414096</c:v>
                </c:pt>
                <c:pt idx="118" formatCode="0.00">
                  <c:v>2.31209131414096</c:v>
                </c:pt>
                <c:pt idx="119" formatCode="0.00">
                  <c:v>2.0512476594448099</c:v>
                </c:pt>
                <c:pt idx="120" formatCode="0.00">
                  <c:v>2.0512476594448099</c:v>
                </c:pt>
                <c:pt idx="121" formatCode="0.00">
                  <c:v>2.0512476594448099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C7-437A-8016-7303CC983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17056"/>
        <c:axId val="123918592"/>
      </c:lineChart>
      <c:dateAx>
        <c:axId val="123917056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8592"/>
        <c:crosses val="autoZero"/>
        <c:auto val="1"/>
        <c:lblOffset val="100"/>
        <c:baseTimeUnit val="months"/>
        <c:majorUnit val="3"/>
        <c:majorTimeUnit val="months"/>
      </c:dateAx>
      <c:valAx>
        <c:axId val="1239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11919698550144E-3"/>
              <c:y val="0.27882868763326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9207820197201"/>
          <c:y val="9.9746527818088238E-2"/>
          <c:w val="0.13606149609772078"/>
          <c:h val="0.8399686732996368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1797988271735472"/>
          <c:y val="2.8535061894550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7.6406534171714252E-2"/>
          <c:w val="0.79198486786376177"/>
          <c:h val="0.7093166971608797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Validation!$AM$11:$BR$11</c:f>
              <c:numCache>
                <c:formatCode>0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2</c:v>
                </c:pt>
                <c:pt idx="24">
                  <c:v>9</c:v>
                </c:pt>
                <c:pt idx="25">
                  <c:v>7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3-49A6-B857-6F613DFD7A95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Validation!$AM$22:$CR$22</c:f>
              <c:numCache>
                <c:formatCode>0</c:formatCode>
                <c:ptCount val="58"/>
                <c:pt idx="0">
                  <c:v>12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18</c:v>
                </c:pt>
                <c:pt idx="6">
                  <c:v>15</c:v>
                </c:pt>
                <c:pt idx="7">
                  <c:v>14</c:v>
                </c:pt>
                <c:pt idx="8">
                  <c:v>8</c:v>
                </c:pt>
                <c:pt idx="9">
                  <c:v>14</c:v>
                </c:pt>
                <c:pt idx="10">
                  <c:v>10</c:v>
                </c:pt>
                <c:pt idx="11">
                  <c:v>5</c:v>
                </c:pt>
                <c:pt idx="12">
                  <c:v>11</c:v>
                </c:pt>
                <c:pt idx="13">
                  <c:v>8</c:v>
                </c:pt>
                <c:pt idx="14">
                  <c:v>6</c:v>
                </c:pt>
                <c:pt idx="15">
                  <c:v>9</c:v>
                </c:pt>
                <c:pt idx="16">
                  <c:v>15</c:v>
                </c:pt>
                <c:pt idx="17">
                  <c:v>13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4</c:v>
                </c:pt>
                <c:pt idx="28">
                  <c:v>11</c:v>
                </c:pt>
                <c:pt idx="29">
                  <c:v>16</c:v>
                </c:pt>
                <c:pt idx="30">
                  <c:v>10</c:v>
                </c:pt>
                <c:pt idx="31">
                  <c:v>14</c:v>
                </c:pt>
                <c:pt idx="32">
                  <c:v>9</c:v>
                </c:pt>
                <c:pt idx="33">
                  <c:v>11</c:v>
                </c:pt>
                <c:pt idx="34">
                  <c:v>14</c:v>
                </c:pt>
                <c:pt idx="35">
                  <c:v>11</c:v>
                </c:pt>
                <c:pt idx="36">
                  <c:v>7</c:v>
                </c:pt>
                <c:pt idx="37">
                  <c:v>11</c:v>
                </c:pt>
                <c:pt idx="38">
                  <c:v>10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8</c:v>
                </c:pt>
                <c:pt idx="43">
                  <c:v>9</c:v>
                </c:pt>
                <c:pt idx="44">
                  <c:v>17</c:v>
                </c:pt>
                <c:pt idx="45">
                  <c:v>8</c:v>
                </c:pt>
                <c:pt idx="46">
                  <c:v>17</c:v>
                </c:pt>
                <c:pt idx="47">
                  <c:v>11</c:v>
                </c:pt>
                <c:pt idx="48">
                  <c:v>15</c:v>
                </c:pt>
                <c:pt idx="49">
                  <c:v>7</c:v>
                </c:pt>
                <c:pt idx="50">
                  <c:v>3</c:v>
                </c:pt>
                <c:pt idx="51">
                  <c:v>11</c:v>
                </c:pt>
                <c:pt idx="52">
                  <c:v>8</c:v>
                </c:pt>
                <c:pt idx="53">
                  <c:v>6</c:v>
                </c:pt>
                <c:pt idx="54">
                  <c:v>19</c:v>
                </c:pt>
                <c:pt idx="55">
                  <c:v>15</c:v>
                </c:pt>
                <c:pt idx="56">
                  <c:v>7</c:v>
                </c:pt>
                <c:pt idx="5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3-49A6-B857-6F613DFD7A95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'701D_DepotArrivals_10YW'!$E$7:$DW$7</c:f>
              <c:numCache>
                <c:formatCode>0</c:formatCode>
                <c:ptCount val="122"/>
                <c:pt idx="61" formatCode="0.0">
                  <c:v>5.7300000190734899</c:v>
                </c:pt>
                <c:pt idx="62" formatCode="0.0">
                  <c:v>4.7266667683919303</c:v>
                </c:pt>
                <c:pt idx="63" formatCode="0.0">
                  <c:v>4.7266667683919303</c:v>
                </c:pt>
                <c:pt idx="64" formatCode="0.0">
                  <c:v>4.7266667683919303</c:v>
                </c:pt>
                <c:pt idx="65" formatCode="0.0">
                  <c:v>6.54666646321615</c:v>
                </c:pt>
                <c:pt idx="66" formatCode="0.0">
                  <c:v>6.54666646321615</c:v>
                </c:pt>
                <c:pt idx="67" formatCode="0.0">
                  <c:v>6.54666646321615</c:v>
                </c:pt>
                <c:pt idx="68" formatCode="0.0">
                  <c:v>6.4099998474121103</c:v>
                </c:pt>
                <c:pt idx="69" formatCode="0.0">
                  <c:v>6.4099998474121103</c:v>
                </c:pt>
                <c:pt idx="70" formatCode="0.0">
                  <c:v>6.4099998474121103</c:v>
                </c:pt>
                <c:pt idx="71" formatCode="0.0">
                  <c:v>5.5033334096272801</c:v>
                </c:pt>
                <c:pt idx="72" formatCode="0.0">
                  <c:v>5.5033334096272801</c:v>
                </c:pt>
                <c:pt idx="73" formatCode="0.0">
                  <c:v>5.5033334096272801</c:v>
                </c:pt>
                <c:pt idx="74" formatCode="0.0">
                  <c:v>4.7566668192545603</c:v>
                </c:pt>
                <c:pt idx="75" formatCode="0.0">
                  <c:v>4.7566668192545603</c:v>
                </c:pt>
                <c:pt idx="76" formatCode="0.0">
                  <c:v>4.7566668192545603</c:v>
                </c:pt>
                <c:pt idx="77" formatCode="0.0">
                  <c:v>6.5</c:v>
                </c:pt>
                <c:pt idx="78" formatCode="0.0">
                  <c:v>6.5</c:v>
                </c:pt>
                <c:pt idx="79" formatCode="0.0">
                  <c:v>6.5</c:v>
                </c:pt>
                <c:pt idx="80" formatCode="0.0">
                  <c:v>6.0933335622151699</c:v>
                </c:pt>
                <c:pt idx="81" formatCode="0.0">
                  <c:v>6.0933335622151699</c:v>
                </c:pt>
                <c:pt idx="82" formatCode="0.0">
                  <c:v>6.0933335622151699</c:v>
                </c:pt>
                <c:pt idx="83" formatCode="0.0">
                  <c:v>5.7133331298828098</c:v>
                </c:pt>
                <c:pt idx="84" formatCode="0.0">
                  <c:v>5.7133331298828098</c:v>
                </c:pt>
                <c:pt idx="85" formatCode="0.0">
                  <c:v>5.7133331298828098</c:v>
                </c:pt>
                <c:pt idx="86" formatCode="0.0">
                  <c:v>4.78333346048991</c:v>
                </c:pt>
                <c:pt idx="87" formatCode="0.0">
                  <c:v>4.78333346048991</c:v>
                </c:pt>
                <c:pt idx="88" formatCode="0.0">
                  <c:v>4.78333346048991</c:v>
                </c:pt>
                <c:pt idx="89" formatCode="0.0">
                  <c:v>6.4800001780192096</c:v>
                </c:pt>
                <c:pt idx="90" formatCode="0.0">
                  <c:v>6.4800001780192096</c:v>
                </c:pt>
                <c:pt idx="91" formatCode="0.0">
                  <c:v>6.4800001780192096</c:v>
                </c:pt>
                <c:pt idx="92" formatCode="0.0">
                  <c:v>6.4066664377848301</c:v>
                </c:pt>
                <c:pt idx="93" formatCode="0.0">
                  <c:v>6.4066664377848301</c:v>
                </c:pt>
                <c:pt idx="94" formatCode="0.0">
                  <c:v>6.4066664377848301</c:v>
                </c:pt>
                <c:pt idx="95" formatCode="0.0">
                  <c:v>5.7266667683919303</c:v>
                </c:pt>
                <c:pt idx="96" formatCode="0.0">
                  <c:v>5.7266667683919303</c:v>
                </c:pt>
                <c:pt idx="97" formatCode="0.0">
                  <c:v>5.7266667683919303</c:v>
                </c:pt>
                <c:pt idx="98" formatCode="0.0">
                  <c:v>4.8599999745686802</c:v>
                </c:pt>
                <c:pt idx="99" formatCode="0.0">
                  <c:v>4.8599999745686802</c:v>
                </c:pt>
                <c:pt idx="100" formatCode="0.0">
                  <c:v>4.8599999745686802</c:v>
                </c:pt>
                <c:pt idx="101" formatCode="0.0">
                  <c:v>6.2933330535888699</c:v>
                </c:pt>
                <c:pt idx="102" formatCode="0.0">
                  <c:v>6.2933330535888699</c:v>
                </c:pt>
                <c:pt idx="103" formatCode="0.0">
                  <c:v>6.2933330535888699</c:v>
                </c:pt>
                <c:pt idx="104" formatCode="0.0">
                  <c:v>5.96666653951009</c:v>
                </c:pt>
                <c:pt idx="105" formatCode="0.0">
                  <c:v>5.96666653951009</c:v>
                </c:pt>
                <c:pt idx="106" formatCode="0.0">
                  <c:v>5.96666653951009</c:v>
                </c:pt>
                <c:pt idx="107" formatCode="0.0">
                  <c:v>5.56333351135254</c:v>
                </c:pt>
                <c:pt idx="108" formatCode="0.0">
                  <c:v>5.56333351135254</c:v>
                </c:pt>
                <c:pt idx="109" formatCode="0.0">
                  <c:v>5.56333351135254</c:v>
                </c:pt>
                <c:pt idx="110" formatCode="0.0">
                  <c:v>4.5600001017252598</c:v>
                </c:pt>
                <c:pt idx="111" formatCode="0.0">
                  <c:v>4.5600001017252598</c:v>
                </c:pt>
                <c:pt idx="112" formatCode="0.0">
                  <c:v>4.5600001017252598</c:v>
                </c:pt>
                <c:pt idx="113" formatCode="0.0">
                  <c:v>6.3733336130777998</c:v>
                </c:pt>
                <c:pt idx="114" formatCode="0.0">
                  <c:v>6.3733336130777998</c:v>
                </c:pt>
                <c:pt idx="115" formatCode="0.0">
                  <c:v>6.3733336130777998</c:v>
                </c:pt>
                <c:pt idx="116" formatCode="0.0">
                  <c:v>6.34666697184245</c:v>
                </c:pt>
                <c:pt idx="117" formatCode="0.0">
                  <c:v>6.34666697184245</c:v>
                </c:pt>
                <c:pt idx="118" formatCode="0.0">
                  <c:v>6.34666697184245</c:v>
                </c:pt>
                <c:pt idx="119" formatCode="0.0">
                  <c:v>5.6833330790201799</c:v>
                </c:pt>
                <c:pt idx="120" formatCode="0.0">
                  <c:v>5.6833330790201799</c:v>
                </c:pt>
                <c:pt idx="121" formatCode="0.0">
                  <c:v>5.6833330790201799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3-49A6-B857-6F613DFD7A95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'701D_DepotArrivals_10YW'!$E$19:$DW$19</c:f>
              <c:numCache>
                <c:formatCode>0</c:formatCode>
                <c:ptCount val="122"/>
                <c:pt idx="61" formatCode="0.00">
                  <c:v>5.7300000190734899</c:v>
                </c:pt>
                <c:pt idx="62" formatCode="0.00">
                  <c:v>4.7266667683919303</c:v>
                </c:pt>
                <c:pt idx="63" formatCode="0.00">
                  <c:v>4.7266667683919303</c:v>
                </c:pt>
                <c:pt idx="64" formatCode="0.00">
                  <c:v>4.7266667683919303</c:v>
                </c:pt>
                <c:pt idx="65" formatCode="0.00">
                  <c:v>6.54666646321615</c:v>
                </c:pt>
                <c:pt idx="66" formatCode="0.00">
                  <c:v>6.54666646321615</c:v>
                </c:pt>
                <c:pt idx="67" formatCode="0.00">
                  <c:v>6.54666646321615</c:v>
                </c:pt>
                <c:pt idx="68" formatCode="0.00">
                  <c:v>6.4099998474121103</c:v>
                </c:pt>
                <c:pt idx="69" formatCode="0.00">
                  <c:v>6.4099998474121103</c:v>
                </c:pt>
                <c:pt idx="70" formatCode="0.00">
                  <c:v>6.4099998474121103</c:v>
                </c:pt>
                <c:pt idx="71" formatCode="0.00">
                  <c:v>5.5033334096272801</c:v>
                </c:pt>
                <c:pt idx="72" formatCode="0.00">
                  <c:v>5.5033334096272801</c:v>
                </c:pt>
                <c:pt idx="73" formatCode="0.00">
                  <c:v>5.5033334096272801</c:v>
                </c:pt>
                <c:pt idx="74" formatCode="0.00">
                  <c:v>4.7566668192545603</c:v>
                </c:pt>
                <c:pt idx="75" formatCode="0.00">
                  <c:v>4.7566668192545603</c:v>
                </c:pt>
                <c:pt idx="76" formatCode="0.00">
                  <c:v>4.7566668192545603</c:v>
                </c:pt>
                <c:pt idx="77" formatCode="0.00">
                  <c:v>6.5</c:v>
                </c:pt>
                <c:pt idx="78" formatCode="0.00">
                  <c:v>6.5</c:v>
                </c:pt>
                <c:pt idx="79" formatCode="0.00">
                  <c:v>6.5</c:v>
                </c:pt>
                <c:pt idx="80" formatCode="0.00">
                  <c:v>6.0933335622151699</c:v>
                </c:pt>
                <c:pt idx="81" formatCode="0.00">
                  <c:v>6.0933335622151699</c:v>
                </c:pt>
                <c:pt idx="82" formatCode="0.00">
                  <c:v>6.0933335622151699</c:v>
                </c:pt>
                <c:pt idx="83" formatCode="0.00">
                  <c:v>5.7133331298828098</c:v>
                </c:pt>
                <c:pt idx="84" formatCode="0.00">
                  <c:v>5.7133331298828098</c:v>
                </c:pt>
                <c:pt idx="85" formatCode="0.00">
                  <c:v>5.7133331298828098</c:v>
                </c:pt>
                <c:pt idx="86" formatCode="0.00">
                  <c:v>4.78333346048991</c:v>
                </c:pt>
                <c:pt idx="87" formatCode="0.00">
                  <c:v>4.78333346048991</c:v>
                </c:pt>
                <c:pt idx="88" formatCode="0.00">
                  <c:v>4.78333346048991</c:v>
                </c:pt>
                <c:pt idx="89" formatCode="0.00">
                  <c:v>6.4800001780192096</c:v>
                </c:pt>
                <c:pt idx="90" formatCode="0.00">
                  <c:v>6.4800001780192096</c:v>
                </c:pt>
                <c:pt idx="91" formatCode="0.00">
                  <c:v>6.4800001780192096</c:v>
                </c:pt>
                <c:pt idx="92" formatCode="0.00">
                  <c:v>6.4066664377848301</c:v>
                </c:pt>
                <c:pt idx="93" formatCode="0.00">
                  <c:v>6.4066664377848301</c:v>
                </c:pt>
                <c:pt idx="94" formatCode="0.00">
                  <c:v>6.4066664377848301</c:v>
                </c:pt>
                <c:pt idx="95" formatCode="0.00">
                  <c:v>5.7266667683919303</c:v>
                </c:pt>
                <c:pt idx="96" formatCode="0.00">
                  <c:v>5.7266667683919303</c:v>
                </c:pt>
                <c:pt idx="97" formatCode="0.00">
                  <c:v>5.7266667683919303</c:v>
                </c:pt>
                <c:pt idx="98" formatCode="0.00">
                  <c:v>4.8599999745686802</c:v>
                </c:pt>
                <c:pt idx="99" formatCode="0.00">
                  <c:v>4.8599999745686802</c:v>
                </c:pt>
                <c:pt idx="100" formatCode="0.00">
                  <c:v>4.8599999745686802</c:v>
                </c:pt>
                <c:pt idx="101" formatCode="0.00">
                  <c:v>6.2933330535888699</c:v>
                </c:pt>
                <c:pt idx="102" formatCode="0.00">
                  <c:v>6.2933330535888699</c:v>
                </c:pt>
                <c:pt idx="103" formatCode="0.00">
                  <c:v>6.2933330535888699</c:v>
                </c:pt>
                <c:pt idx="104" formatCode="0.00">
                  <c:v>5.96666653951009</c:v>
                </c:pt>
                <c:pt idx="105" formatCode="0.00">
                  <c:v>5.96666653951009</c:v>
                </c:pt>
                <c:pt idx="106" formatCode="0.00">
                  <c:v>5.96666653951009</c:v>
                </c:pt>
                <c:pt idx="107" formatCode="0.00">
                  <c:v>5.56333351135254</c:v>
                </c:pt>
                <c:pt idx="108" formatCode="0.00">
                  <c:v>5.56333351135254</c:v>
                </c:pt>
                <c:pt idx="109" formatCode="0.00">
                  <c:v>5.56333351135254</c:v>
                </c:pt>
                <c:pt idx="110" formatCode="0.00">
                  <c:v>4.5600001017252598</c:v>
                </c:pt>
                <c:pt idx="111" formatCode="0.00">
                  <c:v>4.5600001017252598</c:v>
                </c:pt>
                <c:pt idx="112" formatCode="0.00">
                  <c:v>4.5600001017252598</c:v>
                </c:pt>
                <c:pt idx="113" formatCode="0.00">
                  <c:v>6.3733336130777998</c:v>
                </c:pt>
                <c:pt idx="114" formatCode="0.00">
                  <c:v>6.3733336130777998</c:v>
                </c:pt>
                <c:pt idx="115" formatCode="0.00">
                  <c:v>6.3733336130777998</c:v>
                </c:pt>
                <c:pt idx="116" formatCode="0.00">
                  <c:v>6.34666697184245</c:v>
                </c:pt>
                <c:pt idx="117" formatCode="0.00">
                  <c:v>6.34666697184245</c:v>
                </c:pt>
                <c:pt idx="118" formatCode="0.00">
                  <c:v>6.34666697184245</c:v>
                </c:pt>
                <c:pt idx="119" formatCode="0.00">
                  <c:v>5.6833330790201799</c:v>
                </c:pt>
                <c:pt idx="120" formatCode="0.00">
                  <c:v>5.6833330790201799</c:v>
                </c:pt>
                <c:pt idx="121" formatCode="0.00">
                  <c:v>5.6833330790201799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13-49A6-B857-6F613DFD7A95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'701D_DepotArrivals_10YW'!$E$30:$DW$30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13-49A6-B857-6F613DFD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50208"/>
        <c:axId val="123951744"/>
      </c:lineChart>
      <c:dateAx>
        <c:axId val="12395020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1744"/>
        <c:crosses val="autoZero"/>
        <c:auto val="1"/>
        <c:lblOffset val="100"/>
        <c:baseTimeUnit val="months"/>
        <c:majorUnit val="3"/>
        <c:majorTimeUnit val="months"/>
      </c:dateAx>
      <c:valAx>
        <c:axId val="1239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Requisitions</a:t>
                </a:r>
              </a:p>
            </c:rich>
          </c:tx>
          <c:layout>
            <c:manualLayout>
              <c:xMode val="edge"/>
              <c:yMode val="edge"/>
              <c:x val="2.3084115551668949E-3"/>
              <c:y val="0.295156842247854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0208"/>
        <c:crosses val="autoZero"/>
        <c:crossBetween val="between"/>
        <c:majorUnit val="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45706037516222"/>
          <c:y val="4.3742613018759133E-2"/>
          <c:w val="0.14072158644472102"/>
          <c:h val="0.83178549794780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952278910766043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5730388502731506E-2"/>
          <c:y val="9.6996598669163325E-2"/>
          <c:w val="0.7935682728126664"/>
          <c:h val="0.68530151922566462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Validation!$AM$7:$BR$7</c:f>
              <c:numCache>
                <c:formatCode>0</c:formatCode>
                <c:ptCount val="32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  <c:pt idx="18">
                  <c:v>11</c:v>
                </c:pt>
                <c:pt idx="19">
                  <c:v>23</c:v>
                </c:pt>
                <c:pt idx="20">
                  <c:v>25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24</c:v>
                </c:pt>
                <c:pt idx="25">
                  <c:v>18</c:v>
                </c:pt>
                <c:pt idx="26">
                  <c:v>8</c:v>
                </c:pt>
                <c:pt idx="27">
                  <c:v>18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5-412D-98AF-178015610415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Validation!$AM$18:$CT$18</c:f>
              <c:numCache>
                <c:formatCode>0</c:formatCode>
                <c:ptCount val="60"/>
                <c:pt idx="0">
                  <c:v>14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19</c:v>
                </c:pt>
                <c:pt idx="6">
                  <c:v>14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15</c:v>
                </c:pt>
                <c:pt idx="13">
                  <c:v>14</c:v>
                </c:pt>
                <c:pt idx="14">
                  <c:v>7</c:v>
                </c:pt>
                <c:pt idx="15">
                  <c:v>14</c:v>
                </c:pt>
                <c:pt idx="16">
                  <c:v>14</c:v>
                </c:pt>
                <c:pt idx="17">
                  <c:v>19</c:v>
                </c:pt>
                <c:pt idx="18">
                  <c:v>11</c:v>
                </c:pt>
                <c:pt idx="19">
                  <c:v>7</c:v>
                </c:pt>
                <c:pt idx="20">
                  <c:v>23</c:v>
                </c:pt>
                <c:pt idx="21">
                  <c:v>19</c:v>
                </c:pt>
                <c:pt idx="22">
                  <c:v>21</c:v>
                </c:pt>
                <c:pt idx="23">
                  <c:v>11</c:v>
                </c:pt>
                <c:pt idx="24">
                  <c:v>7</c:v>
                </c:pt>
                <c:pt idx="25">
                  <c:v>23</c:v>
                </c:pt>
                <c:pt idx="26">
                  <c:v>10</c:v>
                </c:pt>
                <c:pt idx="27">
                  <c:v>17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17</c:v>
                </c:pt>
                <c:pt idx="32">
                  <c:v>11</c:v>
                </c:pt>
                <c:pt idx="33">
                  <c:v>16</c:v>
                </c:pt>
                <c:pt idx="34">
                  <c:v>19</c:v>
                </c:pt>
                <c:pt idx="35">
                  <c:v>8</c:v>
                </c:pt>
                <c:pt idx="36">
                  <c:v>14</c:v>
                </c:pt>
                <c:pt idx="37">
                  <c:v>14</c:v>
                </c:pt>
                <c:pt idx="38">
                  <c:v>9</c:v>
                </c:pt>
                <c:pt idx="39">
                  <c:v>5</c:v>
                </c:pt>
                <c:pt idx="40">
                  <c:v>21</c:v>
                </c:pt>
                <c:pt idx="41">
                  <c:v>16</c:v>
                </c:pt>
                <c:pt idx="42">
                  <c:v>11</c:v>
                </c:pt>
                <c:pt idx="43">
                  <c:v>15</c:v>
                </c:pt>
                <c:pt idx="44">
                  <c:v>19</c:v>
                </c:pt>
                <c:pt idx="45">
                  <c:v>15</c:v>
                </c:pt>
                <c:pt idx="46">
                  <c:v>20</c:v>
                </c:pt>
                <c:pt idx="47">
                  <c:v>20</c:v>
                </c:pt>
                <c:pt idx="48">
                  <c:v>24</c:v>
                </c:pt>
                <c:pt idx="49">
                  <c:v>11</c:v>
                </c:pt>
                <c:pt idx="50">
                  <c:v>15</c:v>
                </c:pt>
                <c:pt idx="51">
                  <c:v>10</c:v>
                </c:pt>
                <c:pt idx="52">
                  <c:v>12</c:v>
                </c:pt>
                <c:pt idx="53">
                  <c:v>6</c:v>
                </c:pt>
                <c:pt idx="54">
                  <c:v>19</c:v>
                </c:pt>
                <c:pt idx="55">
                  <c:v>21</c:v>
                </c:pt>
                <c:pt idx="56">
                  <c:v>17</c:v>
                </c:pt>
                <c:pt idx="5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5-412D-98AF-178015610415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'701D_DepotArrivals_10YW'!$E$8:$DW$8</c:f>
              <c:numCache>
                <c:formatCode>0</c:formatCode>
                <c:ptCount val="122"/>
                <c:pt idx="61" formatCode="0.0">
                  <c:v>27.92333428064984</c:v>
                </c:pt>
                <c:pt idx="62" formatCode="0.0">
                  <c:v>21.719999184211144</c:v>
                </c:pt>
                <c:pt idx="63" formatCode="0.0">
                  <c:v>21.719999184211144</c:v>
                </c:pt>
                <c:pt idx="64" formatCode="0.0">
                  <c:v>21.719999184211144</c:v>
                </c:pt>
                <c:pt idx="65" formatCode="0.0">
                  <c:v>30.17333424091338</c:v>
                </c:pt>
                <c:pt idx="66" formatCode="0.0">
                  <c:v>30.17333424091338</c:v>
                </c:pt>
                <c:pt idx="67" formatCode="0.0">
                  <c:v>30.17333424091338</c:v>
                </c:pt>
                <c:pt idx="68" formatCode="0.0">
                  <c:v>28.489999373753861</c:v>
                </c:pt>
                <c:pt idx="69" formatCode="0.0">
                  <c:v>28.489999373753861</c:v>
                </c:pt>
                <c:pt idx="70" formatCode="0.0">
                  <c:v>28.489999373753861</c:v>
                </c:pt>
                <c:pt idx="71" formatCode="0.0">
                  <c:v>26.260000546773309</c:v>
                </c:pt>
                <c:pt idx="72" formatCode="0.0">
                  <c:v>26.260000546773309</c:v>
                </c:pt>
                <c:pt idx="73" formatCode="0.0">
                  <c:v>26.260000546773309</c:v>
                </c:pt>
                <c:pt idx="74" formatCode="0.0">
                  <c:v>21.596665547539757</c:v>
                </c:pt>
                <c:pt idx="75" formatCode="0.0">
                  <c:v>21.596665547539757</c:v>
                </c:pt>
                <c:pt idx="76" formatCode="0.0">
                  <c:v>21.596665547539757</c:v>
                </c:pt>
                <c:pt idx="77" formatCode="0.0">
                  <c:v>29.270000712325217</c:v>
                </c:pt>
                <c:pt idx="78" formatCode="0.0">
                  <c:v>29.270000712325217</c:v>
                </c:pt>
                <c:pt idx="79" formatCode="0.0">
                  <c:v>29.270000712325217</c:v>
                </c:pt>
                <c:pt idx="80" formatCode="0.0">
                  <c:v>28.676667213439973</c:v>
                </c:pt>
                <c:pt idx="81" formatCode="0.0">
                  <c:v>28.676667213439973</c:v>
                </c:pt>
                <c:pt idx="82" formatCode="0.0">
                  <c:v>28.676667213439973</c:v>
                </c:pt>
                <c:pt idx="83" formatCode="0.0">
                  <c:v>25.396666049957268</c:v>
                </c:pt>
                <c:pt idx="84" formatCode="0.0">
                  <c:v>25.396666049957268</c:v>
                </c:pt>
                <c:pt idx="85" formatCode="0.0">
                  <c:v>25.396666049957268</c:v>
                </c:pt>
                <c:pt idx="86" formatCode="0.0">
                  <c:v>22.209999601046285</c:v>
                </c:pt>
                <c:pt idx="87" formatCode="0.0">
                  <c:v>22.209999601046285</c:v>
                </c:pt>
                <c:pt idx="88" formatCode="0.0">
                  <c:v>22.209999601046285</c:v>
                </c:pt>
                <c:pt idx="89" formatCode="0.0">
                  <c:v>30.65666659673051</c:v>
                </c:pt>
                <c:pt idx="90" formatCode="0.0">
                  <c:v>30.65666659673051</c:v>
                </c:pt>
                <c:pt idx="91" formatCode="0.0">
                  <c:v>30.65666659673051</c:v>
                </c:pt>
                <c:pt idx="92" formatCode="0.0">
                  <c:v>29.576665480931592</c:v>
                </c:pt>
                <c:pt idx="93" formatCode="0.0">
                  <c:v>29.576665480931592</c:v>
                </c:pt>
                <c:pt idx="94" formatCode="0.0">
                  <c:v>29.576665480931592</c:v>
                </c:pt>
                <c:pt idx="95" formatCode="0.0">
                  <c:v>26.443332831064829</c:v>
                </c:pt>
                <c:pt idx="96" formatCode="0.0">
                  <c:v>26.443332831064829</c:v>
                </c:pt>
                <c:pt idx="97" formatCode="0.0">
                  <c:v>26.443332831064829</c:v>
                </c:pt>
                <c:pt idx="98" formatCode="0.0">
                  <c:v>22.839999119440758</c:v>
                </c:pt>
                <c:pt idx="99" formatCode="0.0">
                  <c:v>22.839999119440758</c:v>
                </c:pt>
                <c:pt idx="100" formatCode="0.0">
                  <c:v>22.839999119440758</c:v>
                </c:pt>
                <c:pt idx="101" formatCode="0.0">
                  <c:v>30.77333426475527</c:v>
                </c:pt>
                <c:pt idx="102" formatCode="0.0">
                  <c:v>30.77333426475527</c:v>
                </c:pt>
                <c:pt idx="103" formatCode="0.0">
                  <c:v>30.77333426475527</c:v>
                </c:pt>
                <c:pt idx="104" formatCode="0.0">
                  <c:v>29.450001080830859</c:v>
                </c:pt>
                <c:pt idx="105" formatCode="0.0">
                  <c:v>29.450001080830859</c:v>
                </c:pt>
                <c:pt idx="106" formatCode="0.0">
                  <c:v>29.450001080830859</c:v>
                </c:pt>
                <c:pt idx="107" formatCode="0.0">
                  <c:v>25.799999713897755</c:v>
                </c:pt>
                <c:pt idx="108" formatCode="0.0">
                  <c:v>25.799999713897755</c:v>
                </c:pt>
                <c:pt idx="109" formatCode="0.0">
                  <c:v>25.799999713897755</c:v>
                </c:pt>
                <c:pt idx="110" formatCode="0.0">
                  <c:v>21.963333686192851</c:v>
                </c:pt>
                <c:pt idx="111" formatCode="0.0">
                  <c:v>21.963333686192851</c:v>
                </c:pt>
                <c:pt idx="112" formatCode="0.0">
                  <c:v>21.963333686192851</c:v>
                </c:pt>
                <c:pt idx="113" formatCode="0.0">
                  <c:v>30.3100000222524</c:v>
                </c:pt>
                <c:pt idx="114" formatCode="0.0">
                  <c:v>30.3100000222524</c:v>
                </c:pt>
                <c:pt idx="115" formatCode="0.0">
                  <c:v>30.3100000222524</c:v>
                </c:pt>
                <c:pt idx="116" formatCode="0.0">
                  <c:v>29.72999986012772</c:v>
                </c:pt>
                <c:pt idx="117" formatCode="0.0">
                  <c:v>29.72999986012772</c:v>
                </c:pt>
                <c:pt idx="118" formatCode="0.0">
                  <c:v>29.72999986012772</c:v>
                </c:pt>
                <c:pt idx="119" formatCode="0.0">
                  <c:v>27.133333841959672</c:v>
                </c:pt>
                <c:pt idx="120" formatCode="0.0">
                  <c:v>27.133333841959672</c:v>
                </c:pt>
                <c:pt idx="121" formatCode="0.0">
                  <c:v>27.133333841959672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5-412D-98AF-178015610415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'701D_DepotArrivals_10YW'!$E$20:$DW$20</c:f>
              <c:numCache>
                <c:formatCode>0</c:formatCode>
                <c:ptCount val="122"/>
                <c:pt idx="61" formatCode="0.00">
                  <c:v>25.540000915527362</c:v>
                </c:pt>
                <c:pt idx="62" formatCode="0.00">
                  <c:v>21.6033325195313</c:v>
                </c:pt>
                <c:pt idx="63" formatCode="0.00">
                  <c:v>21.6033325195313</c:v>
                </c:pt>
                <c:pt idx="64" formatCode="0.00">
                  <c:v>21.6033325195313</c:v>
                </c:pt>
                <c:pt idx="65" formatCode="0.00">
                  <c:v>29.706667582194001</c:v>
                </c:pt>
                <c:pt idx="66" formatCode="0.00">
                  <c:v>29.706667582194001</c:v>
                </c:pt>
                <c:pt idx="67" formatCode="0.00">
                  <c:v>29.706667582194001</c:v>
                </c:pt>
                <c:pt idx="68" formatCode="0.00">
                  <c:v>28.056666056315098</c:v>
                </c:pt>
                <c:pt idx="69" formatCode="0.00">
                  <c:v>28.056666056315098</c:v>
                </c:pt>
                <c:pt idx="70" formatCode="0.00">
                  <c:v>28.056666056315098</c:v>
                </c:pt>
                <c:pt idx="71" formatCode="0.00">
                  <c:v>25.216667175293001</c:v>
                </c:pt>
                <c:pt idx="72" formatCode="0.00">
                  <c:v>25.216667175293001</c:v>
                </c:pt>
                <c:pt idx="73" formatCode="0.00">
                  <c:v>25.216667175293001</c:v>
                </c:pt>
                <c:pt idx="74" formatCode="0.00">
                  <c:v>21.589998881022101</c:v>
                </c:pt>
                <c:pt idx="75" formatCode="0.00">
                  <c:v>21.589998881022101</c:v>
                </c:pt>
                <c:pt idx="76" formatCode="0.00">
                  <c:v>21.589998881022101</c:v>
                </c:pt>
                <c:pt idx="77" formatCode="0.00">
                  <c:v>29.253334045410199</c:v>
                </c:pt>
                <c:pt idx="78" formatCode="0.00">
                  <c:v>29.253334045410199</c:v>
                </c:pt>
                <c:pt idx="79" formatCode="0.00">
                  <c:v>29.253334045410199</c:v>
                </c:pt>
                <c:pt idx="80" formatCode="0.00">
                  <c:v>27.966667175293001</c:v>
                </c:pt>
                <c:pt idx="81" formatCode="0.00">
                  <c:v>27.966667175293001</c:v>
                </c:pt>
                <c:pt idx="82" formatCode="0.00">
                  <c:v>27.966667175293001</c:v>
                </c:pt>
                <c:pt idx="83" formatCode="0.00">
                  <c:v>25.056666056315098</c:v>
                </c:pt>
                <c:pt idx="84" formatCode="0.00">
                  <c:v>25.056666056315098</c:v>
                </c:pt>
                <c:pt idx="85" formatCode="0.00">
                  <c:v>25.056666056315098</c:v>
                </c:pt>
                <c:pt idx="86" formatCode="0.00">
                  <c:v>21.759999593099</c:v>
                </c:pt>
                <c:pt idx="87" formatCode="0.00">
                  <c:v>21.759999593099</c:v>
                </c:pt>
                <c:pt idx="88" formatCode="0.00">
                  <c:v>21.759999593099</c:v>
                </c:pt>
                <c:pt idx="89" formatCode="0.00">
                  <c:v>29.689999898274699</c:v>
                </c:pt>
                <c:pt idx="90" formatCode="0.00">
                  <c:v>29.689999898274699</c:v>
                </c:pt>
                <c:pt idx="91" formatCode="0.00">
                  <c:v>29.689999898274699</c:v>
                </c:pt>
                <c:pt idx="92" formatCode="0.00">
                  <c:v>28.6133321126302</c:v>
                </c:pt>
                <c:pt idx="93" formatCode="0.00">
                  <c:v>28.6133321126302</c:v>
                </c:pt>
                <c:pt idx="94" formatCode="0.00">
                  <c:v>28.6133321126302</c:v>
                </c:pt>
                <c:pt idx="95" formatCode="0.00">
                  <c:v>25.283332824706999</c:v>
                </c:pt>
                <c:pt idx="96" formatCode="0.00">
                  <c:v>25.283332824706999</c:v>
                </c:pt>
                <c:pt idx="97" formatCode="0.00">
                  <c:v>25.283332824706999</c:v>
                </c:pt>
                <c:pt idx="98" formatCode="0.00">
                  <c:v>21.709999084472699</c:v>
                </c:pt>
                <c:pt idx="99" formatCode="0.00">
                  <c:v>21.709999084472699</c:v>
                </c:pt>
                <c:pt idx="100" formatCode="0.00">
                  <c:v>21.709999084472699</c:v>
                </c:pt>
                <c:pt idx="101" formatCode="0.00">
                  <c:v>29.623334248860701</c:v>
                </c:pt>
                <c:pt idx="102" formatCode="0.00">
                  <c:v>29.623334248860701</c:v>
                </c:pt>
                <c:pt idx="103" formatCode="0.00">
                  <c:v>29.623334248860701</c:v>
                </c:pt>
                <c:pt idx="104" formatCode="0.00">
                  <c:v>28.326667785644499</c:v>
                </c:pt>
                <c:pt idx="105" formatCode="0.00">
                  <c:v>28.326667785644499</c:v>
                </c:pt>
                <c:pt idx="106" formatCode="0.00">
                  <c:v>28.326667785644499</c:v>
                </c:pt>
                <c:pt idx="107" formatCode="0.00">
                  <c:v>25.153333028157601</c:v>
                </c:pt>
                <c:pt idx="108" formatCode="0.00">
                  <c:v>25.153333028157601</c:v>
                </c:pt>
                <c:pt idx="109" formatCode="0.00">
                  <c:v>25.153333028157601</c:v>
                </c:pt>
                <c:pt idx="110" formatCode="0.00">
                  <c:v>21.126667022705099</c:v>
                </c:pt>
                <c:pt idx="111" formatCode="0.00">
                  <c:v>21.126667022705099</c:v>
                </c:pt>
                <c:pt idx="112" formatCode="0.00">
                  <c:v>21.126667022705099</c:v>
                </c:pt>
                <c:pt idx="113" formatCode="0.00">
                  <c:v>29.25</c:v>
                </c:pt>
                <c:pt idx="114" formatCode="0.00">
                  <c:v>29.25</c:v>
                </c:pt>
                <c:pt idx="115" formatCode="0.00">
                  <c:v>29.25</c:v>
                </c:pt>
                <c:pt idx="116" formatCode="0.00">
                  <c:v>28.046666463216098</c:v>
                </c:pt>
                <c:pt idx="117" formatCode="0.00">
                  <c:v>28.046666463216098</c:v>
                </c:pt>
                <c:pt idx="118" formatCode="0.00">
                  <c:v>28.046666463216098</c:v>
                </c:pt>
                <c:pt idx="119" formatCode="0.00">
                  <c:v>25.966667175293001</c:v>
                </c:pt>
                <c:pt idx="120" formatCode="0.00">
                  <c:v>25.966667175293001</c:v>
                </c:pt>
                <c:pt idx="121" formatCode="0.00">
                  <c:v>25.966667175293001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5-412D-98AF-178015610415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'701D_DepotArrivals_10YW'!$E$31:$DW$31</c:f>
              <c:numCache>
                <c:formatCode>0</c:formatCode>
                <c:ptCount val="122"/>
                <c:pt idx="61" formatCode="0.00">
                  <c:v>2.3833333651224802</c:v>
                </c:pt>
                <c:pt idx="62" formatCode="0.00">
                  <c:v>0.116666664679845</c:v>
                </c:pt>
                <c:pt idx="63" formatCode="0.00">
                  <c:v>0.116666664679845</c:v>
                </c:pt>
                <c:pt idx="64" formatCode="0.00">
                  <c:v>0.116666664679845</c:v>
                </c:pt>
                <c:pt idx="65" formatCode="0.00">
                  <c:v>0.46666665871938101</c:v>
                </c:pt>
                <c:pt idx="66" formatCode="0.00">
                  <c:v>0.46666665871938101</c:v>
                </c:pt>
                <c:pt idx="67" formatCode="0.00">
                  <c:v>0.46666665871938101</c:v>
                </c:pt>
                <c:pt idx="68" formatCode="0.00">
                  <c:v>0.43333331743876102</c:v>
                </c:pt>
                <c:pt idx="69" formatCode="0.00">
                  <c:v>0.43333331743876102</c:v>
                </c:pt>
                <c:pt idx="70" formatCode="0.00">
                  <c:v>0.43333331743876102</c:v>
                </c:pt>
                <c:pt idx="71" formatCode="0.00">
                  <c:v>1.0433333714803099</c:v>
                </c:pt>
                <c:pt idx="72" formatCode="0.00">
                  <c:v>1.0433333714803099</c:v>
                </c:pt>
                <c:pt idx="73" formatCode="0.00">
                  <c:v>1.0433333714803099</c:v>
                </c:pt>
                <c:pt idx="74" formatCode="0.00">
                  <c:v>6.6666665176550602E-3</c:v>
                </c:pt>
                <c:pt idx="75" formatCode="0.00">
                  <c:v>6.6666665176550602E-3</c:v>
                </c:pt>
                <c:pt idx="76" formatCode="0.00">
                  <c:v>6.6666665176550602E-3</c:v>
                </c:pt>
                <c:pt idx="77" formatCode="0.00">
                  <c:v>1.6666666915019401E-2</c:v>
                </c:pt>
                <c:pt idx="78" formatCode="0.00">
                  <c:v>1.6666666915019401E-2</c:v>
                </c:pt>
                <c:pt idx="79" formatCode="0.00">
                  <c:v>1.6666666915019401E-2</c:v>
                </c:pt>
                <c:pt idx="80" formatCode="0.00">
                  <c:v>0.71000003814697299</c:v>
                </c:pt>
                <c:pt idx="81" formatCode="0.00">
                  <c:v>0.71000003814697299</c:v>
                </c:pt>
                <c:pt idx="82" formatCode="0.00">
                  <c:v>0.71000003814697299</c:v>
                </c:pt>
                <c:pt idx="83" formatCode="0.00">
                  <c:v>0.33999999364217098</c:v>
                </c:pt>
                <c:pt idx="84" formatCode="0.00">
                  <c:v>0.33999999364217098</c:v>
                </c:pt>
                <c:pt idx="85" formatCode="0.00">
                  <c:v>0.33999999364217098</c:v>
                </c:pt>
                <c:pt idx="86" formatCode="0.00">
                  <c:v>0.45000000794728601</c:v>
                </c:pt>
                <c:pt idx="87" formatCode="0.00">
                  <c:v>0.45000000794728601</c:v>
                </c:pt>
                <c:pt idx="88" formatCode="0.00">
                  <c:v>0.45000000794728601</c:v>
                </c:pt>
                <c:pt idx="89" formatCode="0.00">
                  <c:v>0.96666669845581099</c:v>
                </c:pt>
                <c:pt idx="90" formatCode="0.00">
                  <c:v>0.96666669845581099</c:v>
                </c:pt>
                <c:pt idx="91" formatCode="0.00">
                  <c:v>0.96666669845581099</c:v>
                </c:pt>
                <c:pt idx="92" formatCode="0.00">
                  <c:v>0.96333336830139205</c:v>
                </c:pt>
                <c:pt idx="93" formatCode="0.00">
                  <c:v>0.96333336830139205</c:v>
                </c:pt>
                <c:pt idx="94" formatCode="0.00">
                  <c:v>0.96333336830139205</c:v>
                </c:pt>
                <c:pt idx="95" formatCode="0.00">
                  <c:v>1.16000000635783</c:v>
                </c:pt>
                <c:pt idx="96" formatCode="0.00">
                  <c:v>1.16000000635783</c:v>
                </c:pt>
                <c:pt idx="97" formatCode="0.00">
                  <c:v>1.16000000635783</c:v>
                </c:pt>
                <c:pt idx="98" formatCode="0.00">
                  <c:v>1.1300000349680599</c:v>
                </c:pt>
                <c:pt idx="99" formatCode="0.00">
                  <c:v>1.1300000349680599</c:v>
                </c:pt>
                <c:pt idx="100" formatCode="0.00">
                  <c:v>1.1300000349680599</c:v>
                </c:pt>
                <c:pt idx="101" formatCode="0.00">
                  <c:v>1.15000001589457</c:v>
                </c:pt>
                <c:pt idx="102" formatCode="0.00">
                  <c:v>1.15000001589457</c:v>
                </c:pt>
                <c:pt idx="103" formatCode="0.00">
                  <c:v>1.15000001589457</c:v>
                </c:pt>
                <c:pt idx="104" formatCode="0.00">
                  <c:v>1.1233332951863599</c:v>
                </c:pt>
                <c:pt idx="105" formatCode="0.00">
                  <c:v>1.1233332951863599</c:v>
                </c:pt>
                <c:pt idx="106" formatCode="0.00">
                  <c:v>1.1233332951863599</c:v>
                </c:pt>
                <c:pt idx="107" formatCode="0.00">
                  <c:v>0.64666668574015296</c:v>
                </c:pt>
                <c:pt idx="108" formatCode="0.00">
                  <c:v>0.64666668574015296</c:v>
                </c:pt>
                <c:pt idx="109" formatCode="0.00">
                  <c:v>0.64666668574015296</c:v>
                </c:pt>
                <c:pt idx="110" formatCode="0.00">
                  <c:v>0.83666666348775198</c:v>
                </c:pt>
                <c:pt idx="111" formatCode="0.00">
                  <c:v>0.83666666348775198</c:v>
                </c:pt>
                <c:pt idx="112" formatCode="0.00">
                  <c:v>0.83666666348775198</c:v>
                </c:pt>
                <c:pt idx="113" formatCode="0.00">
                  <c:v>1.0600000222524</c:v>
                </c:pt>
                <c:pt idx="114" formatCode="0.00">
                  <c:v>1.0600000222524</c:v>
                </c:pt>
                <c:pt idx="115" formatCode="0.00">
                  <c:v>1.0600000222524</c:v>
                </c:pt>
                <c:pt idx="116" formatCode="0.00">
                  <c:v>1.68333339691162</c:v>
                </c:pt>
                <c:pt idx="117" formatCode="0.00">
                  <c:v>1.68333339691162</c:v>
                </c:pt>
                <c:pt idx="118" formatCode="0.00">
                  <c:v>1.68333339691162</c:v>
                </c:pt>
                <c:pt idx="119" formatCode="0.00">
                  <c:v>1.1666666666666701</c:v>
                </c:pt>
                <c:pt idx="120" formatCode="0.00">
                  <c:v>1.1666666666666701</c:v>
                </c:pt>
                <c:pt idx="121" formatCode="0.00">
                  <c:v>1.1666666666666701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5-412D-98AF-17801561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25152"/>
        <c:axId val="123847424"/>
      </c:lineChart>
      <c:dateAx>
        <c:axId val="123825152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7424"/>
        <c:crosses val="autoZero"/>
        <c:auto val="1"/>
        <c:lblOffset val="100"/>
        <c:baseTimeUnit val="months"/>
      </c:dateAx>
      <c:valAx>
        <c:axId val="1238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204555415583073E-3"/>
              <c:y val="0.244334184836907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1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74613158059886"/>
          <c:y val="4.9864413846686058E-2"/>
          <c:w val="0.14696580300411907"/>
          <c:h val="0.78791105426825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847755030585572"/>
          <c:y val="5.227728156313119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0.10181929618236024"/>
          <c:w val="0.79388461869352889"/>
          <c:h val="0.6839040761667225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Validation!$AM$10:$BR$10</c:f>
              <c:numCache>
                <c:formatCode>0</c:formatCode>
                <c:ptCount val="32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  <c:pt idx="18">
                  <c:v>22</c:v>
                </c:pt>
                <c:pt idx="19">
                  <c:v>43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16</c:v>
                </c:pt>
                <c:pt idx="24">
                  <c:v>25</c:v>
                </c:pt>
                <c:pt idx="25">
                  <c:v>22</c:v>
                </c:pt>
                <c:pt idx="26">
                  <c:v>21</c:v>
                </c:pt>
                <c:pt idx="27">
                  <c:v>21</c:v>
                </c:pt>
                <c:pt idx="2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D-47A7-936B-9ABABB2C22CE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Validation!$AL$21:$CR$21</c:f>
              <c:numCache>
                <c:formatCode>0</c:formatCode>
                <c:ptCount val="5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11</c:v>
                </c:pt>
                <c:pt idx="17">
                  <c:v>3</c:v>
                </c:pt>
                <c:pt idx="18">
                  <c:v>8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3</c:v>
                </c:pt>
                <c:pt idx="23">
                  <c:v>13</c:v>
                </c:pt>
                <c:pt idx="24">
                  <c:v>2</c:v>
                </c:pt>
                <c:pt idx="25">
                  <c:v>2</c:v>
                </c:pt>
                <c:pt idx="26">
                  <c:v>8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10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1</c:v>
                </c:pt>
                <c:pt idx="44">
                  <c:v>6</c:v>
                </c:pt>
                <c:pt idx="45">
                  <c:v>13</c:v>
                </c:pt>
                <c:pt idx="46">
                  <c:v>5</c:v>
                </c:pt>
                <c:pt idx="47">
                  <c:v>7</c:v>
                </c:pt>
                <c:pt idx="48">
                  <c:v>7</c:v>
                </c:pt>
                <c:pt idx="49">
                  <c:v>10</c:v>
                </c:pt>
                <c:pt idx="50">
                  <c:v>9</c:v>
                </c:pt>
                <c:pt idx="51">
                  <c:v>4</c:v>
                </c:pt>
                <c:pt idx="52">
                  <c:v>7</c:v>
                </c:pt>
                <c:pt idx="53">
                  <c:v>8</c:v>
                </c:pt>
                <c:pt idx="54">
                  <c:v>5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D-47A7-936B-9ABABB2C22CE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'701D_DepotArrivals_10YW'!$E$9:$DW$9</c:f>
              <c:numCache>
                <c:formatCode>0</c:formatCode>
                <c:ptCount val="122"/>
                <c:pt idx="61" formatCode="0.0">
                  <c:v>19.19999939203263</c:v>
                </c:pt>
                <c:pt idx="62" formatCode="0.0">
                  <c:v>16.136667172114102</c:v>
                </c:pt>
                <c:pt idx="63" formatCode="0.0">
                  <c:v>16.136667172114102</c:v>
                </c:pt>
                <c:pt idx="64" formatCode="0.0">
                  <c:v>16.136667172114102</c:v>
                </c:pt>
                <c:pt idx="65" formatCode="0.0">
                  <c:v>22.7500005165736</c:v>
                </c:pt>
                <c:pt idx="66" formatCode="0.0">
                  <c:v>22.7500005165736</c:v>
                </c:pt>
                <c:pt idx="67" formatCode="0.0">
                  <c:v>22.7500005165736</c:v>
                </c:pt>
                <c:pt idx="68" formatCode="0.0">
                  <c:v>21.623332977294901</c:v>
                </c:pt>
                <c:pt idx="69" formatCode="0.0">
                  <c:v>21.623332977294901</c:v>
                </c:pt>
                <c:pt idx="70" formatCode="0.0">
                  <c:v>21.623332977294901</c:v>
                </c:pt>
                <c:pt idx="71" formatCode="0.0">
                  <c:v>19.053333083788601</c:v>
                </c:pt>
                <c:pt idx="72" formatCode="0.0">
                  <c:v>19.053333083788601</c:v>
                </c:pt>
                <c:pt idx="73" formatCode="0.0">
                  <c:v>19.053333083788601</c:v>
                </c:pt>
                <c:pt idx="74" formatCode="0.0">
                  <c:v>16.120000203450498</c:v>
                </c:pt>
                <c:pt idx="75" formatCode="0.0">
                  <c:v>16.120000203450498</c:v>
                </c:pt>
                <c:pt idx="76" formatCode="0.0">
                  <c:v>16.120000203450498</c:v>
                </c:pt>
                <c:pt idx="77" formatCode="0.0">
                  <c:v>22.390001018842099</c:v>
                </c:pt>
                <c:pt idx="78" formatCode="0.0">
                  <c:v>22.390001018842099</c:v>
                </c:pt>
                <c:pt idx="79" formatCode="0.0">
                  <c:v>22.390001018842099</c:v>
                </c:pt>
                <c:pt idx="80" formatCode="0.0">
                  <c:v>21.666666368643401</c:v>
                </c:pt>
                <c:pt idx="81" formatCode="0.0">
                  <c:v>21.666666368643401</c:v>
                </c:pt>
                <c:pt idx="82" formatCode="0.0">
                  <c:v>21.666666368643401</c:v>
                </c:pt>
                <c:pt idx="83" formatCode="0.0">
                  <c:v>19.1566664179166</c:v>
                </c:pt>
                <c:pt idx="84" formatCode="0.0">
                  <c:v>19.1566664179166</c:v>
                </c:pt>
                <c:pt idx="85" formatCode="0.0">
                  <c:v>19.1566664179166</c:v>
                </c:pt>
                <c:pt idx="86" formatCode="0.0">
                  <c:v>16.210000415643101</c:v>
                </c:pt>
                <c:pt idx="87" formatCode="0.0">
                  <c:v>16.210000415643101</c:v>
                </c:pt>
                <c:pt idx="88" formatCode="0.0">
                  <c:v>16.210000415643101</c:v>
                </c:pt>
                <c:pt idx="89" formatCode="0.0">
                  <c:v>22.376666665077199</c:v>
                </c:pt>
                <c:pt idx="90" formatCode="0.0">
                  <c:v>22.376666665077199</c:v>
                </c:pt>
                <c:pt idx="91" formatCode="0.0">
                  <c:v>22.376666665077199</c:v>
                </c:pt>
                <c:pt idx="92" formatCode="0.0">
                  <c:v>21.709999481836999</c:v>
                </c:pt>
                <c:pt idx="93" formatCode="0.0">
                  <c:v>21.709999481836999</c:v>
                </c:pt>
                <c:pt idx="94" formatCode="0.0">
                  <c:v>21.709999481836999</c:v>
                </c:pt>
                <c:pt idx="95" formatCode="0.0">
                  <c:v>19.3399997452895</c:v>
                </c:pt>
                <c:pt idx="96" formatCode="0.0">
                  <c:v>19.3399997452895</c:v>
                </c:pt>
                <c:pt idx="97" formatCode="0.0">
                  <c:v>19.3399997452895</c:v>
                </c:pt>
                <c:pt idx="98" formatCode="0.0">
                  <c:v>16.303333739439601</c:v>
                </c:pt>
                <c:pt idx="99" formatCode="0.0">
                  <c:v>16.303333739439601</c:v>
                </c:pt>
                <c:pt idx="100" formatCode="0.0">
                  <c:v>16.303333739439601</c:v>
                </c:pt>
                <c:pt idx="101" formatCode="0.0">
                  <c:v>22.5933334430059</c:v>
                </c:pt>
                <c:pt idx="102" formatCode="0.0">
                  <c:v>22.5933334430059</c:v>
                </c:pt>
                <c:pt idx="103" formatCode="0.0">
                  <c:v>22.5933334430059</c:v>
                </c:pt>
                <c:pt idx="104" formatCode="0.0">
                  <c:v>21.330000400543199</c:v>
                </c:pt>
                <c:pt idx="105" formatCode="0.0">
                  <c:v>21.330000400543199</c:v>
                </c:pt>
                <c:pt idx="106" formatCode="0.0">
                  <c:v>21.330000400543199</c:v>
                </c:pt>
                <c:pt idx="107" formatCode="0.0">
                  <c:v>19.153333226839699</c:v>
                </c:pt>
                <c:pt idx="108" formatCode="0.0">
                  <c:v>19.153333226839699</c:v>
                </c:pt>
                <c:pt idx="109" formatCode="0.0">
                  <c:v>19.153333226839699</c:v>
                </c:pt>
                <c:pt idx="110" formatCode="0.0">
                  <c:v>15.930000305175801</c:v>
                </c:pt>
                <c:pt idx="111" formatCode="0.0">
                  <c:v>15.930000305175801</c:v>
                </c:pt>
                <c:pt idx="112" formatCode="0.0">
                  <c:v>15.930000305175801</c:v>
                </c:pt>
                <c:pt idx="113" formatCode="0.0">
                  <c:v>22.350000003973602</c:v>
                </c:pt>
                <c:pt idx="114" formatCode="0.0">
                  <c:v>22.350000003973602</c:v>
                </c:pt>
                <c:pt idx="115" formatCode="0.0">
                  <c:v>22.350000003973602</c:v>
                </c:pt>
                <c:pt idx="116" formatCode="0.0">
                  <c:v>21.266666809717801</c:v>
                </c:pt>
                <c:pt idx="117" formatCode="0.0">
                  <c:v>21.266666809717801</c:v>
                </c:pt>
                <c:pt idx="118" formatCode="0.0">
                  <c:v>21.266666809717801</c:v>
                </c:pt>
                <c:pt idx="119" formatCode="0.0">
                  <c:v>19.676666716734601</c:v>
                </c:pt>
                <c:pt idx="120" formatCode="0.0">
                  <c:v>19.676666716734601</c:v>
                </c:pt>
                <c:pt idx="121" formatCode="0.0">
                  <c:v>19.676666716734601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D-47A7-936B-9ABABB2C22CE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'701D_DepotArrivals_10YW'!$E$21:$DW$21</c:f>
              <c:numCache>
                <c:formatCode>0</c:formatCode>
                <c:ptCount val="122"/>
                <c:pt idx="61" formatCode="0.00">
                  <c:v>19.19999939203263</c:v>
                </c:pt>
                <c:pt idx="62" formatCode="0.00">
                  <c:v>16.136667172114102</c:v>
                </c:pt>
                <c:pt idx="63" formatCode="0.00">
                  <c:v>16.136667172114102</c:v>
                </c:pt>
                <c:pt idx="64" formatCode="0.00">
                  <c:v>16.136667172114102</c:v>
                </c:pt>
                <c:pt idx="65" formatCode="0.00">
                  <c:v>22.7500005165736</c:v>
                </c:pt>
                <c:pt idx="66" formatCode="0.00">
                  <c:v>22.7500005165736</c:v>
                </c:pt>
                <c:pt idx="67" formatCode="0.00">
                  <c:v>22.7500005165736</c:v>
                </c:pt>
                <c:pt idx="68" formatCode="0.00">
                  <c:v>21.623332977294901</c:v>
                </c:pt>
                <c:pt idx="69" formatCode="0.00">
                  <c:v>21.623332977294901</c:v>
                </c:pt>
                <c:pt idx="70" formatCode="0.00">
                  <c:v>21.623332977294901</c:v>
                </c:pt>
                <c:pt idx="71" formatCode="0.00">
                  <c:v>19.053333083788601</c:v>
                </c:pt>
                <c:pt idx="72" formatCode="0.00">
                  <c:v>19.053333083788601</c:v>
                </c:pt>
                <c:pt idx="73" formatCode="0.00">
                  <c:v>19.053333083788601</c:v>
                </c:pt>
                <c:pt idx="74" formatCode="0.00">
                  <c:v>16.120000203450498</c:v>
                </c:pt>
                <c:pt idx="75" formatCode="0.00">
                  <c:v>16.120000203450498</c:v>
                </c:pt>
                <c:pt idx="76" formatCode="0.00">
                  <c:v>16.120000203450498</c:v>
                </c:pt>
                <c:pt idx="77" formatCode="0.00">
                  <c:v>22.390001018842099</c:v>
                </c:pt>
                <c:pt idx="78" formatCode="0.00">
                  <c:v>22.390001018842099</c:v>
                </c:pt>
                <c:pt idx="79" formatCode="0.00">
                  <c:v>22.390001018842099</c:v>
                </c:pt>
                <c:pt idx="80" formatCode="0.00">
                  <c:v>21.666666368643401</c:v>
                </c:pt>
                <c:pt idx="81" formatCode="0.00">
                  <c:v>21.666666368643401</c:v>
                </c:pt>
                <c:pt idx="82" formatCode="0.00">
                  <c:v>21.666666368643401</c:v>
                </c:pt>
                <c:pt idx="83" formatCode="0.00">
                  <c:v>19.1566664179166</c:v>
                </c:pt>
                <c:pt idx="84" formatCode="0.00">
                  <c:v>19.1566664179166</c:v>
                </c:pt>
                <c:pt idx="85" formatCode="0.00">
                  <c:v>19.1566664179166</c:v>
                </c:pt>
                <c:pt idx="86" formatCode="0.00">
                  <c:v>16.210000415643101</c:v>
                </c:pt>
                <c:pt idx="87" formatCode="0.00">
                  <c:v>16.210000415643101</c:v>
                </c:pt>
                <c:pt idx="88" formatCode="0.00">
                  <c:v>16.210000415643101</c:v>
                </c:pt>
                <c:pt idx="89" formatCode="0.00">
                  <c:v>22.376666665077199</c:v>
                </c:pt>
                <c:pt idx="90" formatCode="0.00">
                  <c:v>22.376666665077199</c:v>
                </c:pt>
                <c:pt idx="91" formatCode="0.00">
                  <c:v>22.376666665077199</c:v>
                </c:pt>
                <c:pt idx="92" formatCode="0.00">
                  <c:v>21.709999481836999</c:v>
                </c:pt>
                <c:pt idx="93" formatCode="0.00">
                  <c:v>21.709999481836999</c:v>
                </c:pt>
                <c:pt idx="94" formatCode="0.00">
                  <c:v>21.709999481836999</c:v>
                </c:pt>
                <c:pt idx="95" formatCode="0.00">
                  <c:v>19.3399997452895</c:v>
                </c:pt>
                <c:pt idx="96" formatCode="0.00">
                  <c:v>19.3399997452895</c:v>
                </c:pt>
                <c:pt idx="97" formatCode="0.00">
                  <c:v>19.3399997452895</c:v>
                </c:pt>
                <c:pt idx="98" formatCode="0.00">
                  <c:v>16.303333739439601</c:v>
                </c:pt>
                <c:pt idx="99" formatCode="0.00">
                  <c:v>16.303333739439601</c:v>
                </c:pt>
                <c:pt idx="100" formatCode="0.00">
                  <c:v>16.303333739439601</c:v>
                </c:pt>
                <c:pt idx="101" formatCode="0.00">
                  <c:v>22.5933334430059</c:v>
                </c:pt>
                <c:pt idx="102" formatCode="0.00">
                  <c:v>22.5933334430059</c:v>
                </c:pt>
                <c:pt idx="103" formatCode="0.00">
                  <c:v>22.5933334430059</c:v>
                </c:pt>
                <c:pt idx="104" formatCode="0.00">
                  <c:v>21.330000400543199</c:v>
                </c:pt>
                <c:pt idx="105" formatCode="0.00">
                  <c:v>21.330000400543199</c:v>
                </c:pt>
                <c:pt idx="106" formatCode="0.00">
                  <c:v>21.330000400543199</c:v>
                </c:pt>
                <c:pt idx="107" formatCode="0.00">
                  <c:v>19.153333226839699</c:v>
                </c:pt>
                <c:pt idx="108" formatCode="0.00">
                  <c:v>19.153333226839699</c:v>
                </c:pt>
                <c:pt idx="109" formatCode="0.00">
                  <c:v>19.153333226839699</c:v>
                </c:pt>
                <c:pt idx="110" formatCode="0.00">
                  <c:v>15.930000305175801</c:v>
                </c:pt>
                <c:pt idx="111" formatCode="0.00">
                  <c:v>15.930000305175801</c:v>
                </c:pt>
                <c:pt idx="112" formatCode="0.00">
                  <c:v>15.930000305175801</c:v>
                </c:pt>
                <c:pt idx="113" formatCode="0.00">
                  <c:v>22.350000003973602</c:v>
                </c:pt>
                <c:pt idx="114" formatCode="0.00">
                  <c:v>22.350000003973602</c:v>
                </c:pt>
                <c:pt idx="115" formatCode="0.00">
                  <c:v>22.350000003973602</c:v>
                </c:pt>
                <c:pt idx="116" formatCode="0.00">
                  <c:v>21.266666809717801</c:v>
                </c:pt>
                <c:pt idx="117" formatCode="0.00">
                  <c:v>21.266666809717801</c:v>
                </c:pt>
                <c:pt idx="118" formatCode="0.00">
                  <c:v>21.266666809717801</c:v>
                </c:pt>
                <c:pt idx="119" formatCode="0.00">
                  <c:v>19.676666716734601</c:v>
                </c:pt>
                <c:pt idx="120" formatCode="0.00">
                  <c:v>19.676666716734601</c:v>
                </c:pt>
                <c:pt idx="121" formatCode="0.00">
                  <c:v>19.676666716734601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D-47A7-936B-9ABABB2C22CE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'701D_DepotArrivals_10YW'!$E$32:$DW$32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EAD-47A7-936B-9ABABB2C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0672"/>
        <c:axId val="128542208"/>
        <c:extLst/>
      </c:lineChart>
      <c:dateAx>
        <c:axId val="128540672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208"/>
        <c:crosses val="autoZero"/>
        <c:auto val="1"/>
        <c:lblOffset val="100"/>
        <c:baseTimeUnit val="months"/>
      </c:dateAx>
      <c:valAx>
        <c:axId val="1285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322792152886058E-3"/>
              <c:y val="0.239511487323710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06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85608516838063"/>
          <c:y val="3.0573623793898413E-2"/>
          <c:w val="0.14033346721706624"/>
          <c:h val="0.81684723934743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238988117836529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711034068796989E-2"/>
          <c:y val="8.7351203642769493E-2"/>
          <c:w val="0.79541952365436408"/>
          <c:h val="0.69494691425205846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Validation!$AM$9:$BR$9</c:f>
              <c:numCache>
                <c:formatCode>0</c:formatCode>
                <c:ptCount val="32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  <c:pt idx="18">
                  <c:v>9</c:v>
                </c:pt>
                <c:pt idx="19">
                  <c:v>14</c:v>
                </c:pt>
                <c:pt idx="20">
                  <c:v>16</c:v>
                </c:pt>
                <c:pt idx="21">
                  <c:v>12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E-483F-BD54-8F72A3FE8DA0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Validation!$AL$20:$CR$20</c:f>
              <c:numCache>
                <c:formatCode>0</c:formatCode>
                <c:ptCount val="5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10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2</c:v>
                </c:pt>
                <c:pt idx="25">
                  <c:v>4</c:v>
                </c:pt>
                <c:pt idx="26">
                  <c:v>14</c:v>
                </c:pt>
                <c:pt idx="27">
                  <c:v>10</c:v>
                </c:pt>
                <c:pt idx="28">
                  <c:v>2</c:v>
                </c:pt>
                <c:pt idx="29">
                  <c:v>11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3</c:v>
                </c:pt>
                <c:pt idx="34">
                  <c:v>5</c:v>
                </c:pt>
                <c:pt idx="35">
                  <c:v>9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7</c:v>
                </c:pt>
                <c:pt idx="40">
                  <c:v>13</c:v>
                </c:pt>
                <c:pt idx="41">
                  <c:v>21</c:v>
                </c:pt>
                <c:pt idx="42">
                  <c:v>22</c:v>
                </c:pt>
                <c:pt idx="43">
                  <c:v>18</c:v>
                </c:pt>
                <c:pt idx="44">
                  <c:v>13</c:v>
                </c:pt>
                <c:pt idx="45">
                  <c:v>21</c:v>
                </c:pt>
                <c:pt idx="46">
                  <c:v>15</c:v>
                </c:pt>
                <c:pt idx="47">
                  <c:v>19</c:v>
                </c:pt>
                <c:pt idx="48">
                  <c:v>11</c:v>
                </c:pt>
                <c:pt idx="49">
                  <c:v>22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E-483F-BD54-8F72A3FE8DA0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'701D_DepotArrivals_10YW'!$E$10:$DW$10</c:f>
              <c:numCache>
                <c:formatCode>0</c:formatCode>
                <c:ptCount val="122"/>
                <c:pt idx="61" formatCode="0.0">
                  <c:v>19.880000506838151</c:v>
                </c:pt>
                <c:pt idx="62" formatCode="0.0">
                  <c:v>16.039999388779201</c:v>
                </c:pt>
                <c:pt idx="63" formatCode="0.0">
                  <c:v>16.039999388779201</c:v>
                </c:pt>
                <c:pt idx="64" formatCode="0.0">
                  <c:v>16.039999388779201</c:v>
                </c:pt>
                <c:pt idx="65" formatCode="0.0">
                  <c:v>20.96999978770809</c:v>
                </c:pt>
                <c:pt idx="66" formatCode="0.0">
                  <c:v>20.96999978770809</c:v>
                </c:pt>
                <c:pt idx="67" formatCode="0.0">
                  <c:v>20.96999978770809</c:v>
                </c:pt>
                <c:pt idx="68" formatCode="0.0">
                  <c:v>22.359999263038219</c:v>
                </c:pt>
                <c:pt idx="69" formatCode="0.0">
                  <c:v>22.359999263038219</c:v>
                </c:pt>
                <c:pt idx="70" formatCode="0.0">
                  <c:v>22.359999263038219</c:v>
                </c:pt>
                <c:pt idx="71" formatCode="0.0">
                  <c:v>19.086667226006639</c:v>
                </c:pt>
                <c:pt idx="72" formatCode="0.0">
                  <c:v>19.086667226006639</c:v>
                </c:pt>
                <c:pt idx="73" formatCode="0.0">
                  <c:v>19.086667226006639</c:v>
                </c:pt>
                <c:pt idx="74" formatCode="0.0">
                  <c:v>15.726666531215081</c:v>
                </c:pt>
                <c:pt idx="75" formatCode="0.0">
                  <c:v>15.726666531215081</c:v>
                </c:pt>
                <c:pt idx="76" formatCode="0.0">
                  <c:v>15.726666531215081</c:v>
                </c:pt>
                <c:pt idx="77" formatCode="0.0">
                  <c:v>22.649999858190661</c:v>
                </c:pt>
                <c:pt idx="78" formatCode="0.0">
                  <c:v>22.649999858190661</c:v>
                </c:pt>
                <c:pt idx="79" formatCode="0.0">
                  <c:v>22.649999858190661</c:v>
                </c:pt>
                <c:pt idx="80" formatCode="0.0">
                  <c:v>22.453332978611218</c:v>
                </c:pt>
                <c:pt idx="81" formatCode="0.0">
                  <c:v>22.453332978611218</c:v>
                </c:pt>
                <c:pt idx="82" formatCode="0.0">
                  <c:v>22.453332978611218</c:v>
                </c:pt>
                <c:pt idx="83" formatCode="0.0">
                  <c:v>18.40666639866927</c:v>
                </c:pt>
                <c:pt idx="84" formatCode="0.0">
                  <c:v>18.40666639866927</c:v>
                </c:pt>
                <c:pt idx="85" formatCode="0.0">
                  <c:v>18.40666639866927</c:v>
                </c:pt>
                <c:pt idx="86" formatCode="0.0">
                  <c:v>16.746666897709119</c:v>
                </c:pt>
                <c:pt idx="87" formatCode="0.0">
                  <c:v>16.746666897709119</c:v>
                </c:pt>
                <c:pt idx="88" formatCode="0.0">
                  <c:v>16.746666897709119</c:v>
                </c:pt>
                <c:pt idx="89" formatCode="0.0">
                  <c:v>22.839999925345211</c:v>
                </c:pt>
                <c:pt idx="90" formatCode="0.0">
                  <c:v>22.839999925345211</c:v>
                </c:pt>
                <c:pt idx="91" formatCode="0.0">
                  <c:v>22.839999925345211</c:v>
                </c:pt>
                <c:pt idx="92" formatCode="0.0">
                  <c:v>22.639999934161708</c:v>
                </c:pt>
                <c:pt idx="93" formatCode="0.0">
                  <c:v>22.639999934161708</c:v>
                </c:pt>
                <c:pt idx="94" formatCode="0.0">
                  <c:v>22.639999934161708</c:v>
                </c:pt>
                <c:pt idx="95" formatCode="0.0">
                  <c:v>19.58333352953191</c:v>
                </c:pt>
                <c:pt idx="96" formatCode="0.0">
                  <c:v>19.58333352953191</c:v>
                </c:pt>
                <c:pt idx="97" formatCode="0.0">
                  <c:v>19.58333352953191</c:v>
                </c:pt>
                <c:pt idx="98" formatCode="0.0">
                  <c:v>16.976666382203518</c:v>
                </c:pt>
                <c:pt idx="99" formatCode="0.0">
                  <c:v>16.976666382203518</c:v>
                </c:pt>
                <c:pt idx="100" formatCode="0.0">
                  <c:v>16.976666382203518</c:v>
                </c:pt>
                <c:pt idx="101" formatCode="0.0">
                  <c:v>21.73666633603472</c:v>
                </c:pt>
                <c:pt idx="102" formatCode="0.0">
                  <c:v>21.73666633603472</c:v>
                </c:pt>
                <c:pt idx="103" formatCode="0.0">
                  <c:v>21.73666633603472</c:v>
                </c:pt>
                <c:pt idx="104" formatCode="0.0">
                  <c:v>20.27666622151936</c:v>
                </c:pt>
                <c:pt idx="105" formatCode="0.0">
                  <c:v>20.27666622151936</c:v>
                </c:pt>
                <c:pt idx="106" formatCode="0.0">
                  <c:v>20.27666622151936</c:v>
                </c:pt>
                <c:pt idx="107" formatCode="0.0">
                  <c:v>18.74333323165774</c:v>
                </c:pt>
                <c:pt idx="108" formatCode="0.0">
                  <c:v>18.74333323165774</c:v>
                </c:pt>
                <c:pt idx="109" formatCode="0.0">
                  <c:v>18.74333323165774</c:v>
                </c:pt>
                <c:pt idx="110" formatCode="0.0">
                  <c:v>15.680000064894529</c:v>
                </c:pt>
                <c:pt idx="111" formatCode="0.0">
                  <c:v>15.680000064894529</c:v>
                </c:pt>
                <c:pt idx="112" formatCode="0.0">
                  <c:v>15.680000064894529</c:v>
                </c:pt>
                <c:pt idx="113" formatCode="0.0">
                  <c:v>22.393333320816339</c:v>
                </c:pt>
                <c:pt idx="114" formatCode="0.0">
                  <c:v>22.393333320816339</c:v>
                </c:pt>
                <c:pt idx="115" formatCode="0.0">
                  <c:v>22.393333320816339</c:v>
                </c:pt>
                <c:pt idx="116" formatCode="0.0">
                  <c:v>20.936667031298029</c:v>
                </c:pt>
                <c:pt idx="117" formatCode="0.0">
                  <c:v>20.936667031298029</c:v>
                </c:pt>
                <c:pt idx="118" formatCode="0.0">
                  <c:v>20.936667031298029</c:v>
                </c:pt>
                <c:pt idx="119" formatCode="0.0">
                  <c:v>19.52999944798653</c:v>
                </c:pt>
                <c:pt idx="120" formatCode="0.0">
                  <c:v>19.52999944798653</c:v>
                </c:pt>
                <c:pt idx="121" formatCode="0.0">
                  <c:v>19.52999944798653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E-483F-BD54-8F72A3FE8DA0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'701D_DepotArrivals_10YW'!$E$22:$DW$22</c:f>
              <c:numCache>
                <c:formatCode>0</c:formatCode>
                <c:ptCount val="122"/>
                <c:pt idx="61" formatCode="0.00">
                  <c:v>17.190000608563409</c:v>
                </c:pt>
                <c:pt idx="62" formatCode="0.00">
                  <c:v>14.486666106308499</c:v>
                </c:pt>
                <c:pt idx="63" formatCode="0.00">
                  <c:v>14.486666106308499</c:v>
                </c:pt>
                <c:pt idx="64" formatCode="0.00">
                  <c:v>14.486666106308499</c:v>
                </c:pt>
                <c:pt idx="65" formatCode="0.00">
                  <c:v>19.876666463911501</c:v>
                </c:pt>
                <c:pt idx="66" formatCode="0.00">
                  <c:v>19.876666463911501</c:v>
                </c:pt>
                <c:pt idx="67" formatCode="0.00">
                  <c:v>19.876666463911501</c:v>
                </c:pt>
                <c:pt idx="68" formatCode="0.00">
                  <c:v>19.5599993901948</c:v>
                </c:pt>
                <c:pt idx="69" formatCode="0.00">
                  <c:v>19.5599993901948</c:v>
                </c:pt>
                <c:pt idx="70" formatCode="0.00">
                  <c:v>19.5599993901948</c:v>
                </c:pt>
                <c:pt idx="71" formatCode="0.00">
                  <c:v>17.450000610202601</c:v>
                </c:pt>
                <c:pt idx="72" formatCode="0.00">
                  <c:v>17.450000610202601</c:v>
                </c:pt>
                <c:pt idx="73" formatCode="0.00">
                  <c:v>17.450000610202601</c:v>
                </c:pt>
                <c:pt idx="74" formatCode="0.00">
                  <c:v>14.523333232849801</c:v>
                </c:pt>
                <c:pt idx="75" formatCode="0.00">
                  <c:v>14.523333232849801</c:v>
                </c:pt>
                <c:pt idx="76" formatCode="0.00">
                  <c:v>14.523333232849801</c:v>
                </c:pt>
                <c:pt idx="77" formatCode="0.00">
                  <c:v>20.026666563004301</c:v>
                </c:pt>
                <c:pt idx="78" formatCode="0.00">
                  <c:v>20.026666563004301</c:v>
                </c:pt>
                <c:pt idx="79" formatCode="0.00">
                  <c:v>20.026666563004301</c:v>
                </c:pt>
                <c:pt idx="80" formatCode="0.00">
                  <c:v>19.529999492689999</c:v>
                </c:pt>
                <c:pt idx="81" formatCode="0.00">
                  <c:v>19.529999492689999</c:v>
                </c:pt>
                <c:pt idx="82" formatCode="0.00">
                  <c:v>19.529999492689999</c:v>
                </c:pt>
                <c:pt idx="83" formatCode="0.00">
                  <c:v>16.9466663605223</c:v>
                </c:pt>
                <c:pt idx="84" formatCode="0.00">
                  <c:v>16.9466663605223</c:v>
                </c:pt>
                <c:pt idx="85" formatCode="0.00">
                  <c:v>16.9466663605223</c:v>
                </c:pt>
                <c:pt idx="86" formatCode="0.00">
                  <c:v>14.5000003073364</c:v>
                </c:pt>
                <c:pt idx="87" formatCode="0.00">
                  <c:v>14.5000003073364</c:v>
                </c:pt>
                <c:pt idx="88" formatCode="0.00">
                  <c:v>14.5000003073364</c:v>
                </c:pt>
                <c:pt idx="89" formatCode="0.00">
                  <c:v>20.449999899913902</c:v>
                </c:pt>
                <c:pt idx="90" formatCode="0.00">
                  <c:v>20.449999899913902</c:v>
                </c:pt>
                <c:pt idx="91" formatCode="0.00">
                  <c:v>20.449999899913902</c:v>
                </c:pt>
                <c:pt idx="92" formatCode="0.00">
                  <c:v>19.846666562681399</c:v>
                </c:pt>
                <c:pt idx="93" formatCode="0.00">
                  <c:v>19.846666562681399</c:v>
                </c:pt>
                <c:pt idx="94" formatCode="0.00">
                  <c:v>19.846666562681399</c:v>
                </c:pt>
                <c:pt idx="95" formatCode="0.00">
                  <c:v>17.356666920085701</c:v>
                </c:pt>
                <c:pt idx="96" formatCode="0.00">
                  <c:v>17.356666920085701</c:v>
                </c:pt>
                <c:pt idx="97" formatCode="0.00">
                  <c:v>17.356666920085701</c:v>
                </c:pt>
                <c:pt idx="98" formatCode="0.00">
                  <c:v>14.4666663122674</c:v>
                </c:pt>
                <c:pt idx="99" formatCode="0.00">
                  <c:v>14.4666663122674</c:v>
                </c:pt>
                <c:pt idx="100" formatCode="0.00">
                  <c:v>14.4666663122674</c:v>
                </c:pt>
                <c:pt idx="101" formatCode="0.00">
                  <c:v>20.0433330281327</c:v>
                </c:pt>
                <c:pt idx="102" formatCode="0.00">
                  <c:v>20.0433330281327</c:v>
                </c:pt>
                <c:pt idx="103" formatCode="0.00">
                  <c:v>20.0433330281327</c:v>
                </c:pt>
                <c:pt idx="104" formatCode="0.00">
                  <c:v>18.903332926333</c:v>
                </c:pt>
                <c:pt idx="105" formatCode="0.00">
                  <c:v>18.903332926333</c:v>
                </c:pt>
                <c:pt idx="106" formatCode="0.00">
                  <c:v>18.903332926333</c:v>
                </c:pt>
                <c:pt idx="107" formatCode="0.00">
                  <c:v>16.856666615853701</c:v>
                </c:pt>
                <c:pt idx="108" formatCode="0.00">
                  <c:v>16.856666615853701</c:v>
                </c:pt>
                <c:pt idx="109" formatCode="0.00">
                  <c:v>16.856666615853701</c:v>
                </c:pt>
                <c:pt idx="110" formatCode="0.00">
                  <c:v>14.140000103041499</c:v>
                </c:pt>
                <c:pt idx="111" formatCode="0.00">
                  <c:v>14.140000103041499</c:v>
                </c:pt>
                <c:pt idx="112" formatCode="0.00">
                  <c:v>14.140000103041499</c:v>
                </c:pt>
                <c:pt idx="113" formatCode="0.00">
                  <c:v>20.016666616002698</c:v>
                </c:pt>
                <c:pt idx="114" formatCode="0.00">
                  <c:v>20.016666616002698</c:v>
                </c:pt>
                <c:pt idx="115" formatCode="0.00">
                  <c:v>20.016666616002698</c:v>
                </c:pt>
                <c:pt idx="116" formatCode="0.00">
                  <c:v>18.973333742469499</c:v>
                </c:pt>
                <c:pt idx="117" formatCode="0.00">
                  <c:v>18.973333742469499</c:v>
                </c:pt>
                <c:pt idx="118" formatCode="0.00">
                  <c:v>18.973333742469499</c:v>
                </c:pt>
                <c:pt idx="119" formatCode="0.00">
                  <c:v>17.566666159158</c:v>
                </c:pt>
                <c:pt idx="120" formatCode="0.00">
                  <c:v>17.566666159158</c:v>
                </c:pt>
                <c:pt idx="121" formatCode="0.00">
                  <c:v>17.566666159158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3E-483F-BD54-8F72A3FE8DA0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'701D_DepotArrivals_10YW'!$E$33:$DW$33</c:f>
              <c:numCache>
                <c:formatCode>0</c:formatCode>
                <c:ptCount val="122"/>
                <c:pt idx="61" formatCode="0.00">
                  <c:v>2.6899998982747402</c:v>
                </c:pt>
                <c:pt idx="62" formatCode="0.00">
                  <c:v>1.5533332824707</c:v>
                </c:pt>
                <c:pt idx="63" formatCode="0.00">
                  <c:v>1.5533332824707</c:v>
                </c:pt>
                <c:pt idx="64" formatCode="0.00">
                  <c:v>1.5533332824707</c:v>
                </c:pt>
                <c:pt idx="65" formatCode="0.00">
                  <c:v>1.0933333237965901</c:v>
                </c:pt>
                <c:pt idx="66" formatCode="0.00">
                  <c:v>1.0933333237965901</c:v>
                </c:pt>
                <c:pt idx="67" formatCode="0.00">
                  <c:v>1.0933333237965901</c:v>
                </c:pt>
                <c:pt idx="68" formatCode="0.00">
                  <c:v>2.7999998728434199</c:v>
                </c:pt>
                <c:pt idx="69" formatCode="0.00">
                  <c:v>2.7999998728434199</c:v>
                </c:pt>
                <c:pt idx="70" formatCode="0.00">
                  <c:v>2.7999998728434199</c:v>
                </c:pt>
                <c:pt idx="71" formatCode="0.00">
                  <c:v>1.6366666158040399</c:v>
                </c:pt>
                <c:pt idx="72" formatCode="0.00">
                  <c:v>1.6366666158040399</c:v>
                </c:pt>
                <c:pt idx="73" formatCode="0.00">
                  <c:v>1.6366666158040399</c:v>
                </c:pt>
                <c:pt idx="74" formatCode="0.00">
                  <c:v>1.20333329836528</c:v>
                </c:pt>
                <c:pt idx="75" formatCode="0.00">
                  <c:v>1.20333329836528</c:v>
                </c:pt>
                <c:pt idx="76" formatCode="0.00">
                  <c:v>1.20333329836528</c:v>
                </c:pt>
                <c:pt idx="77" formatCode="0.00">
                  <c:v>2.6233332951863599</c:v>
                </c:pt>
                <c:pt idx="78" formatCode="0.00">
                  <c:v>2.6233332951863599</c:v>
                </c:pt>
                <c:pt idx="79" formatCode="0.00">
                  <c:v>2.6233332951863599</c:v>
                </c:pt>
                <c:pt idx="80" formatCode="0.00">
                  <c:v>2.9233334859212201</c:v>
                </c:pt>
                <c:pt idx="81" formatCode="0.00">
                  <c:v>2.9233334859212201</c:v>
                </c:pt>
                <c:pt idx="82" formatCode="0.00">
                  <c:v>2.9233334859212201</c:v>
                </c:pt>
                <c:pt idx="83" formatCode="0.00">
                  <c:v>1.46000003814697</c:v>
                </c:pt>
                <c:pt idx="84" formatCode="0.00">
                  <c:v>1.46000003814697</c:v>
                </c:pt>
                <c:pt idx="85" formatCode="0.00">
                  <c:v>1.46000003814697</c:v>
                </c:pt>
                <c:pt idx="86" formatCode="0.00">
                  <c:v>2.2466665903727199</c:v>
                </c:pt>
                <c:pt idx="87" formatCode="0.00">
                  <c:v>2.2466665903727199</c:v>
                </c:pt>
                <c:pt idx="88" formatCode="0.00">
                  <c:v>2.2466665903727199</c:v>
                </c:pt>
                <c:pt idx="89" formatCode="0.00">
                  <c:v>2.3900000254313101</c:v>
                </c:pt>
                <c:pt idx="90" formatCode="0.00">
                  <c:v>2.3900000254313101</c:v>
                </c:pt>
                <c:pt idx="91" formatCode="0.00">
                  <c:v>2.3900000254313101</c:v>
                </c:pt>
                <c:pt idx="92" formatCode="0.00">
                  <c:v>2.7933333714803101</c:v>
                </c:pt>
                <c:pt idx="93" formatCode="0.00">
                  <c:v>2.7933333714803101</c:v>
                </c:pt>
                <c:pt idx="94" formatCode="0.00">
                  <c:v>2.7933333714803101</c:v>
                </c:pt>
                <c:pt idx="95" formatCode="0.00">
                  <c:v>2.2266666094462102</c:v>
                </c:pt>
                <c:pt idx="96" formatCode="0.00">
                  <c:v>2.2266666094462102</c:v>
                </c:pt>
                <c:pt idx="97" formatCode="0.00">
                  <c:v>2.2266666094462102</c:v>
                </c:pt>
                <c:pt idx="98" formatCode="0.00">
                  <c:v>2.5100000699361198</c:v>
                </c:pt>
                <c:pt idx="99" formatCode="0.00">
                  <c:v>2.5100000699361198</c:v>
                </c:pt>
                <c:pt idx="100" formatCode="0.00">
                  <c:v>2.5100000699361198</c:v>
                </c:pt>
                <c:pt idx="101" formatCode="0.00">
                  <c:v>1.6933333079020201</c:v>
                </c:pt>
                <c:pt idx="102" formatCode="0.00">
                  <c:v>1.6933333079020201</c:v>
                </c:pt>
                <c:pt idx="103" formatCode="0.00">
                  <c:v>1.6933333079020201</c:v>
                </c:pt>
                <c:pt idx="104" formatCode="0.00">
                  <c:v>1.3733332951863599</c:v>
                </c:pt>
                <c:pt idx="105" formatCode="0.00">
                  <c:v>1.3733332951863599</c:v>
                </c:pt>
                <c:pt idx="106" formatCode="0.00">
                  <c:v>1.3733332951863599</c:v>
                </c:pt>
                <c:pt idx="107" formatCode="0.00">
                  <c:v>1.8866666158040399</c:v>
                </c:pt>
                <c:pt idx="108" formatCode="0.00">
                  <c:v>1.8866666158040399</c:v>
                </c:pt>
                <c:pt idx="109" formatCode="0.00">
                  <c:v>1.8866666158040399</c:v>
                </c:pt>
                <c:pt idx="110" formatCode="0.00">
                  <c:v>1.53999996185303</c:v>
                </c:pt>
                <c:pt idx="111" formatCode="0.00">
                  <c:v>1.53999996185303</c:v>
                </c:pt>
                <c:pt idx="112" formatCode="0.00">
                  <c:v>1.53999996185303</c:v>
                </c:pt>
                <c:pt idx="113" formatCode="0.00">
                  <c:v>2.3766667048136401</c:v>
                </c:pt>
                <c:pt idx="114" formatCode="0.00">
                  <c:v>2.3766667048136401</c:v>
                </c:pt>
                <c:pt idx="115" formatCode="0.00">
                  <c:v>2.3766667048136401</c:v>
                </c:pt>
                <c:pt idx="116" formatCode="0.00">
                  <c:v>1.96333328882853</c:v>
                </c:pt>
                <c:pt idx="117" formatCode="0.00">
                  <c:v>1.96333328882853</c:v>
                </c:pt>
                <c:pt idx="118" formatCode="0.00">
                  <c:v>1.96333328882853</c:v>
                </c:pt>
                <c:pt idx="119" formatCode="0.00">
                  <c:v>1.96333328882853</c:v>
                </c:pt>
                <c:pt idx="120" formatCode="0.00">
                  <c:v>1.96333328882853</c:v>
                </c:pt>
                <c:pt idx="121" formatCode="0.00">
                  <c:v>1.96333328882853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3E-483F-BD54-8F72A3FE8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04416"/>
        <c:axId val="128614400"/>
      </c:lineChart>
      <c:dateAx>
        <c:axId val="128604416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4400"/>
        <c:crosses val="autoZero"/>
        <c:auto val="1"/>
        <c:lblOffset val="100"/>
        <c:baseTimeUnit val="months"/>
      </c:dateAx>
      <c:valAx>
        <c:axId val="1286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2.3321719394194277E-3"/>
              <c:y val="0.2780930674292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4416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44572341642078"/>
          <c:y val="9.8091388978655186E-2"/>
          <c:w val="0.14093150282854744"/>
          <c:h val="0.76379756670227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070741598834294"/>
          <c:y val="2.81637939971466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867313963831925E-2"/>
          <c:y val="0.13075548126154171"/>
          <c:w val="0.78781484256386858"/>
          <c:h val="0.6549678910875410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Validation!$AM$8:$BR$8</c:f>
              <c:numCache>
                <c:formatCode>0</c:formatCode>
                <c:ptCount val="32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7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11</c:v>
                </c:pt>
                <c:pt idx="25">
                  <c:v>24</c:v>
                </c:pt>
                <c:pt idx="26">
                  <c:v>10</c:v>
                </c:pt>
                <c:pt idx="27">
                  <c:v>13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6-407D-8FEA-6821E6A9AA38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Validation!$AL$19:$CR$19</c:f>
              <c:numCache>
                <c:formatCode>0</c:formatCode>
                <c:ptCount val="5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30</c:v>
                </c:pt>
                <c:pt idx="11">
                  <c:v>14</c:v>
                </c:pt>
                <c:pt idx="12">
                  <c:v>18</c:v>
                </c:pt>
                <c:pt idx="13">
                  <c:v>18</c:v>
                </c:pt>
                <c:pt idx="14">
                  <c:v>7</c:v>
                </c:pt>
                <c:pt idx="15">
                  <c:v>9</c:v>
                </c:pt>
                <c:pt idx="16">
                  <c:v>16</c:v>
                </c:pt>
                <c:pt idx="17">
                  <c:v>6</c:v>
                </c:pt>
                <c:pt idx="18">
                  <c:v>11</c:v>
                </c:pt>
                <c:pt idx="19">
                  <c:v>15</c:v>
                </c:pt>
                <c:pt idx="20">
                  <c:v>7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6</c:v>
                </c:pt>
                <c:pt idx="25">
                  <c:v>10</c:v>
                </c:pt>
                <c:pt idx="26">
                  <c:v>14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10</c:v>
                </c:pt>
                <c:pt idx="31">
                  <c:v>6</c:v>
                </c:pt>
                <c:pt idx="32">
                  <c:v>5</c:v>
                </c:pt>
                <c:pt idx="33">
                  <c:v>12</c:v>
                </c:pt>
                <c:pt idx="34">
                  <c:v>5</c:v>
                </c:pt>
                <c:pt idx="35">
                  <c:v>8</c:v>
                </c:pt>
                <c:pt idx="36">
                  <c:v>18</c:v>
                </c:pt>
                <c:pt idx="37">
                  <c:v>11</c:v>
                </c:pt>
                <c:pt idx="38">
                  <c:v>5</c:v>
                </c:pt>
                <c:pt idx="39">
                  <c:v>11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12</c:v>
                </c:pt>
                <c:pt idx="44">
                  <c:v>22</c:v>
                </c:pt>
                <c:pt idx="45">
                  <c:v>25</c:v>
                </c:pt>
                <c:pt idx="46">
                  <c:v>11</c:v>
                </c:pt>
                <c:pt idx="47">
                  <c:v>15</c:v>
                </c:pt>
                <c:pt idx="48">
                  <c:v>16</c:v>
                </c:pt>
                <c:pt idx="49">
                  <c:v>28</c:v>
                </c:pt>
                <c:pt idx="50">
                  <c:v>20</c:v>
                </c:pt>
                <c:pt idx="51">
                  <c:v>14</c:v>
                </c:pt>
                <c:pt idx="52">
                  <c:v>6</c:v>
                </c:pt>
                <c:pt idx="53">
                  <c:v>11</c:v>
                </c:pt>
                <c:pt idx="54">
                  <c:v>17</c:v>
                </c:pt>
                <c:pt idx="55">
                  <c:v>13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6-407D-8FEA-6821E6A9AA38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'701D_DepotArrivals_10YW'!$E$11:$DW$11</c:f>
              <c:numCache>
                <c:formatCode>0</c:formatCode>
                <c:ptCount val="122"/>
                <c:pt idx="61" formatCode="0.0">
                  <c:v>17.979999770720809</c:v>
                </c:pt>
                <c:pt idx="62" formatCode="0.0">
                  <c:v>13.603332875917339</c:v>
                </c:pt>
                <c:pt idx="63" formatCode="0.0">
                  <c:v>13.603332875917339</c:v>
                </c:pt>
                <c:pt idx="64" formatCode="0.0">
                  <c:v>13.603332875917339</c:v>
                </c:pt>
                <c:pt idx="65" formatCode="0.0">
                  <c:v>19.456666499376251</c:v>
                </c:pt>
                <c:pt idx="66" formatCode="0.0">
                  <c:v>19.456666499376251</c:v>
                </c:pt>
                <c:pt idx="67" formatCode="0.0">
                  <c:v>19.456666499376251</c:v>
                </c:pt>
                <c:pt idx="68" formatCode="0.0">
                  <c:v>18.140000085035947</c:v>
                </c:pt>
                <c:pt idx="69" formatCode="0.0">
                  <c:v>18.140000085035947</c:v>
                </c:pt>
                <c:pt idx="70" formatCode="0.0">
                  <c:v>18.140000085035947</c:v>
                </c:pt>
                <c:pt idx="71" formatCode="0.0">
                  <c:v>16.513333727916034</c:v>
                </c:pt>
                <c:pt idx="72" formatCode="0.0">
                  <c:v>16.513333727916034</c:v>
                </c:pt>
                <c:pt idx="73" formatCode="0.0">
                  <c:v>16.513333727916034</c:v>
                </c:pt>
                <c:pt idx="74" formatCode="0.0">
                  <c:v>13.863332727923959</c:v>
                </c:pt>
                <c:pt idx="75" formatCode="0.0">
                  <c:v>13.863332727923959</c:v>
                </c:pt>
                <c:pt idx="76" formatCode="0.0">
                  <c:v>13.863332727923959</c:v>
                </c:pt>
                <c:pt idx="77" formatCode="0.0">
                  <c:v>18.673333381613123</c:v>
                </c:pt>
                <c:pt idx="78" formatCode="0.0">
                  <c:v>18.673333381613123</c:v>
                </c:pt>
                <c:pt idx="79" formatCode="0.0">
                  <c:v>18.673333381613123</c:v>
                </c:pt>
                <c:pt idx="80" formatCode="0.0">
                  <c:v>18.163333584864908</c:v>
                </c:pt>
                <c:pt idx="81" formatCode="0.0">
                  <c:v>18.163333584864908</c:v>
                </c:pt>
                <c:pt idx="82" formatCode="0.0">
                  <c:v>18.163333584864908</c:v>
                </c:pt>
                <c:pt idx="83" formatCode="0.0">
                  <c:v>16.393333067496616</c:v>
                </c:pt>
                <c:pt idx="84" formatCode="0.0">
                  <c:v>16.393333067496616</c:v>
                </c:pt>
                <c:pt idx="85" formatCode="0.0">
                  <c:v>16.393333067496616</c:v>
                </c:pt>
                <c:pt idx="86" formatCode="0.0">
                  <c:v>13.983332713445066</c:v>
                </c:pt>
                <c:pt idx="87" formatCode="0.0">
                  <c:v>13.983332713445066</c:v>
                </c:pt>
                <c:pt idx="88" formatCode="0.0">
                  <c:v>13.983332713445066</c:v>
                </c:pt>
                <c:pt idx="89" formatCode="0.0">
                  <c:v>19.396666198968909</c:v>
                </c:pt>
                <c:pt idx="90" formatCode="0.0">
                  <c:v>19.396666198968909</c:v>
                </c:pt>
                <c:pt idx="91" formatCode="0.0">
                  <c:v>19.396666198968909</c:v>
                </c:pt>
                <c:pt idx="92" formatCode="0.0">
                  <c:v>18.859999451165418</c:v>
                </c:pt>
                <c:pt idx="93" formatCode="0.0">
                  <c:v>18.859999451165418</c:v>
                </c:pt>
                <c:pt idx="94" formatCode="0.0">
                  <c:v>18.859999451165418</c:v>
                </c:pt>
                <c:pt idx="95" formatCode="0.0">
                  <c:v>16.893333757296251</c:v>
                </c:pt>
                <c:pt idx="96" formatCode="0.0">
                  <c:v>16.893333757296251</c:v>
                </c:pt>
                <c:pt idx="97" formatCode="0.0">
                  <c:v>16.893333757296251</c:v>
                </c:pt>
                <c:pt idx="98" formatCode="0.0">
                  <c:v>15.150000166147908</c:v>
                </c:pt>
                <c:pt idx="99" formatCode="0.0">
                  <c:v>15.150000166147908</c:v>
                </c:pt>
                <c:pt idx="100" formatCode="0.0">
                  <c:v>15.150000166147908</c:v>
                </c:pt>
                <c:pt idx="101" formatCode="0.0">
                  <c:v>19.486666083335912</c:v>
                </c:pt>
                <c:pt idx="102" formatCode="0.0">
                  <c:v>19.486666083335912</c:v>
                </c:pt>
                <c:pt idx="103" formatCode="0.0">
                  <c:v>19.486666083335912</c:v>
                </c:pt>
                <c:pt idx="104" formatCode="0.0">
                  <c:v>19.330000001316218</c:v>
                </c:pt>
                <c:pt idx="105" formatCode="0.0">
                  <c:v>19.330000001316218</c:v>
                </c:pt>
                <c:pt idx="106" formatCode="0.0">
                  <c:v>19.330000001316218</c:v>
                </c:pt>
                <c:pt idx="107" formatCode="0.0">
                  <c:v>17.073333978652922</c:v>
                </c:pt>
                <c:pt idx="108" formatCode="0.0">
                  <c:v>17.073333978652922</c:v>
                </c:pt>
                <c:pt idx="109" formatCode="0.0">
                  <c:v>17.073333978652922</c:v>
                </c:pt>
                <c:pt idx="110" formatCode="0.0">
                  <c:v>14.39333331584934</c:v>
                </c:pt>
                <c:pt idx="111" formatCode="0.0">
                  <c:v>14.39333331584934</c:v>
                </c:pt>
                <c:pt idx="112" formatCode="0.0">
                  <c:v>14.39333331584934</c:v>
                </c:pt>
                <c:pt idx="113" formatCode="0.0">
                  <c:v>20.51333319147426</c:v>
                </c:pt>
                <c:pt idx="114" formatCode="0.0">
                  <c:v>20.51333319147426</c:v>
                </c:pt>
                <c:pt idx="115" formatCode="0.0">
                  <c:v>20.51333319147426</c:v>
                </c:pt>
                <c:pt idx="116" formatCode="0.0">
                  <c:v>19.659999400377231</c:v>
                </c:pt>
                <c:pt idx="117" formatCode="0.0">
                  <c:v>19.659999400377231</c:v>
                </c:pt>
                <c:pt idx="118" formatCode="0.0">
                  <c:v>19.659999400377231</c:v>
                </c:pt>
                <c:pt idx="119" formatCode="0.0">
                  <c:v>18.383333298688108</c:v>
                </c:pt>
                <c:pt idx="120" formatCode="0.0">
                  <c:v>18.383333298688108</c:v>
                </c:pt>
                <c:pt idx="121" formatCode="0.0">
                  <c:v>18.383333298688108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A6-407D-8FEA-6821E6A9AA38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'701D_DepotArrivals_10YW'!$E$23:$DW$23</c:f>
              <c:numCache>
                <c:formatCode>0</c:formatCode>
                <c:ptCount val="122"/>
                <c:pt idx="61" formatCode="0.00">
                  <c:v>15.46999970078469</c:v>
                </c:pt>
                <c:pt idx="62" formatCode="0.00">
                  <c:v>13.4466662108898</c:v>
                </c:pt>
                <c:pt idx="63" formatCode="0.00">
                  <c:v>13.4466662108898</c:v>
                </c:pt>
                <c:pt idx="64" formatCode="0.00">
                  <c:v>13.4466662108898</c:v>
                </c:pt>
                <c:pt idx="65" formatCode="0.00">
                  <c:v>18.666666507720901</c:v>
                </c:pt>
                <c:pt idx="66" formatCode="0.00">
                  <c:v>18.666666507720901</c:v>
                </c:pt>
                <c:pt idx="67" formatCode="0.00">
                  <c:v>18.666666507720901</c:v>
                </c:pt>
                <c:pt idx="68" formatCode="0.00">
                  <c:v>17.756666759649899</c:v>
                </c:pt>
                <c:pt idx="69" formatCode="0.00">
                  <c:v>17.756666759649899</c:v>
                </c:pt>
                <c:pt idx="70" formatCode="0.00">
                  <c:v>17.756666759649899</c:v>
                </c:pt>
                <c:pt idx="71" formatCode="0.00">
                  <c:v>15.9600004057089</c:v>
                </c:pt>
                <c:pt idx="72" formatCode="0.00">
                  <c:v>15.9600004057089</c:v>
                </c:pt>
                <c:pt idx="73" formatCode="0.00">
                  <c:v>15.9600004057089</c:v>
                </c:pt>
                <c:pt idx="74" formatCode="0.00">
                  <c:v>13.529999385277399</c:v>
                </c:pt>
                <c:pt idx="75" formatCode="0.00">
                  <c:v>13.529999385277399</c:v>
                </c:pt>
                <c:pt idx="76" formatCode="0.00">
                  <c:v>13.529999385277399</c:v>
                </c:pt>
                <c:pt idx="77" formatCode="0.00">
                  <c:v>18.646666715542501</c:v>
                </c:pt>
                <c:pt idx="78" formatCode="0.00">
                  <c:v>18.646666715542501</c:v>
                </c:pt>
                <c:pt idx="79" formatCode="0.00">
                  <c:v>18.646666715542501</c:v>
                </c:pt>
                <c:pt idx="80" formatCode="0.00">
                  <c:v>17.693333586057001</c:v>
                </c:pt>
                <c:pt idx="81" formatCode="0.00">
                  <c:v>17.693333586057001</c:v>
                </c:pt>
                <c:pt idx="82" formatCode="0.00">
                  <c:v>17.693333586057001</c:v>
                </c:pt>
                <c:pt idx="83" formatCode="0.00">
                  <c:v>16.093333075443901</c:v>
                </c:pt>
                <c:pt idx="84" formatCode="0.00">
                  <c:v>16.093333075443901</c:v>
                </c:pt>
                <c:pt idx="85" formatCode="0.00">
                  <c:v>16.093333075443901</c:v>
                </c:pt>
                <c:pt idx="86" formatCode="0.00">
                  <c:v>13.596666057904599</c:v>
                </c:pt>
                <c:pt idx="87" formatCode="0.00">
                  <c:v>13.596666057904599</c:v>
                </c:pt>
                <c:pt idx="88" formatCode="0.00">
                  <c:v>13.596666057904599</c:v>
                </c:pt>
                <c:pt idx="89" formatCode="0.00">
                  <c:v>18.799999545017901</c:v>
                </c:pt>
                <c:pt idx="90" formatCode="0.00">
                  <c:v>18.799999545017901</c:v>
                </c:pt>
                <c:pt idx="91" formatCode="0.00">
                  <c:v>18.799999545017901</c:v>
                </c:pt>
                <c:pt idx="92" formatCode="0.00">
                  <c:v>18.2033327718576</c:v>
                </c:pt>
                <c:pt idx="93" formatCode="0.00">
                  <c:v>18.2033327718576</c:v>
                </c:pt>
                <c:pt idx="94" formatCode="0.00">
                  <c:v>18.2033327718576</c:v>
                </c:pt>
                <c:pt idx="95" formatCode="0.00">
                  <c:v>15.7333337416252</c:v>
                </c:pt>
                <c:pt idx="96" formatCode="0.00">
                  <c:v>15.7333337416252</c:v>
                </c:pt>
                <c:pt idx="97" formatCode="0.00">
                  <c:v>15.7333337416252</c:v>
                </c:pt>
                <c:pt idx="98" formatCode="0.00">
                  <c:v>13.573333486914599</c:v>
                </c:pt>
                <c:pt idx="99" formatCode="0.00">
                  <c:v>13.573333486914599</c:v>
                </c:pt>
                <c:pt idx="100" formatCode="0.00">
                  <c:v>13.573333486914599</c:v>
                </c:pt>
                <c:pt idx="101" formatCode="0.00">
                  <c:v>18.356666107972501</c:v>
                </c:pt>
                <c:pt idx="102" formatCode="0.00">
                  <c:v>18.356666107972501</c:v>
                </c:pt>
                <c:pt idx="103" formatCode="0.00">
                  <c:v>18.356666107972501</c:v>
                </c:pt>
                <c:pt idx="104" formatCode="0.00">
                  <c:v>17.879999950528099</c:v>
                </c:pt>
                <c:pt idx="105" formatCode="0.00">
                  <c:v>17.879999950528099</c:v>
                </c:pt>
                <c:pt idx="106" formatCode="0.00">
                  <c:v>17.879999950528099</c:v>
                </c:pt>
                <c:pt idx="107" formatCode="0.00">
                  <c:v>15.933333943287501</c:v>
                </c:pt>
                <c:pt idx="108" formatCode="0.00">
                  <c:v>15.933333943287501</c:v>
                </c:pt>
                <c:pt idx="109" formatCode="0.00">
                  <c:v>15.933333943287501</c:v>
                </c:pt>
                <c:pt idx="110" formatCode="0.00">
                  <c:v>13.266666611035699</c:v>
                </c:pt>
                <c:pt idx="111" formatCode="0.00">
                  <c:v>13.266666611035699</c:v>
                </c:pt>
                <c:pt idx="112" formatCode="0.00">
                  <c:v>13.266666611035699</c:v>
                </c:pt>
                <c:pt idx="113" formatCode="0.00">
                  <c:v>18.519999851783101</c:v>
                </c:pt>
                <c:pt idx="114" formatCode="0.00">
                  <c:v>18.519999851783101</c:v>
                </c:pt>
                <c:pt idx="115" formatCode="0.00">
                  <c:v>18.519999851783101</c:v>
                </c:pt>
                <c:pt idx="116" formatCode="0.00">
                  <c:v>17.446666111548701</c:v>
                </c:pt>
                <c:pt idx="117" formatCode="0.00">
                  <c:v>17.446666111548701</c:v>
                </c:pt>
                <c:pt idx="118" formatCode="0.00">
                  <c:v>17.446666111548701</c:v>
                </c:pt>
                <c:pt idx="119" formatCode="0.00">
                  <c:v>16.399999946355798</c:v>
                </c:pt>
                <c:pt idx="120" formatCode="0.00">
                  <c:v>16.399999946355798</c:v>
                </c:pt>
                <c:pt idx="121" formatCode="0.00">
                  <c:v>16.399999946355798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A6-407D-8FEA-6821E6A9AA38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'701D_DepotArrivals_10YW'!$E$34:$DW$34</c:f>
              <c:numCache>
                <c:formatCode>0</c:formatCode>
                <c:ptCount val="122"/>
                <c:pt idx="61" formatCode="0.00">
                  <c:v>2.5100000699361198</c:v>
                </c:pt>
                <c:pt idx="62" formatCode="0.00">
                  <c:v>0.15666666502753901</c:v>
                </c:pt>
                <c:pt idx="63" formatCode="0.00">
                  <c:v>0.15666666502753901</c:v>
                </c:pt>
                <c:pt idx="64" formatCode="0.00">
                  <c:v>0.15666666502753901</c:v>
                </c:pt>
                <c:pt idx="65" formatCode="0.00">
                  <c:v>0.78999999165534995</c:v>
                </c:pt>
                <c:pt idx="66" formatCode="0.00">
                  <c:v>0.78999999165534995</c:v>
                </c:pt>
                <c:pt idx="67" formatCode="0.00">
                  <c:v>0.78999999165534995</c:v>
                </c:pt>
                <c:pt idx="68" formatCode="0.00">
                  <c:v>0.38333332538604697</c:v>
                </c:pt>
                <c:pt idx="69" formatCode="0.00">
                  <c:v>0.38333332538604697</c:v>
                </c:pt>
                <c:pt idx="70" formatCode="0.00">
                  <c:v>0.38333332538604697</c:v>
                </c:pt>
                <c:pt idx="71" formatCode="0.00">
                  <c:v>0.55333332220713305</c:v>
                </c:pt>
                <c:pt idx="72" formatCode="0.00">
                  <c:v>0.55333332220713305</c:v>
                </c:pt>
                <c:pt idx="73" formatCode="0.00">
                  <c:v>0.55333332220713305</c:v>
                </c:pt>
                <c:pt idx="74" formatCode="0.00">
                  <c:v>0.33333334264655901</c:v>
                </c:pt>
                <c:pt idx="75" formatCode="0.00">
                  <c:v>0.33333334264655901</c:v>
                </c:pt>
                <c:pt idx="76" formatCode="0.00">
                  <c:v>0.33333334264655901</c:v>
                </c:pt>
                <c:pt idx="77" formatCode="0.00">
                  <c:v>2.6666666070620199E-2</c:v>
                </c:pt>
                <c:pt idx="78" formatCode="0.00">
                  <c:v>2.6666666070620199E-2</c:v>
                </c:pt>
                <c:pt idx="79" formatCode="0.00">
                  <c:v>2.6666666070620199E-2</c:v>
                </c:pt>
                <c:pt idx="80" formatCode="0.00">
                  <c:v>0.46999999880790699</c:v>
                </c:pt>
                <c:pt idx="81" formatCode="0.00">
                  <c:v>0.46999999880790699</c:v>
                </c:pt>
                <c:pt idx="82" formatCode="0.00">
                  <c:v>0.46999999880790699</c:v>
                </c:pt>
                <c:pt idx="83" formatCode="0.00">
                  <c:v>0.29999999205271399</c:v>
                </c:pt>
                <c:pt idx="84" formatCode="0.00">
                  <c:v>0.29999999205271399</c:v>
                </c:pt>
                <c:pt idx="85" formatCode="0.00">
                  <c:v>0.29999999205271399</c:v>
                </c:pt>
                <c:pt idx="86" formatCode="0.00">
                  <c:v>0.38666665554046598</c:v>
                </c:pt>
                <c:pt idx="87" formatCode="0.00">
                  <c:v>0.38666665554046598</c:v>
                </c:pt>
                <c:pt idx="88" formatCode="0.00">
                  <c:v>0.38666665554046598</c:v>
                </c:pt>
                <c:pt idx="89" formatCode="0.00">
                  <c:v>0.59666665395100904</c:v>
                </c:pt>
                <c:pt idx="90" formatCode="0.00">
                  <c:v>0.59666665395100904</c:v>
                </c:pt>
                <c:pt idx="91" formatCode="0.00">
                  <c:v>0.59666665395100904</c:v>
                </c:pt>
                <c:pt idx="92" formatCode="0.00">
                  <c:v>0.65666667930781797</c:v>
                </c:pt>
                <c:pt idx="93" formatCode="0.00">
                  <c:v>0.65666667930781797</c:v>
                </c:pt>
                <c:pt idx="94" formatCode="0.00">
                  <c:v>0.65666667930781797</c:v>
                </c:pt>
                <c:pt idx="95" formatCode="0.00">
                  <c:v>1.1600000156710499</c:v>
                </c:pt>
                <c:pt idx="96" formatCode="0.00">
                  <c:v>1.1600000156710499</c:v>
                </c:pt>
                <c:pt idx="97" formatCode="0.00">
                  <c:v>1.1600000156710499</c:v>
                </c:pt>
                <c:pt idx="98" formatCode="0.00">
                  <c:v>1.5766666792333099</c:v>
                </c:pt>
                <c:pt idx="99" formatCode="0.00">
                  <c:v>1.5766666792333099</c:v>
                </c:pt>
                <c:pt idx="100" formatCode="0.00">
                  <c:v>1.5766666792333099</c:v>
                </c:pt>
                <c:pt idx="101" formatCode="0.00">
                  <c:v>1.12999997536341</c:v>
                </c:pt>
                <c:pt idx="102" formatCode="0.00">
                  <c:v>1.12999997536341</c:v>
                </c:pt>
                <c:pt idx="103" formatCode="0.00">
                  <c:v>1.12999997536341</c:v>
                </c:pt>
                <c:pt idx="104" formatCode="0.00">
                  <c:v>1.4500000507881201</c:v>
                </c:pt>
                <c:pt idx="105" formatCode="0.00">
                  <c:v>1.4500000507881201</c:v>
                </c:pt>
                <c:pt idx="106" formatCode="0.00">
                  <c:v>1.4500000507881201</c:v>
                </c:pt>
                <c:pt idx="107" formatCode="0.00">
                  <c:v>1.1400000353654201</c:v>
                </c:pt>
                <c:pt idx="108" formatCode="0.00">
                  <c:v>1.1400000353654201</c:v>
                </c:pt>
                <c:pt idx="109" formatCode="0.00">
                  <c:v>1.1400000353654201</c:v>
                </c:pt>
                <c:pt idx="110" formatCode="0.00">
                  <c:v>1.1266667048136401</c:v>
                </c:pt>
                <c:pt idx="111" formatCode="0.00">
                  <c:v>1.1266667048136401</c:v>
                </c:pt>
                <c:pt idx="112" formatCode="0.00">
                  <c:v>1.1266667048136401</c:v>
                </c:pt>
                <c:pt idx="113" formatCode="0.00">
                  <c:v>1.9933333396911599</c:v>
                </c:pt>
                <c:pt idx="114" formatCode="0.00">
                  <c:v>1.9933333396911599</c:v>
                </c:pt>
                <c:pt idx="115" formatCode="0.00">
                  <c:v>1.9933333396911599</c:v>
                </c:pt>
                <c:pt idx="116" formatCode="0.00">
                  <c:v>2.21333328882853</c:v>
                </c:pt>
                <c:pt idx="117" formatCode="0.00">
                  <c:v>2.21333328882853</c:v>
                </c:pt>
                <c:pt idx="118" formatCode="0.00">
                  <c:v>2.21333328882853</c:v>
                </c:pt>
                <c:pt idx="119" formatCode="0.00">
                  <c:v>1.98333335233231</c:v>
                </c:pt>
                <c:pt idx="120" formatCode="0.00">
                  <c:v>1.98333335233231</c:v>
                </c:pt>
                <c:pt idx="121" formatCode="0.00">
                  <c:v>1.98333335233231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A6-407D-8FEA-6821E6A9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6224"/>
        <c:axId val="128677760"/>
      </c:lineChart>
      <c:dateAx>
        <c:axId val="128676224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7760"/>
        <c:crosses val="autoZero"/>
        <c:auto val="1"/>
        <c:lblOffset val="100"/>
        <c:baseTimeUnit val="months"/>
      </c:dateAx>
      <c:valAx>
        <c:axId val="1286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82915764942482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224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91232926561689"/>
          <c:y val="7.8800598925867549E-2"/>
          <c:w val="0.14120804548672736"/>
          <c:h val="0.77344296172866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Validation!$AM$12:$BR$12</c:f>
              <c:numCache>
                <c:formatCode>0</c:formatCode>
                <c:ptCount val="32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9</c:v>
                </c:pt>
                <c:pt idx="24">
                  <c:v>14</c:v>
                </c:pt>
                <c:pt idx="25">
                  <c:v>19</c:v>
                </c:pt>
                <c:pt idx="26">
                  <c:v>9</c:v>
                </c:pt>
                <c:pt idx="27">
                  <c:v>12</c:v>
                </c:pt>
                <c:pt idx="2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B-4C78-9947-7099E997C2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Validation!$AL$23:$CR$23</c:f>
              <c:numCache>
                <c:formatCode>0</c:formatCode>
                <c:ptCount val="5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2</c:v>
                </c:pt>
                <c:pt idx="29">
                  <c:v>4</c:v>
                </c:pt>
                <c:pt idx="30">
                  <c:v>8</c:v>
                </c:pt>
                <c:pt idx="31">
                  <c:v>8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15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10</c:v>
                </c:pt>
                <c:pt idx="47">
                  <c:v>5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5</c:v>
                </c:pt>
                <c:pt idx="55">
                  <c:v>10</c:v>
                </c:pt>
                <c:pt idx="56">
                  <c:v>5</c:v>
                </c:pt>
                <c:pt idx="57">
                  <c:v>7</c:v>
                </c:pt>
                <c:pt idx="5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B-4C78-9947-7099E997C203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'701D_DepotArrivals_10YW'!$E$12:$DW$12</c:f>
              <c:numCache>
                <c:formatCode>0</c:formatCode>
                <c:ptCount val="122"/>
                <c:pt idx="61" formatCode="0.0">
                  <c:v>8.0799999982118713</c:v>
                </c:pt>
                <c:pt idx="62" formatCode="0.0">
                  <c:v>6.7233334680398302</c:v>
                </c:pt>
                <c:pt idx="63" formatCode="0.0">
                  <c:v>6.7233334680398302</c:v>
                </c:pt>
                <c:pt idx="64" formatCode="0.0">
                  <c:v>6.7233334680398302</c:v>
                </c:pt>
                <c:pt idx="65" formatCode="0.0">
                  <c:v>9.5100000997384395</c:v>
                </c:pt>
                <c:pt idx="66" formatCode="0.0">
                  <c:v>9.5100000997384395</c:v>
                </c:pt>
                <c:pt idx="67" formatCode="0.0">
                  <c:v>9.5100000997384395</c:v>
                </c:pt>
                <c:pt idx="68" formatCode="0.0">
                  <c:v>8.7699995438257901</c:v>
                </c:pt>
                <c:pt idx="69" formatCode="0.0">
                  <c:v>8.7699995438257901</c:v>
                </c:pt>
                <c:pt idx="70" formatCode="0.0">
                  <c:v>8.7699995438257901</c:v>
                </c:pt>
                <c:pt idx="71" formatCode="0.0">
                  <c:v>8.1166667938232404</c:v>
                </c:pt>
                <c:pt idx="72" formatCode="0.0">
                  <c:v>8.1166667938232404</c:v>
                </c:pt>
                <c:pt idx="73" formatCode="0.0">
                  <c:v>8.1166667938232404</c:v>
                </c:pt>
                <c:pt idx="74" formatCode="0.0">
                  <c:v>6.63999993602435</c:v>
                </c:pt>
                <c:pt idx="75" formatCode="0.0">
                  <c:v>6.63999993602435</c:v>
                </c:pt>
                <c:pt idx="76" formatCode="0.0">
                  <c:v>6.63999993602435</c:v>
                </c:pt>
                <c:pt idx="77" formatCode="0.0">
                  <c:v>9.5866668969392794</c:v>
                </c:pt>
                <c:pt idx="78" formatCode="0.0">
                  <c:v>9.5866668969392794</c:v>
                </c:pt>
                <c:pt idx="79" formatCode="0.0">
                  <c:v>9.5866668969392794</c:v>
                </c:pt>
                <c:pt idx="80" formatCode="0.0">
                  <c:v>8.9333330541849101</c:v>
                </c:pt>
                <c:pt idx="81" formatCode="0.0">
                  <c:v>8.9333330541849101</c:v>
                </c:pt>
                <c:pt idx="82" formatCode="0.0">
                  <c:v>8.9333330541849101</c:v>
                </c:pt>
                <c:pt idx="83" formatCode="0.0">
                  <c:v>8.0866668770710604</c:v>
                </c:pt>
                <c:pt idx="84" formatCode="0.0">
                  <c:v>8.0866668770710604</c:v>
                </c:pt>
                <c:pt idx="85" formatCode="0.0">
                  <c:v>8.0866668770710604</c:v>
                </c:pt>
                <c:pt idx="86" formatCode="0.0">
                  <c:v>6.8033333321412401</c:v>
                </c:pt>
                <c:pt idx="87" formatCode="0.0">
                  <c:v>6.8033333321412401</c:v>
                </c:pt>
                <c:pt idx="88" formatCode="0.0">
                  <c:v>6.8033333321412401</c:v>
                </c:pt>
                <c:pt idx="89" formatCode="0.0">
                  <c:v>9.3900000105301604</c:v>
                </c:pt>
                <c:pt idx="90" formatCode="0.0">
                  <c:v>9.3900000105301604</c:v>
                </c:pt>
                <c:pt idx="91" formatCode="0.0">
                  <c:v>9.3900000105301604</c:v>
                </c:pt>
                <c:pt idx="92" formatCode="0.0">
                  <c:v>9.3200000499685594</c:v>
                </c:pt>
                <c:pt idx="93" formatCode="0.0">
                  <c:v>9.3200000499685594</c:v>
                </c:pt>
                <c:pt idx="94" formatCode="0.0">
                  <c:v>9.3200000499685594</c:v>
                </c:pt>
                <c:pt idx="95" formatCode="0.0">
                  <c:v>8.0233335196971893</c:v>
                </c:pt>
                <c:pt idx="96" formatCode="0.0">
                  <c:v>8.0233335196971893</c:v>
                </c:pt>
                <c:pt idx="97" formatCode="0.0">
                  <c:v>8.0233335196971893</c:v>
                </c:pt>
                <c:pt idx="98" formatCode="0.0">
                  <c:v>6.7166666686534899</c:v>
                </c:pt>
                <c:pt idx="99" formatCode="0.0">
                  <c:v>6.7166666686534899</c:v>
                </c:pt>
                <c:pt idx="100" formatCode="0.0">
                  <c:v>6.7166666686534899</c:v>
                </c:pt>
                <c:pt idx="101" formatCode="0.0">
                  <c:v>9.5399999121824894</c:v>
                </c:pt>
                <c:pt idx="102" formatCode="0.0">
                  <c:v>9.5399999121824894</c:v>
                </c:pt>
                <c:pt idx="103" formatCode="0.0">
                  <c:v>9.5399999121824894</c:v>
                </c:pt>
                <c:pt idx="104" formatCode="0.0">
                  <c:v>9.10000025480986</c:v>
                </c:pt>
                <c:pt idx="105" formatCode="0.0">
                  <c:v>9.10000025480986</c:v>
                </c:pt>
                <c:pt idx="106" formatCode="0.0">
                  <c:v>9.10000025480986</c:v>
                </c:pt>
                <c:pt idx="107" formatCode="0.0">
                  <c:v>7.8799998213847502</c:v>
                </c:pt>
                <c:pt idx="108" formatCode="0.0">
                  <c:v>7.8799998213847502</c:v>
                </c:pt>
                <c:pt idx="109" formatCode="0.0">
                  <c:v>7.8799998213847502</c:v>
                </c:pt>
                <c:pt idx="110" formatCode="0.0">
                  <c:v>6.6433333903551102</c:v>
                </c:pt>
                <c:pt idx="111" formatCode="0.0">
                  <c:v>6.6433333903551102</c:v>
                </c:pt>
                <c:pt idx="112" formatCode="0.0">
                  <c:v>6.6433333903551102</c:v>
                </c:pt>
                <c:pt idx="113" formatCode="0.0">
                  <c:v>9.4166667809088995</c:v>
                </c:pt>
                <c:pt idx="114" formatCode="0.0">
                  <c:v>9.4166667809088995</c:v>
                </c:pt>
                <c:pt idx="115" formatCode="0.0">
                  <c:v>9.4166667809088995</c:v>
                </c:pt>
                <c:pt idx="116" formatCode="0.0">
                  <c:v>9.0033334592978207</c:v>
                </c:pt>
                <c:pt idx="117" formatCode="0.0">
                  <c:v>9.0033334592978207</c:v>
                </c:pt>
                <c:pt idx="118" formatCode="0.0">
                  <c:v>9.0033334592978207</c:v>
                </c:pt>
                <c:pt idx="119" formatCode="0.0">
                  <c:v>8.2000001594424194</c:v>
                </c:pt>
                <c:pt idx="120" formatCode="0.0">
                  <c:v>8.2000001594424194</c:v>
                </c:pt>
                <c:pt idx="121" formatCode="0.0">
                  <c:v>8.2000001594424194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B-4C78-9947-7099E997C203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'701D_DepotArrivals_10YW'!$E$24:$DW$24</c:f>
              <c:numCache>
                <c:formatCode>0</c:formatCode>
                <c:ptCount val="122"/>
                <c:pt idx="61" formatCode="0.00">
                  <c:v>8.0799999982118713</c:v>
                </c:pt>
                <c:pt idx="62" formatCode="0.00">
                  <c:v>6.7233334680398302</c:v>
                </c:pt>
                <c:pt idx="63" formatCode="0.00">
                  <c:v>6.7233334680398302</c:v>
                </c:pt>
                <c:pt idx="64" formatCode="0.00">
                  <c:v>6.7233334680398302</c:v>
                </c:pt>
                <c:pt idx="65" formatCode="0.00">
                  <c:v>9.5100000997384395</c:v>
                </c:pt>
                <c:pt idx="66" formatCode="0.00">
                  <c:v>9.5100000997384395</c:v>
                </c:pt>
                <c:pt idx="67" formatCode="0.00">
                  <c:v>9.5100000997384395</c:v>
                </c:pt>
                <c:pt idx="68" formatCode="0.00">
                  <c:v>8.7699995438257901</c:v>
                </c:pt>
                <c:pt idx="69" formatCode="0.00">
                  <c:v>8.7699995438257901</c:v>
                </c:pt>
                <c:pt idx="70" formatCode="0.00">
                  <c:v>8.7699995438257901</c:v>
                </c:pt>
                <c:pt idx="71" formatCode="0.00">
                  <c:v>8.1166667938232404</c:v>
                </c:pt>
                <c:pt idx="72" formatCode="0.00">
                  <c:v>8.1166667938232404</c:v>
                </c:pt>
                <c:pt idx="73" formatCode="0.00">
                  <c:v>8.1166667938232404</c:v>
                </c:pt>
                <c:pt idx="74" formatCode="0.00">
                  <c:v>6.63999993602435</c:v>
                </c:pt>
                <c:pt idx="75" formatCode="0.00">
                  <c:v>6.63999993602435</c:v>
                </c:pt>
                <c:pt idx="76" formatCode="0.00">
                  <c:v>6.63999993602435</c:v>
                </c:pt>
                <c:pt idx="77" formatCode="0.00">
                  <c:v>9.5866668969392794</c:v>
                </c:pt>
                <c:pt idx="78" formatCode="0.00">
                  <c:v>9.5866668969392794</c:v>
                </c:pt>
                <c:pt idx="79" formatCode="0.00">
                  <c:v>9.5866668969392794</c:v>
                </c:pt>
                <c:pt idx="80" formatCode="0.00">
                  <c:v>8.9333330541849101</c:v>
                </c:pt>
                <c:pt idx="81" formatCode="0.00">
                  <c:v>8.9333330541849101</c:v>
                </c:pt>
                <c:pt idx="82" formatCode="0.00">
                  <c:v>8.9333330541849101</c:v>
                </c:pt>
                <c:pt idx="83" formatCode="0.00">
                  <c:v>8.0866668770710604</c:v>
                </c:pt>
                <c:pt idx="84" formatCode="0.00">
                  <c:v>8.0866668770710604</c:v>
                </c:pt>
                <c:pt idx="85" formatCode="0.00">
                  <c:v>8.0866668770710604</c:v>
                </c:pt>
                <c:pt idx="86" formatCode="0.00">
                  <c:v>6.8033333321412401</c:v>
                </c:pt>
                <c:pt idx="87" formatCode="0.00">
                  <c:v>6.8033333321412401</c:v>
                </c:pt>
                <c:pt idx="88" formatCode="0.00">
                  <c:v>6.8033333321412401</c:v>
                </c:pt>
                <c:pt idx="89" formatCode="0.00">
                  <c:v>9.3900000105301604</c:v>
                </c:pt>
                <c:pt idx="90" formatCode="0.00">
                  <c:v>9.3900000105301604</c:v>
                </c:pt>
                <c:pt idx="91" formatCode="0.00">
                  <c:v>9.3900000105301604</c:v>
                </c:pt>
                <c:pt idx="92" formatCode="0.00">
                  <c:v>9.3200000499685594</c:v>
                </c:pt>
                <c:pt idx="93" formatCode="0.00">
                  <c:v>9.3200000499685594</c:v>
                </c:pt>
                <c:pt idx="94" formatCode="0.00">
                  <c:v>9.3200000499685594</c:v>
                </c:pt>
                <c:pt idx="95" formatCode="0.00">
                  <c:v>8.0233335196971893</c:v>
                </c:pt>
                <c:pt idx="96" formatCode="0.00">
                  <c:v>8.0233335196971893</c:v>
                </c:pt>
                <c:pt idx="97" formatCode="0.00">
                  <c:v>8.0233335196971893</c:v>
                </c:pt>
                <c:pt idx="98" formatCode="0.00">
                  <c:v>6.7166666686534899</c:v>
                </c:pt>
                <c:pt idx="99" formatCode="0.00">
                  <c:v>6.7166666686534899</c:v>
                </c:pt>
                <c:pt idx="100" formatCode="0.00">
                  <c:v>6.7166666686534899</c:v>
                </c:pt>
                <c:pt idx="101" formatCode="0.00">
                  <c:v>9.5399999121824894</c:v>
                </c:pt>
                <c:pt idx="102" formatCode="0.00">
                  <c:v>9.5399999121824894</c:v>
                </c:pt>
                <c:pt idx="103" formatCode="0.00">
                  <c:v>9.5399999121824894</c:v>
                </c:pt>
                <c:pt idx="104" formatCode="0.00">
                  <c:v>9.10000025480986</c:v>
                </c:pt>
                <c:pt idx="105" formatCode="0.00">
                  <c:v>9.10000025480986</c:v>
                </c:pt>
                <c:pt idx="106" formatCode="0.00">
                  <c:v>9.10000025480986</c:v>
                </c:pt>
                <c:pt idx="107" formatCode="0.00">
                  <c:v>7.8799998213847502</c:v>
                </c:pt>
                <c:pt idx="108" formatCode="0.00">
                  <c:v>7.8799998213847502</c:v>
                </c:pt>
                <c:pt idx="109" formatCode="0.00">
                  <c:v>7.8799998213847502</c:v>
                </c:pt>
                <c:pt idx="110" formatCode="0.00">
                  <c:v>6.6433333903551102</c:v>
                </c:pt>
                <c:pt idx="111" formatCode="0.00">
                  <c:v>6.6433333903551102</c:v>
                </c:pt>
                <c:pt idx="112" formatCode="0.00">
                  <c:v>6.6433333903551102</c:v>
                </c:pt>
                <c:pt idx="113" formatCode="0.00">
                  <c:v>9.4166667809088995</c:v>
                </c:pt>
                <c:pt idx="114" formatCode="0.00">
                  <c:v>9.4166667809088995</c:v>
                </c:pt>
                <c:pt idx="115" formatCode="0.00">
                  <c:v>9.4166667809088995</c:v>
                </c:pt>
                <c:pt idx="116" formatCode="0.00">
                  <c:v>9.0033334592978207</c:v>
                </c:pt>
                <c:pt idx="117" formatCode="0.00">
                  <c:v>9.0033334592978207</c:v>
                </c:pt>
                <c:pt idx="118" formatCode="0.00">
                  <c:v>9.0033334592978207</c:v>
                </c:pt>
                <c:pt idx="119" formatCode="0.00">
                  <c:v>8.2000001594424194</c:v>
                </c:pt>
                <c:pt idx="120" formatCode="0.00">
                  <c:v>8.2000001594424194</c:v>
                </c:pt>
                <c:pt idx="121" formatCode="0.00">
                  <c:v>8.2000001594424194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B-4C78-9947-7099E997C203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'701D_DepotArrivals_10YW'!$E$35:$DW$35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AEB-4C78-9947-7099E997C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EDECU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Validation!$AM$13:$BR$13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D-4D17-B7B1-DD038C8C7B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Validation!$AL$24:$CT$24</c:f>
              <c:numCache>
                <c:formatCode>0</c:formatCode>
                <c:ptCount val="61"/>
                <c:pt idx="0" formatCode="General">
                  <c:v>30</c:v>
                </c:pt>
                <c:pt idx="1">
                  <c:v>43</c:v>
                </c:pt>
                <c:pt idx="2">
                  <c:v>14</c:v>
                </c:pt>
                <c:pt idx="3">
                  <c:v>43</c:v>
                </c:pt>
                <c:pt idx="4">
                  <c:v>39</c:v>
                </c:pt>
                <c:pt idx="5">
                  <c:v>24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61</c:v>
                </c:pt>
                <c:pt idx="10">
                  <c:v>60</c:v>
                </c:pt>
                <c:pt idx="11">
                  <c:v>86</c:v>
                </c:pt>
                <c:pt idx="12">
                  <c:v>40</c:v>
                </c:pt>
                <c:pt idx="13">
                  <c:v>44</c:v>
                </c:pt>
                <c:pt idx="14">
                  <c:v>34</c:v>
                </c:pt>
                <c:pt idx="15">
                  <c:v>30</c:v>
                </c:pt>
                <c:pt idx="16">
                  <c:v>43</c:v>
                </c:pt>
                <c:pt idx="17">
                  <c:v>43</c:v>
                </c:pt>
                <c:pt idx="18">
                  <c:v>45</c:v>
                </c:pt>
                <c:pt idx="19">
                  <c:v>28</c:v>
                </c:pt>
                <c:pt idx="20">
                  <c:v>33</c:v>
                </c:pt>
                <c:pt idx="21">
                  <c:v>57</c:v>
                </c:pt>
                <c:pt idx="22">
                  <c:v>41</c:v>
                </c:pt>
                <c:pt idx="23">
                  <c:v>48</c:v>
                </c:pt>
                <c:pt idx="24">
                  <c:v>52</c:v>
                </c:pt>
                <c:pt idx="25">
                  <c:v>44</c:v>
                </c:pt>
                <c:pt idx="26">
                  <c:v>39</c:v>
                </c:pt>
                <c:pt idx="27">
                  <c:v>34</c:v>
                </c:pt>
                <c:pt idx="28">
                  <c:v>57</c:v>
                </c:pt>
                <c:pt idx="29">
                  <c:v>44</c:v>
                </c:pt>
                <c:pt idx="30">
                  <c:v>67</c:v>
                </c:pt>
                <c:pt idx="31">
                  <c:v>69</c:v>
                </c:pt>
                <c:pt idx="32">
                  <c:v>62</c:v>
                </c:pt>
                <c:pt idx="33">
                  <c:v>53</c:v>
                </c:pt>
                <c:pt idx="34">
                  <c:v>45</c:v>
                </c:pt>
                <c:pt idx="35">
                  <c:v>49</c:v>
                </c:pt>
                <c:pt idx="36">
                  <c:v>34</c:v>
                </c:pt>
                <c:pt idx="37">
                  <c:v>38</c:v>
                </c:pt>
                <c:pt idx="38">
                  <c:v>27</c:v>
                </c:pt>
                <c:pt idx="39">
                  <c:v>24</c:v>
                </c:pt>
                <c:pt idx="40">
                  <c:v>26</c:v>
                </c:pt>
                <c:pt idx="41">
                  <c:v>36</c:v>
                </c:pt>
                <c:pt idx="42">
                  <c:v>44</c:v>
                </c:pt>
                <c:pt idx="43">
                  <c:v>33</c:v>
                </c:pt>
                <c:pt idx="44">
                  <c:v>30</c:v>
                </c:pt>
                <c:pt idx="45">
                  <c:v>49</c:v>
                </c:pt>
                <c:pt idx="46">
                  <c:v>30</c:v>
                </c:pt>
                <c:pt idx="47">
                  <c:v>44</c:v>
                </c:pt>
                <c:pt idx="48">
                  <c:v>37</c:v>
                </c:pt>
                <c:pt idx="49">
                  <c:v>36</c:v>
                </c:pt>
                <c:pt idx="50">
                  <c:v>31</c:v>
                </c:pt>
                <c:pt idx="51">
                  <c:v>24</c:v>
                </c:pt>
                <c:pt idx="52">
                  <c:v>27</c:v>
                </c:pt>
                <c:pt idx="53">
                  <c:v>27</c:v>
                </c:pt>
                <c:pt idx="54">
                  <c:v>53</c:v>
                </c:pt>
                <c:pt idx="55">
                  <c:v>33</c:v>
                </c:pt>
                <c:pt idx="56">
                  <c:v>32</c:v>
                </c:pt>
                <c:pt idx="57">
                  <c:v>77</c:v>
                </c:pt>
                <c:pt idx="5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D-4D17-B7B1-DD038C8C7B03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'701D_DepotArrivals_10YW'!$E$13:$DW$13</c:f>
              <c:numCache>
                <c:formatCode>0</c:formatCode>
                <c:ptCount val="122"/>
                <c:pt idx="61" formatCode="0.0">
                  <c:v>21.889999389648452</c:v>
                </c:pt>
                <c:pt idx="62" formatCode="0.0">
                  <c:v>17.513333002726199</c:v>
                </c:pt>
                <c:pt idx="63" formatCode="0.0">
                  <c:v>17.513333002726199</c:v>
                </c:pt>
                <c:pt idx="64" formatCode="0.0">
                  <c:v>17.513333002726199</c:v>
                </c:pt>
                <c:pt idx="65" formatCode="0.0">
                  <c:v>24.576666514078799</c:v>
                </c:pt>
                <c:pt idx="66" formatCode="0.0">
                  <c:v>24.576666514078799</c:v>
                </c:pt>
                <c:pt idx="67" formatCode="0.0">
                  <c:v>24.576666514078799</c:v>
                </c:pt>
                <c:pt idx="68" formatCode="0.0">
                  <c:v>23.810000101725301</c:v>
                </c:pt>
                <c:pt idx="69" formatCode="0.0">
                  <c:v>23.810000101725301</c:v>
                </c:pt>
                <c:pt idx="70" formatCode="0.0">
                  <c:v>23.810000101725301</c:v>
                </c:pt>
                <c:pt idx="71" formatCode="0.0">
                  <c:v>21.8333339691162</c:v>
                </c:pt>
                <c:pt idx="72" formatCode="0.0">
                  <c:v>21.8333339691162</c:v>
                </c:pt>
                <c:pt idx="73" formatCode="0.0">
                  <c:v>21.8333339691162</c:v>
                </c:pt>
                <c:pt idx="74" formatCode="0.0">
                  <c:v>18.179999669392899</c:v>
                </c:pt>
                <c:pt idx="75" formatCode="0.0">
                  <c:v>18.179999669392899</c:v>
                </c:pt>
                <c:pt idx="76" formatCode="0.0">
                  <c:v>18.179999669392899</c:v>
                </c:pt>
                <c:pt idx="77" formatCode="0.0">
                  <c:v>25.023333231608099</c:v>
                </c:pt>
                <c:pt idx="78" formatCode="0.0">
                  <c:v>25.023333231608099</c:v>
                </c:pt>
                <c:pt idx="79" formatCode="0.0">
                  <c:v>25.023333231608099</c:v>
                </c:pt>
                <c:pt idx="80" formatCode="0.0">
                  <c:v>24.319999694824201</c:v>
                </c:pt>
                <c:pt idx="81" formatCode="0.0">
                  <c:v>24.319999694824201</c:v>
                </c:pt>
                <c:pt idx="82" formatCode="0.0">
                  <c:v>24.319999694824201</c:v>
                </c:pt>
                <c:pt idx="83" formatCode="0.0">
                  <c:v>22.633333841959601</c:v>
                </c:pt>
                <c:pt idx="84" formatCode="0.0">
                  <c:v>22.633333841959601</c:v>
                </c:pt>
                <c:pt idx="85" formatCode="0.0">
                  <c:v>22.633333841959601</c:v>
                </c:pt>
                <c:pt idx="86" formatCode="0.0">
                  <c:v>18.4466667175293</c:v>
                </c:pt>
                <c:pt idx="87" formatCode="0.0">
                  <c:v>18.4466667175293</c:v>
                </c:pt>
                <c:pt idx="88" formatCode="0.0">
                  <c:v>18.4466667175293</c:v>
                </c:pt>
                <c:pt idx="89" formatCode="0.0">
                  <c:v>25.6966667175293</c:v>
                </c:pt>
                <c:pt idx="90" formatCode="0.0">
                  <c:v>25.6966667175293</c:v>
                </c:pt>
                <c:pt idx="91" formatCode="0.0">
                  <c:v>25.6966667175293</c:v>
                </c:pt>
                <c:pt idx="92" formatCode="0.0">
                  <c:v>25.153333028157601</c:v>
                </c:pt>
                <c:pt idx="93" formatCode="0.0">
                  <c:v>25.153333028157601</c:v>
                </c:pt>
                <c:pt idx="94" formatCode="0.0">
                  <c:v>25.153333028157601</c:v>
                </c:pt>
                <c:pt idx="95" formatCode="0.0">
                  <c:v>22.4166673024495</c:v>
                </c:pt>
                <c:pt idx="96" formatCode="0.0">
                  <c:v>22.4166673024495</c:v>
                </c:pt>
                <c:pt idx="97" formatCode="0.0">
                  <c:v>22.4166673024495</c:v>
                </c:pt>
                <c:pt idx="98" formatCode="0.0">
                  <c:v>18.5633335113525</c:v>
                </c:pt>
                <c:pt idx="99" formatCode="0.0">
                  <c:v>18.5633335113525</c:v>
                </c:pt>
                <c:pt idx="100" formatCode="0.0">
                  <c:v>18.5633335113525</c:v>
                </c:pt>
                <c:pt idx="101" formatCode="0.0">
                  <c:v>25.560000101725301</c:v>
                </c:pt>
                <c:pt idx="102" formatCode="0.0">
                  <c:v>25.560000101725301</c:v>
                </c:pt>
                <c:pt idx="103" formatCode="0.0">
                  <c:v>25.560000101725301</c:v>
                </c:pt>
                <c:pt idx="104" formatCode="0.0">
                  <c:v>24.679999033609999</c:v>
                </c:pt>
                <c:pt idx="105" formatCode="0.0">
                  <c:v>24.679999033609999</c:v>
                </c:pt>
                <c:pt idx="106" formatCode="0.0">
                  <c:v>24.679999033609999</c:v>
                </c:pt>
                <c:pt idx="107" formatCode="0.0">
                  <c:v>22.663332621256501</c:v>
                </c:pt>
                <c:pt idx="108" formatCode="0.0">
                  <c:v>22.663332621256501</c:v>
                </c:pt>
                <c:pt idx="109" formatCode="0.0">
                  <c:v>22.663332621256501</c:v>
                </c:pt>
                <c:pt idx="110" formatCode="0.0">
                  <c:v>18.200000127156599</c:v>
                </c:pt>
                <c:pt idx="111" formatCode="0.0">
                  <c:v>18.200000127156599</c:v>
                </c:pt>
                <c:pt idx="112" formatCode="0.0">
                  <c:v>18.200000127156599</c:v>
                </c:pt>
                <c:pt idx="113" formatCode="0.0">
                  <c:v>25.586667378743499</c:v>
                </c:pt>
                <c:pt idx="114" formatCode="0.0">
                  <c:v>25.586667378743499</c:v>
                </c:pt>
                <c:pt idx="115" formatCode="0.0">
                  <c:v>25.586667378743499</c:v>
                </c:pt>
                <c:pt idx="116" formatCode="0.0">
                  <c:v>24.603333791097</c:v>
                </c:pt>
                <c:pt idx="117" formatCode="0.0">
                  <c:v>24.603333791097</c:v>
                </c:pt>
                <c:pt idx="118" formatCode="0.0">
                  <c:v>24.603333791097</c:v>
                </c:pt>
                <c:pt idx="119" formatCode="0.0">
                  <c:v>22.913332621256501</c:v>
                </c:pt>
                <c:pt idx="120" formatCode="0.0">
                  <c:v>22.913332621256501</c:v>
                </c:pt>
                <c:pt idx="121" formatCode="0.0">
                  <c:v>22.913332621256501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D-4D17-B7B1-DD038C8C7B03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'701D_DepotArrivals_10YW'!$E$25:$DW$25</c:f>
              <c:numCache>
                <c:formatCode>0</c:formatCode>
                <c:ptCount val="122"/>
                <c:pt idx="61" formatCode="0.00">
                  <c:v>21.889999389648452</c:v>
                </c:pt>
                <c:pt idx="62" formatCode="0.00">
                  <c:v>17.513333002726199</c:v>
                </c:pt>
                <c:pt idx="63" formatCode="0.00">
                  <c:v>17.513333002726199</c:v>
                </c:pt>
                <c:pt idx="64" formatCode="0.00">
                  <c:v>17.513333002726199</c:v>
                </c:pt>
                <c:pt idx="65" formatCode="0.00">
                  <c:v>24.576666514078799</c:v>
                </c:pt>
                <c:pt idx="66" formatCode="0.00">
                  <c:v>24.576666514078799</c:v>
                </c:pt>
                <c:pt idx="67" formatCode="0.00">
                  <c:v>24.576666514078799</c:v>
                </c:pt>
                <c:pt idx="68" formatCode="0.00">
                  <c:v>23.810000101725301</c:v>
                </c:pt>
                <c:pt idx="69" formatCode="0.00">
                  <c:v>23.810000101725301</c:v>
                </c:pt>
                <c:pt idx="70" formatCode="0.00">
                  <c:v>23.810000101725301</c:v>
                </c:pt>
                <c:pt idx="71" formatCode="0.00">
                  <c:v>21.8333339691162</c:v>
                </c:pt>
                <c:pt idx="72" formatCode="0.00">
                  <c:v>21.8333339691162</c:v>
                </c:pt>
                <c:pt idx="73" formatCode="0.00">
                  <c:v>21.8333339691162</c:v>
                </c:pt>
                <c:pt idx="74" formatCode="0.00">
                  <c:v>18.179999669392899</c:v>
                </c:pt>
                <c:pt idx="75" formatCode="0.00">
                  <c:v>18.179999669392899</c:v>
                </c:pt>
                <c:pt idx="76" formatCode="0.00">
                  <c:v>18.179999669392899</c:v>
                </c:pt>
                <c:pt idx="77" formatCode="0.00">
                  <c:v>25.023333231608099</c:v>
                </c:pt>
                <c:pt idx="78" formatCode="0.00">
                  <c:v>25.023333231608099</c:v>
                </c:pt>
                <c:pt idx="79" formatCode="0.00">
                  <c:v>25.023333231608099</c:v>
                </c:pt>
                <c:pt idx="80" formatCode="0.00">
                  <c:v>24.319999694824201</c:v>
                </c:pt>
                <c:pt idx="81" formatCode="0.00">
                  <c:v>24.319999694824201</c:v>
                </c:pt>
                <c:pt idx="82" formatCode="0.00">
                  <c:v>24.319999694824201</c:v>
                </c:pt>
                <c:pt idx="83" formatCode="0.00">
                  <c:v>22.633333841959601</c:v>
                </c:pt>
                <c:pt idx="84" formatCode="0.00">
                  <c:v>22.633333841959601</c:v>
                </c:pt>
                <c:pt idx="85" formatCode="0.00">
                  <c:v>22.633333841959601</c:v>
                </c:pt>
                <c:pt idx="86" formatCode="0.00">
                  <c:v>18.4466667175293</c:v>
                </c:pt>
                <c:pt idx="87" formatCode="0.00">
                  <c:v>18.4466667175293</c:v>
                </c:pt>
                <c:pt idx="88" formatCode="0.00">
                  <c:v>18.4466667175293</c:v>
                </c:pt>
                <c:pt idx="89" formatCode="0.00">
                  <c:v>25.6966667175293</c:v>
                </c:pt>
                <c:pt idx="90" formatCode="0.00">
                  <c:v>25.6966667175293</c:v>
                </c:pt>
                <c:pt idx="91" formatCode="0.00">
                  <c:v>25.6966667175293</c:v>
                </c:pt>
                <c:pt idx="92" formatCode="0.00">
                  <c:v>25.153333028157601</c:v>
                </c:pt>
                <c:pt idx="93" formatCode="0.00">
                  <c:v>25.153333028157601</c:v>
                </c:pt>
                <c:pt idx="94" formatCode="0.00">
                  <c:v>25.153333028157601</c:v>
                </c:pt>
                <c:pt idx="95" formatCode="0.00">
                  <c:v>22.4166673024495</c:v>
                </c:pt>
                <c:pt idx="96" formatCode="0.00">
                  <c:v>22.4166673024495</c:v>
                </c:pt>
                <c:pt idx="97" formatCode="0.00">
                  <c:v>22.4166673024495</c:v>
                </c:pt>
                <c:pt idx="98" formatCode="0.00">
                  <c:v>18.5633335113525</c:v>
                </c:pt>
                <c:pt idx="99" formatCode="0.00">
                  <c:v>18.5633335113525</c:v>
                </c:pt>
                <c:pt idx="100" formatCode="0.00">
                  <c:v>18.5633335113525</c:v>
                </c:pt>
                <c:pt idx="101" formatCode="0.00">
                  <c:v>25.560000101725301</c:v>
                </c:pt>
                <c:pt idx="102" formatCode="0.00">
                  <c:v>25.560000101725301</c:v>
                </c:pt>
                <c:pt idx="103" formatCode="0.00">
                  <c:v>25.560000101725301</c:v>
                </c:pt>
                <c:pt idx="104" formatCode="0.00">
                  <c:v>24.679999033609999</c:v>
                </c:pt>
                <c:pt idx="105" formatCode="0.00">
                  <c:v>24.679999033609999</c:v>
                </c:pt>
                <c:pt idx="106" formatCode="0.00">
                  <c:v>24.679999033609999</c:v>
                </c:pt>
                <c:pt idx="107" formatCode="0.00">
                  <c:v>22.663332621256501</c:v>
                </c:pt>
                <c:pt idx="108" formatCode="0.00">
                  <c:v>22.663332621256501</c:v>
                </c:pt>
                <c:pt idx="109" formatCode="0.00">
                  <c:v>22.663332621256501</c:v>
                </c:pt>
                <c:pt idx="110" formatCode="0.00">
                  <c:v>18.200000127156599</c:v>
                </c:pt>
                <c:pt idx="111" formatCode="0.00">
                  <c:v>18.200000127156599</c:v>
                </c:pt>
                <c:pt idx="112" formatCode="0.00">
                  <c:v>18.200000127156599</c:v>
                </c:pt>
                <c:pt idx="113" formatCode="0.00">
                  <c:v>25.586667378743499</c:v>
                </c:pt>
                <c:pt idx="114" formatCode="0.00">
                  <c:v>25.586667378743499</c:v>
                </c:pt>
                <c:pt idx="115" formatCode="0.00">
                  <c:v>25.586667378743499</c:v>
                </c:pt>
                <c:pt idx="116" formatCode="0.00">
                  <c:v>24.603333791097</c:v>
                </c:pt>
                <c:pt idx="117" formatCode="0.00">
                  <c:v>24.603333791097</c:v>
                </c:pt>
                <c:pt idx="118" formatCode="0.00">
                  <c:v>24.603333791097</c:v>
                </c:pt>
                <c:pt idx="119" formatCode="0.00">
                  <c:v>22.913332621256501</c:v>
                </c:pt>
                <c:pt idx="120" formatCode="0.00">
                  <c:v>22.913332621256501</c:v>
                </c:pt>
                <c:pt idx="121" formatCode="0.00">
                  <c:v>22.913332621256501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D-4D17-B7B1-DD038C8C7B03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'701D_DepotArrivals_10YW'!$E$36:$DW$36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2D-4D17-B7B1-DD038C8C7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CHMU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Validation!$AM$14:$BR$14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7-48C8-86A9-88F3BF3C2424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Validation!$AL$25:$CR$25</c:f>
              <c:numCache>
                <c:formatCode>0</c:formatCode>
                <c:ptCount val="59"/>
                <c:pt idx="0" formatCode="General">
                  <c:v>51</c:v>
                </c:pt>
                <c:pt idx="1">
                  <c:v>49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23</c:v>
                </c:pt>
                <c:pt idx="7">
                  <c:v>30</c:v>
                </c:pt>
                <c:pt idx="8">
                  <c:v>24</c:v>
                </c:pt>
                <c:pt idx="9">
                  <c:v>62</c:v>
                </c:pt>
                <c:pt idx="10">
                  <c:v>61</c:v>
                </c:pt>
                <c:pt idx="11">
                  <c:v>95</c:v>
                </c:pt>
                <c:pt idx="12">
                  <c:v>34</c:v>
                </c:pt>
                <c:pt idx="13">
                  <c:v>40</c:v>
                </c:pt>
                <c:pt idx="14">
                  <c:v>29</c:v>
                </c:pt>
                <c:pt idx="15">
                  <c:v>34</c:v>
                </c:pt>
                <c:pt idx="16">
                  <c:v>40</c:v>
                </c:pt>
                <c:pt idx="17">
                  <c:v>38</c:v>
                </c:pt>
                <c:pt idx="18">
                  <c:v>55</c:v>
                </c:pt>
                <c:pt idx="19">
                  <c:v>42</c:v>
                </c:pt>
                <c:pt idx="20">
                  <c:v>25</c:v>
                </c:pt>
                <c:pt idx="21">
                  <c:v>60</c:v>
                </c:pt>
                <c:pt idx="22">
                  <c:v>32</c:v>
                </c:pt>
                <c:pt idx="23">
                  <c:v>36</c:v>
                </c:pt>
                <c:pt idx="24">
                  <c:v>22</c:v>
                </c:pt>
                <c:pt idx="25">
                  <c:v>38</c:v>
                </c:pt>
                <c:pt idx="26">
                  <c:v>32</c:v>
                </c:pt>
                <c:pt idx="27">
                  <c:v>40</c:v>
                </c:pt>
                <c:pt idx="28">
                  <c:v>51</c:v>
                </c:pt>
                <c:pt idx="29">
                  <c:v>41</c:v>
                </c:pt>
                <c:pt idx="30">
                  <c:v>58</c:v>
                </c:pt>
                <c:pt idx="31">
                  <c:v>63</c:v>
                </c:pt>
                <c:pt idx="32">
                  <c:v>60</c:v>
                </c:pt>
                <c:pt idx="33">
                  <c:v>44</c:v>
                </c:pt>
                <c:pt idx="34">
                  <c:v>34</c:v>
                </c:pt>
                <c:pt idx="35">
                  <c:v>45</c:v>
                </c:pt>
                <c:pt idx="36">
                  <c:v>33</c:v>
                </c:pt>
                <c:pt idx="37">
                  <c:v>42</c:v>
                </c:pt>
                <c:pt idx="38">
                  <c:v>26</c:v>
                </c:pt>
                <c:pt idx="39">
                  <c:v>33</c:v>
                </c:pt>
                <c:pt idx="40">
                  <c:v>35</c:v>
                </c:pt>
                <c:pt idx="41">
                  <c:v>33</c:v>
                </c:pt>
                <c:pt idx="42">
                  <c:v>43</c:v>
                </c:pt>
                <c:pt idx="43">
                  <c:v>31</c:v>
                </c:pt>
                <c:pt idx="44">
                  <c:v>34</c:v>
                </c:pt>
                <c:pt idx="45">
                  <c:v>43</c:v>
                </c:pt>
                <c:pt idx="46">
                  <c:v>33</c:v>
                </c:pt>
                <c:pt idx="47">
                  <c:v>45</c:v>
                </c:pt>
                <c:pt idx="48">
                  <c:v>23</c:v>
                </c:pt>
                <c:pt idx="49">
                  <c:v>46</c:v>
                </c:pt>
                <c:pt idx="50">
                  <c:v>34</c:v>
                </c:pt>
                <c:pt idx="51">
                  <c:v>32</c:v>
                </c:pt>
                <c:pt idx="52">
                  <c:v>42</c:v>
                </c:pt>
                <c:pt idx="53">
                  <c:v>46</c:v>
                </c:pt>
                <c:pt idx="54">
                  <c:v>32</c:v>
                </c:pt>
                <c:pt idx="55">
                  <c:v>26</c:v>
                </c:pt>
                <c:pt idx="56">
                  <c:v>32</c:v>
                </c:pt>
                <c:pt idx="57">
                  <c:v>21</c:v>
                </c:pt>
                <c:pt idx="5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7-48C8-86A9-88F3BF3C2424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'701D_DepotArrivals_10YW'!$E$14:$DW$14</c:f>
              <c:numCache>
                <c:formatCode>0</c:formatCode>
                <c:ptCount val="122"/>
                <c:pt idx="61" formatCode="0.0">
                  <c:v>24.069999694824212</c:v>
                </c:pt>
                <c:pt idx="62" formatCode="0.0">
                  <c:v>19.6966667175293</c:v>
                </c:pt>
                <c:pt idx="63" formatCode="0.0">
                  <c:v>19.6966667175293</c:v>
                </c:pt>
                <c:pt idx="64" formatCode="0.0">
                  <c:v>19.6966667175293</c:v>
                </c:pt>
                <c:pt idx="65" formatCode="0.0">
                  <c:v>27.183334350585898</c:v>
                </c:pt>
                <c:pt idx="66" formatCode="0.0">
                  <c:v>27.183334350585898</c:v>
                </c:pt>
                <c:pt idx="67" formatCode="0.0">
                  <c:v>27.183334350585898</c:v>
                </c:pt>
                <c:pt idx="68" formatCode="0.0">
                  <c:v>26.2200012207031</c:v>
                </c:pt>
                <c:pt idx="69" formatCode="0.0">
                  <c:v>26.2200012207031</c:v>
                </c:pt>
                <c:pt idx="70" formatCode="0.0">
                  <c:v>26.2200012207031</c:v>
                </c:pt>
                <c:pt idx="71" formatCode="0.0">
                  <c:v>24.009999593099</c:v>
                </c:pt>
                <c:pt idx="72" formatCode="0.0">
                  <c:v>24.009999593099</c:v>
                </c:pt>
                <c:pt idx="73" formatCode="0.0">
                  <c:v>24.009999593099</c:v>
                </c:pt>
                <c:pt idx="74" formatCode="0.0">
                  <c:v>20.023333231608099</c:v>
                </c:pt>
                <c:pt idx="75" formatCode="0.0">
                  <c:v>20.023333231608099</c:v>
                </c:pt>
                <c:pt idx="76" formatCode="0.0">
                  <c:v>20.023333231608099</c:v>
                </c:pt>
                <c:pt idx="77" formatCode="0.0">
                  <c:v>27.486666361490901</c:v>
                </c:pt>
                <c:pt idx="78" formatCode="0.0">
                  <c:v>27.486666361490901</c:v>
                </c:pt>
                <c:pt idx="79" formatCode="0.0">
                  <c:v>27.486666361490901</c:v>
                </c:pt>
                <c:pt idx="80" formatCode="0.0">
                  <c:v>26.606666564941399</c:v>
                </c:pt>
                <c:pt idx="81" formatCode="0.0">
                  <c:v>26.606666564941399</c:v>
                </c:pt>
                <c:pt idx="82" formatCode="0.0">
                  <c:v>26.606666564941399</c:v>
                </c:pt>
                <c:pt idx="83" formatCode="0.0">
                  <c:v>24.5833333333333</c:v>
                </c:pt>
                <c:pt idx="84" formatCode="0.0">
                  <c:v>24.5833333333333</c:v>
                </c:pt>
                <c:pt idx="85" formatCode="0.0">
                  <c:v>24.5833333333333</c:v>
                </c:pt>
                <c:pt idx="86" formatCode="0.0">
                  <c:v>20.379999796549502</c:v>
                </c:pt>
                <c:pt idx="87" formatCode="0.0">
                  <c:v>20.379999796549502</c:v>
                </c:pt>
                <c:pt idx="88" formatCode="0.0">
                  <c:v>20.379999796549502</c:v>
                </c:pt>
                <c:pt idx="89" formatCode="0.0">
                  <c:v>28.1966654459635</c:v>
                </c:pt>
                <c:pt idx="90" formatCode="0.0">
                  <c:v>28.1966654459635</c:v>
                </c:pt>
                <c:pt idx="91" formatCode="0.0">
                  <c:v>28.1966654459635</c:v>
                </c:pt>
                <c:pt idx="92" formatCode="0.0">
                  <c:v>27.566665649414102</c:v>
                </c:pt>
                <c:pt idx="93" formatCode="0.0">
                  <c:v>27.566665649414102</c:v>
                </c:pt>
                <c:pt idx="94" formatCode="0.0">
                  <c:v>27.566665649414102</c:v>
                </c:pt>
                <c:pt idx="95" formatCode="0.0">
                  <c:v>24.413332621256501</c:v>
                </c:pt>
                <c:pt idx="96" formatCode="0.0">
                  <c:v>24.413332621256501</c:v>
                </c:pt>
                <c:pt idx="97" formatCode="0.0">
                  <c:v>24.413332621256501</c:v>
                </c:pt>
                <c:pt idx="98" formatCode="0.0">
                  <c:v>20.3233337402344</c:v>
                </c:pt>
                <c:pt idx="99" formatCode="0.0">
                  <c:v>20.3233337402344</c:v>
                </c:pt>
                <c:pt idx="100" formatCode="0.0">
                  <c:v>20.3233337402344</c:v>
                </c:pt>
                <c:pt idx="101" formatCode="0.0">
                  <c:v>27.986666361490901</c:v>
                </c:pt>
                <c:pt idx="102" formatCode="0.0">
                  <c:v>27.986666361490901</c:v>
                </c:pt>
                <c:pt idx="103" formatCode="0.0">
                  <c:v>27.986666361490901</c:v>
                </c:pt>
                <c:pt idx="104" formatCode="0.0">
                  <c:v>27.060000101725301</c:v>
                </c:pt>
                <c:pt idx="105" formatCode="0.0">
                  <c:v>27.060000101725301</c:v>
                </c:pt>
                <c:pt idx="106" formatCode="0.0">
                  <c:v>27.060000101725301</c:v>
                </c:pt>
                <c:pt idx="107" formatCode="0.0">
                  <c:v>24.680000305175799</c:v>
                </c:pt>
                <c:pt idx="108" formatCode="0.0">
                  <c:v>24.680000305175799</c:v>
                </c:pt>
                <c:pt idx="109" formatCode="0.0">
                  <c:v>24.680000305175799</c:v>
                </c:pt>
                <c:pt idx="110" formatCode="0.0">
                  <c:v>20.213333129882798</c:v>
                </c:pt>
                <c:pt idx="111" formatCode="0.0">
                  <c:v>20.213333129882798</c:v>
                </c:pt>
                <c:pt idx="112" formatCode="0.0">
                  <c:v>20.213333129882798</c:v>
                </c:pt>
                <c:pt idx="113" formatCode="0.0">
                  <c:v>27.8633321126302</c:v>
                </c:pt>
                <c:pt idx="114" formatCode="0.0">
                  <c:v>27.8633321126302</c:v>
                </c:pt>
                <c:pt idx="115" formatCode="0.0">
                  <c:v>27.8633321126302</c:v>
                </c:pt>
                <c:pt idx="116" formatCode="0.0">
                  <c:v>26.899998982747402</c:v>
                </c:pt>
                <c:pt idx="117" formatCode="0.0">
                  <c:v>26.899998982747402</c:v>
                </c:pt>
                <c:pt idx="118" formatCode="0.0">
                  <c:v>26.899998982747402</c:v>
                </c:pt>
                <c:pt idx="119" formatCode="0.0">
                  <c:v>25.009999593099</c:v>
                </c:pt>
                <c:pt idx="120" formatCode="0.0">
                  <c:v>25.009999593099</c:v>
                </c:pt>
                <c:pt idx="121" formatCode="0.0">
                  <c:v>25.009999593099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7-48C8-86A9-88F3BF3C2424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'701D_DepotArrivals_10YW'!$E$26:$DW$26</c:f>
              <c:numCache>
                <c:formatCode>0</c:formatCode>
                <c:ptCount val="122"/>
                <c:pt idx="61" formatCode="0.00">
                  <c:v>24.069999694824212</c:v>
                </c:pt>
                <c:pt idx="62" formatCode="0.00">
                  <c:v>19.6966667175293</c:v>
                </c:pt>
                <c:pt idx="63" formatCode="0.00">
                  <c:v>19.6966667175293</c:v>
                </c:pt>
                <c:pt idx="64" formatCode="0.00">
                  <c:v>19.6966667175293</c:v>
                </c:pt>
                <c:pt idx="65" formatCode="0.00">
                  <c:v>27.183334350585898</c:v>
                </c:pt>
                <c:pt idx="66" formatCode="0.00">
                  <c:v>27.183334350585898</c:v>
                </c:pt>
                <c:pt idx="67" formatCode="0.00">
                  <c:v>27.183334350585898</c:v>
                </c:pt>
                <c:pt idx="68" formatCode="0.00">
                  <c:v>26.2200012207031</c:v>
                </c:pt>
                <c:pt idx="69" formatCode="0.00">
                  <c:v>26.2200012207031</c:v>
                </c:pt>
                <c:pt idx="70" formatCode="0.00">
                  <c:v>26.2200012207031</c:v>
                </c:pt>
                <c:pt idx="71" formatCode="0.00">
                  <c:v>24.009999593099</c:v>
                </c:pt>
                <c:pt idx="72" formatCode="0.00">
                  <c:v>24.009999593099</c:v>
                </c:pt>
                <c:pt idx="73" formatCode="0.00">
                  <c:v>24.009999593099</c:v>
                </c:pt>
                <c:pt idx="74" formatCode="0.00">
                  <c:v>20.023333231608099</c:v>
                </c:pt>
                <c:pt idx="75" formatCode="0.00">
                  <c:v>20.023333231608099</c:v>
                </c:pt>
                <c:pt idx="76" formatCode="0.00">
                  <c:v>20.023333231608099</c:v>
                </c:pt>
                <c:pt idx="77" formatCode="0.00">
                  <c:v>27.486666361490901</c:v>
                </c:pt>
                <c:pt idx="78" formatCode="0.00">
                  <c:v>27.486666361490901</c:v>
                </c:pt>
                <c:pt idx="79" formatCode="0.00">
                  <c:v>27.486666361490901</c:v>
                </c:pt>
                <c:pt idx="80" formatCode="0.00">
                  <c:v>26.606666564941399</c:v>
                </c:pt>
                <c:pt idx="81" formatCode="0.00">
                  <c:v>26.606666564941399</c:v>
                </c:pt>
                <c:pt idx="82" formatCode="0.00">
                  <c:v>26.606666564941399</c:v>
                </c:pt>
                <c:pt idx="83" formatCode="0.00">
                  <c:v>24.5833333333333</c:v>
                </c:pt>
                <c:pt idx="84" formatCode="0.00">
                  <c:v>24.5833333333333</c:v>
                </c:pt>
                <c:pt idx="85" formatCode="0.00">
                  <c:v>24.5833333333333</c:v>
                </c:pt>
                <c:pt idx="86" formatCode="0.00">
                  <c:v>20.379999796549502</c:v>
                </c:pt>
                <c:pt idx="87" formatCode="0.00">
                  <c:v>20.379999796549502</c:v>
                </c:pt>
                <c:pt idx="88" formatCode="0.00">
                  <c:v>20.379999796549502</c:v>
                </c:pt>
                <c:pt idx="89" formatCode="0.00">
                  <c:v>28.1966654459635</c:v>
                </c:pt>
                <c:pt idx="90" formatCode="0.00">
                  <c:v>28.1966654459635</c:v>
                </c:pt>
                <c:pt idx="91" formatCode="0.00">
                  <c:v>28.1966654459635</c:v>
                </c:pt>
                <c:pt idx="92" formatCode="0.00">
                  <c:v>27.566665649414102</c:v>
                </c:pt>
                <c:pt idx="93" formatCode="0.00">
                  <c:v>27.566665649414102</c:v>
                </c:pt>
                <c:pt idx="94" formatCode="0.00">
                  <c:v>27.566665649414102</c:v>
                </c:pt>
                <c:pt idx="95" formatCode="0.00">
                  <c:v>24.413332621256501</c:v>
                </c:pt>
                <c:pt idx="96" formatCode="0.00">
                  <c:v>24.413332621256501</c:v>
                </c:pt>
                <c:pt idx="97" formatCode="0.00">
                  <c:v>24.413332621256501</c:v>
                </c:pt>
                <c:pt idx="98" formatCode="0.00">
                  <c:v>20.3233337402344</c:v>
                </c:pt>
                <c:pt idx="99" formatCode="0.00">
                  <c:v>20.3233337402344</c:v>
                </c:pt>
                <c:pt idx="100" formatCode="0.00">
                  <c:v>20.3233337402344</c:v>
                </c:pt>
                <c:pt idx="101" formatCode="0.00">
                  <c:v>27.986666361490901</c:v>
                </c:pt>
                <c:pt idx="102" formatCode="0.00">
                  <c:v>27.986666361490901</c:v>
                </c:pt>
                <c:pt idx="103" formatCode="0.00">
                  <c:v>27.986666361490901</c:v>
                </c:pt>
                <c:pt idx="104" formatCode="0.00">
                  <c:v>27.060000101725301</c:v>
                </c:pt>
                <c:pt idx="105" formatCode="0.00">
                  <c:v>27.060000101725301</c:v>
                </c:pt>
                <c:pt idx="106" formatCode="0.00">
                  <c:v>27.060000101725301</c:v>
                </c:pt>
                <c:pt idx="107" formatCode="0.00">
                  <c:v>24.680000305175799</c:v>
                </c:pt>
                <c:pt idx="108" formatCode="0.00">
                  <c:v>24.680000305175799</c:v>
                </c:pt>
                <c:pt idx="109" formatCode="0.00">
                  <c:v>24.680000305175799</c:v>
                </c:pt>
                <c:pt idx="110" formatCode="0.00">
                  <c:v>20.213333129882798</c:v>
                </c:pt>
                <c:pt idx="111" formatCode="0.00">
                  <c:v>20.213333129882798</c:v>
                </c:pt>
                <c:pt idx="112" formatCode="0.00">
                  <c:v>20.213333129882798</c:v>
                </c:pt>
                <c:pt idx="113" formatCode="0.00">
                  <c:v>27.8633321126302</c:v>
                </c:pt>
                <c:pt idx="114" formatCode="0.00">
                  <c:v>27.8633321126302</c:v>
                </c:pt>
                <c:pt idx="115" formatCode="0.00">
                  <c:v>27.8633321126302</c:v>
                </c:pt>
                <c:pt idx="116" formatCode="0.00">
                  <c:v>26.899998982747402</c:v>
                </c:pt>
                <c:pt idx="117" formatCode="0.00">
                  <c:v>26.899998982747402</c:v>
                </c:pt>
                <c:pt idx="118" formatCode="0.00">
                  <c:v>26.899998982747402</c:v>
                </c:pt>
                <c:pt idx="119" formatCode="0.00">
                  <c:v>25.009999593099</c:v>
                </c:pt>
                <c:pt idx="120" formatCode="0.00">
                  <c:v>25.009999593099</c:v>
                </c:pt>
                <c:pt idx="121" formatCode="0.00">
                  <c:v>25.009999593099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C7-48C8-86A9-88F3BF3C2424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'701D_DepotArrivals_10YW'!$E$37:$DW$37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BC7-48C8-86A9-88F3BF3C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Arrivals</a:t>
            </a:r>
            <a:r>
              <a:rPr lang="en-US" baseline="0"/>
              <a:t> to Depot</a:t>
            </a:r>
            <a:r>
              <a:rPr lang="en-US"/>
              <a:t> Forecast - 701C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FY2015-FY2022</a:t>
            </a:r>
            <a:endParaRPr lang="en-US"/>
          </a:p>
        </c:rich>
      </c:tx>
      <c:layout>
        <c:manualLayout>
          <c:xMode val="edge"/>
          <c:yMode val="edge"/>
          <c:x val="0.27176116458623856"/>
          <c:y val="2.2528450658686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161992789360904E-2"/>
          <c:y val="0.16424749499694036"/>
          <c:w val="0.75261385667154179"/>
          <c:h val="0.66174201831224022"/>
        </c:manualLayout>
      </c:layout>
      <c:lineChart>
        <c:grouping val="standard"/>
        <c:varyColors val="0"/>
        <c:ser>
          <c:idx val="5"/>
          <c:order val="0"/>
          <c:tx>
            <c:strRef>
              <c:f>Validation!$Y$28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4925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Validation!$AM$28:$CQ$28</c:f>
              <c:numCache>
                <c:formatCode>0</c:formatCode>
                <c:ptCount val="5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11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13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14</c:v>
                </c:pt>
                <c:pt idx="21">
                  <c:v>12</c:v>
                </c:pt>
                <c:pt idx="22">
                  <c:v>6</c:v>
                </c:pt>
                <c:pt idx="23">
                  <c:v>5</c:v>
                </c:pt>
                <c:pt idx="24">
                  <c:v>19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5</c:v>
                </c:pt>
                <c:pt idx="29">
                  <c:v>8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8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E-41EE-B399-F933BD8503A5}"/>
            </c:ext>
          </c:extLst>
        </c:ser>
        <c:ser>
          <c:idx val="3"/>
          <c:order val="1"/>
          <c:tx>
            <c:strRef>
              <c:f>'701C_DepotArrivals_10YW'!$A$6</c:f>
              <c:strCache>
                <c:ptCount val="1"/>
                <c:pt idx="0">
                  <c:v>701C Total Depot Arrivals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'701C_DepotArrivals_10YW'!$E$6:$DW$6</c:f>
              <c:numCache>
                <c:formatCode>General</c:formatCode>
                <c:ptCount val="123"/>
                <c:pt idx="62" formatCode="0">
                  <c:v>6.0366666534294762</c:v>
                </c:pt>
                <c:pt idx="63" formatCode="0">
                  <c:v>4.6566666650275401</c:v>
                </c:pt>
                <c:pt idx="64" formatCode="0">
                  <c:v>4.6566666650275401</c:v>
                </c:pt>
                <c:pt idx="65" formatCode="0">
                  <c:v>4.6566666650275401</c:v>
                </c:pt>
                <c:pt idx="66" formatCode="0">
                  <c:v>3.0366667062044082</c:v>
                </c:pt>
                <c:pt idx="67" formatCode="0">
                  <c:v>3.0366667062044082</c:v>
                </c:pt>
                <c:pt idx="68" formatCode="0">
                  <c:v>3.0366667062044082</c:v>
                </c:pt>
                <c:pt idx="69" formatCode="0">
                  <c:v>3.2499999341865351</c:v>
                </c:pt>
                <c:pt idx="70" formatCode="0">
                  <c:v>3.2499999341865351</c:v>
                </c:pt>
                <c:pt idx="71" formatCode="0">
                  <c:v>3.2499999341865351</c:v>
                </c:pt>
                <c:pt idx="72" formatCode="0">
                  <c:v>5.2800001204013798</c:v>
                </c:pt>
                <c:pt idx="73" formatCode="0">
                  <c:v>5.2800001204013798</c:v>
                </c:pt>
                <c:pt idx="74" formatCode="0">
                  <c:v>5.2800001204013798</c:v>
                </c:pt>
                <c:pt idx="75" formatCode="0">
                  <c:v>4.1233333634833489</c:v>
                </c:pt>
                <c:pt idx="76" formatCode="0">
                  <c:v>4.1233333634833489</c:v>
                </c:pt>
                <c:pt idx="77" formatCode="0">
                  <c:v>4.1233333634833489</c:v>
                </c:pt>
                <c:pt idx="78" formatCode="0">
                  <c:v>3.2166665935268002</c:v>
                </c:pt>
                <c:pt idx="79" formatCode="0">
                  <c:v>3.2166665935268002</c:v>
                </c:pt>
                <c:pt idx="80" formatCode="0">
                  <c:v>3.2166665935268002</c:v>
                </c:pt>
                <c:pt idx="81" formatCode="0">
                  <c:v>4.0033333140114928</c:v>
                </c:pt>
                <c:pt idx="82" formatCode="0">
                  <c:v>4.0033333140114928</c:v>
                </c:pt>
                <c:pt idx="83" formatCode="0">
                  <c:v>4.0033333140114928</c:v>
                </c:pt>
                <c:pt idx="84" formatCode="0">
                  <c:v>2.4300000257790089</c:v>
                </c:pt>
                <c:pt idx="85" formatCode="0">
                  <c:v>2.4300000257790089</c:v>
                </c:pt>
                <c:pt idx="86" formatCode="0">
                  <c:v>2.4300000257790089</c:v>
                </c:pt>
                <c:pt idx="87" formatCode="0">
                  <c:v>2.8666667056580359</c:v>
                </c:pt>
                <c:pt idx="88" formatCode="0">
                  <c:v>2.8666667056580359</c:v>
                </c:pt>
                <c:pt idx="89" formatCode="0">
                  <c:v>2.8666667056580359</c:v>
                </c:pt>
                <c:pt idx="90" formatCode="0">
                  <c:v>2.503333304698272</c:v>
                </c:pt>
                <c:pt idx="91" formatCode="0">
                  <c:v>2.503333304698272</c:v>
                </c:pt>
                <c:pt idx="92" formatCode="0">
                  <c:v>2.503333304698272</c:v>
                </c:pt>
                <c:pt idx="93" formatCode="0">
                  <c:v>2.3266667450467788</c:v>
                </c:pt>
                <c:pt idx="94" formatCode="0">
                  <c:v>2.3266667450467788</c:v>
                </c:pt>
                <c:pt idx="95" formatCode="0">
                  <c:v>2.3266667450467788</c:v>
                </c:pt>
                <c:pt idx="96" formatCode="0">
                  <c:v>0.42666665588816</c:v>
                </c:pt>
                <c:pt idx="97" formatCode="0">
                  <c:v>0.42666665588816</c:v>
                </c:pt>
                <c:pt idx="98" formatCode="0">
                  <c:v>0.42666665588816</c:v>
                </c:pt>
                <c:pt idx="99" formatCode="0">
                  <c:v>0.42000000178813901</c:v>
                </c:pt>
                <c:pt idx="100" formatCode="0">
                  <c:v>0.42000000178813901</c:v>
                </c:pt>
                <c:pt idx="101" formatCode="0">
                  <c:v>0.42000000178813901</c:v>
                </c:pt>
                <c:pt idx="102" formatCode="0">
                  <c:v>0.72333331902821896</c:v>
                </c:pt>
                <c:pt idx="103" formatCode="0">
                  <c:v>0.72333331902821896</c:v>
                </c:pt>
                <c:pt idx="104" formatCode="0">
                  <c:v>0.72333331902821896</c:v>
                </c:pt>
                <c:pt idx="105" formatCode="0">
                  <c:v>0.56999999533096901</c:v>
                </c:pt>
                <c:pt idx="106" formatCode="0">
                  <c:v>0.56999999533096901</c:v>
                </c:pt>
                <c:pt idx="107" formatCode="0">
                  <c:v>0.56999999533096901</c:v>
                </c:pt>
                <c:pt idx="108" formatCode="0">
                  <c:v>0.55666666477918603</c:v>
                </c:pt>
                <c:pt idx="109" formatCode="0">
                  <c:v>0.55666666477918603</c:v>
                </c:pt>
                <c:pt idx="110" formatCode="0">
                  <c:v>0.55666666477918603</c:v>
                </c:pt>
                <c:pt idx="111" formatCode="0">
                  <c:v>0.40333332493901303</c:v>
                </c:pt>
                <c:pt idx="112" formatCode="0">
                  <c:v>0.40333332493901303</c:v>
                </c:pt>
                <c:pt idx="113" formatCode="0">
                  <c:v>0.40333332493901303</c:v>
                </c:pt>
                <c:pt idx="114" formatCode="0">
                  <c:v>0.56666666517655095</c:v>
                </c:pt>
                <c:pt idx="115" formatCode="0">
                  <c:v>0.56666666517655095</c:v>
                </c:pt>
                <c:pt idx="116" formatCode="0">
                  <c:v>0.56666666517655095</c:v>
                </c:pt>
                <c:pt idx="117" formatCode="0">
                  <c:v>0.62666667501131701</c:v>
                </c:pt>
                <c:pt idx="118" formatCode="0">
                  <c:v>0.62666667501131701</c:v>
                </c:pt>
                <c:pt idx="119" formatCode="0">
                  <c:v>0.62666667501131701</c:v>
                </c:pt>
                <c:pt idx="120" formatCode="0">
                  <c:v>0.393333330750465</c:v>
                </c:pt>
                <c:pt idx="121" formatCode="0">
                  <c:v>0.393333330750465</c:v>
                </c:pt>
                <c:pt idx="122" formatCode="0">
                  <c:v>0.393333330750465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CE-41EE-B399-F933BD8503A5}"/>
            </c:ext>
          </c:extLst>
        </c:ser>
        <c:ser>
          <c:idx val="0"/>
          <c:order val="2"/>
          <c:tx>
            <c:strRef>
              <c:f>'701C_DepotArrivals_10YW'!$A$9</c:f>
              <c:strCache>
                <c:ptCount val="1"/>
                <c:pt idx="0">
                  <c:v>701C Failure Depot Arrivals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'701C_DepotArrivals_10YW'!$E$9:$DW$9</c:f>
              <c:numCache>
                <c:formatCode>0</c:formatCode>
                <c:ptCount val="123"/>
                <c:pt idx="62" formatCode="0.00">
                  <c:v>4.0668333200961397</c:v>
                </c:pt>
                <c:pt idx="63" formatCode="0.00">
                  <c:v>2.30364165771008</c:v>
                </c:pt>
                <c:pt idx="64" formatCode="0.00">
                  <c:v>2.30364165771008</c:v>
                </c:pt>
                <c:pt idx="65" formatCode="0.00">
                  <c:v>2.30364165771008</c:v>
                </c:pt>
                <c:pt idx="66" formatCode="0.00">
                  <c:v>1.71686501913269</c:v>
                </c:pt>
                <c:pt idx="67" formatCode="0.00">
                  <c:v>1.71686501913269</c:v>
                </c:pt>
                <c:pt idx="68" formatCode="0.00">
                  <c:v>1.71686501913269</c:v>
                </c:pt>
                <c:pt idx="69" formatCode="0.00">
                  <c:v>1.4628399732212201</c:v>
                </c:pt>
                <c:pt idx="70" formatCode="0.00">
                  <c:v>1.4628399732212201</c:v>
                </c:pt>
                <c:pt idx="71" formatCode="0.00">
                  <c:v>1.4628399732212201</c:v>
                </c:pt>
                <c:pt idx="72" formatCode="0.00">
                  <c:v>1.2807133327921201</c:v>
                </c:pt>
                <c:pt idx="73" formatCode="0.00">
                  <c:v>1.2807133327921201</c:v>
                </c:pt>
                <c:pt idx="74" formatCode="0.00">
                  <c:v>1.2807133327921201</c:v>
                </c:pt>
                <c:pt idx="75" formatCode="0.00">
                  <c:v>0.97000001743435904</c:v>
                </c:pt>
                <c:pt idx="76" formatCode="0.00">
                  <c:v>0.97000001743435904</c:v>
                </c:pt>
                <c:pt idx="77" formatCode="0.00">
                  <c:v>0.97000001743435904</c:v>
                </c:pt>
                <c:pt idx="78" formatCode="0.00">
                  <c:v>1.3599999491125301</c:v>
                </c:pt>
                <c:pt idx="79" formatCode="0.00">
                  <c:v>1.3599999491125301</c:v>
                </c:pt>
                <c:pt idx="80" formatCode="0.00">
                  <c:v>1.3599999491125301</c:v>
                </c:pt>
                <c:pt idx="81" formatCode="0.00">
                  <c:v>1.77851331578692</c:v>
                </c:pt>
                <c:pt idx="82" formatCode="0.00">
                  <c:v>1.77851331578692</c:v>
                </c:pt>
                <c:pt idx="83" formatCode="0.00">
                  <c:v>1.77851331578692</c:v>
                </c:pt>
                <c:pt idx="84" formatCode="0.00">
                  <c:v>0.86666667337218894</c:v>
                </c:pt>
                <c:pt idx="85" formatCode="0.00">
                  <c:v>0.86666667337218894</c:v>
                </c:pt>
                <c:pt idx="86" formatCode="0.00">
                  <c:v>0.86666667337218894</c:v>
                </c:pt>
                <c:pt idx="87" formatCode="0.00">
                  <c:v>0.81333334371447596</c:v>
                </c:pt>
                <c:pt idx="88" formatCode="0.00">
                  <c:v>0.81333334371447596</c:v>
                </c:pt>
                <c:pt idx="89" formatCode="0.00">
                  <c:v>0.81333334371447596</c:v>
                </c:pt>
                <c:pt idx="90" formatCode="0.00">
                  <c:v>0.55333333648741201</c:v>
                </c:pt>
                <c:pt idx="91" formatCode="0.00">
                  <c:v>0.55333333648741201</c:v>
                </c:pt>
                <c:pt idx="92" formatCode="0.00">
                  <c:v>0.55333333648741201</c:v>
                </c:pt>
                <c:pt idx="93" formatCode="0.00">
                  <c:v>0.65666666875282897</c:v>
                </c:pt>
                <c:pt idx="94" formatCode="0.00">
                  <c:v>0.65666666875282897</c:v>
                </c:pt>
                <c:pt idx="95" formatCode="0.00">
                  <c:v>0.65666666875282897</c:v>
                </c:pt>
                <c:pt idx="96" formatCode="0.00">
                  <c:v>0.42666665588816</c:v>
                </c:pt>
                <c:pt idx="97" formatCode="0.00">
                  <c:v>0.42666665588816</c:v>
                </c:pt>
                <c:pt idx="98" formatCode="0.00">
                  <c:v>0.42666665588816</c:v>
                </c:pt>
                <c:pt idx="99" formatCode="0.00">
                  <c:v>0.42000000178813901</c:v>
                </c:pt>
                <c:pt idx="100" formatCode="0.00">
                  <c:v>0.42000000178813901</c:v>
                </c:pt>
                <c:pt idx="101" formatCode="0.00">
                  <c:v>0.42000000178813901</c:v>
                </c:pt>
                <c:pt idx="102" formatCode="0.00">
                  <c:v>0.72333331902821896</c:v>
                </c:pt>
                <c:pt idx="103" formatCode="0.00">
                  <c:v>0.72333331902821896</c:v>
                </c:pt>
                <c:pt idx="104" formatCode="0.00">
                  <c:v>0.72333331902821896</c:v>
                </c:pt>
                <c:pt idx="105" formatCode="0.00">
                  <c:v>0.56999999533096901</c:v>
                </c:pt>
                <c:pt idx="106" formatCode="0.00">
                  <c:v>0.56999999533096901</c:v>
                </c:pt>
                <c:pt idx="107" formatCode="0.00">
                  <c:v>0.56999999533096901</c:v>
                </c:pt>
                <c:pt idx="108" formatCode="0.00">
                  <c:v>0.55666666477918603</c:v>
                </c:pt>
                <c:pt idx="109" formatCode="0.00">
                  <c:v>0.55666666477918603</c:v>
                </c:pt>
                <c:pt idx="110" formatCode="0.00">
                  <c:v>0.55666666477918603</c:v>
                </c:pt>
                <c:pt idx="111" formatCode="0.00">
                  <c:v>0.40333332493901303</c:v>
                </c:pt>
                <c:pt idx="112" formatCode="0.00">
                  <c:v>0.40333332493901303</c:v>
                </c:pt>
                <c:pt idx="113" formatCode="0.00">
                  <c:v>0.40333332493901303</c:v>
                </c:pt>
                <c:pt idx="114" formatCode="0.00">
                  <c:v>0.56666666517655095</c:v>
                </c:pt>
                <c:pt idx="115" formatCode="0.00">
                  <c:v>0.56666666517655095</c:v>
                </c:pt>
                <c:pt idx="116" formatCode="0.00">
                  <c:v>0.56666666517655095</c:v>
                </c:pt>
                <c:pt idx="117" formatCode="0.00">
                  <c:v>0.62666667501131701</c:v>
                </c:pt>
                <c:pt idx="118" formatCode="0.00">
                  <c:v>0.62666667501131701</c:v>
                </c:pt>
                <c:pt idx="119" formatCode="0.00">
                  <c:v>0.62666667501131701</c:v>
                </c:pt>
                <c:pt idx="120" formatCode="0.00">
                  <c:v>0.393333330750465</c:v>
                </c:pt>
                <c:pt idx="121" formatCode="0.00">
                  <c:v>0.393333330750465</c:v>
                </c:pt>
                <c:pt idx="122" formatCode="0.00">
                  <c:v>0.393333330750465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CE-41EE-B399-F933BD8503A5}"/>
            </c:ext>
          </c:extLst>
        </c:ser>
        <c:ser>
          <c:idx val="1"/>
          <c:order val="3"/>
          <c:tx>
            <c:strRef>
              <c:f>'701C_DepotArrivals_10YW'!$A$10</c:f>
              <c:strCache>
                <c:ptCount val="1"/>
                <c:pt idx="0">
                  <c:v>701C Induction Depot Arrivals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'701C_DepotArrivals_10YW'!$E$10:$DW$10</c:f>
              <c:numCache>
                <c:formatCode>0</c:formatCode>
                <c:ptCount val="123"/>
                <c:pt idx="62" formatCode="0.00">
                  <c:v>0.66666666666666696</c:v>
                </c:pt>
                <c:pt idx="63" formatCode="0.00">
                  <c:v>1.9900000095367401</c:v>
                </c:pt>
                <c:pt idx="64" formatCode="0.00">
                  <c:v>1.9900000095367401</c:v>
                </c:pt>
                <c:pt idx="65" formatCode="0.00">
                  <c:v>1.9900000095367401</c:v>
                </c:pt>
                <c:pt idx="66" formatCode="0.00">
                  <c:v>1.14666668574015</c:v>
                </c:pt>
                <c:pt idx="67" formatCode="0.00">
                  <c:v>1.14666668574015</c:v>
                </c:pt>
                <c:pt idx="68" formatCode="0.00">
                  <c:v>1.14666668574015</c:v>
                </c:pt>
                <c:pt idx="69" formatCode="0.00">
                  <c:v>1.6233332951863599</c:v>
                </c:pt>
                <c:pt idx="70" formatCode="0.00">
                  <c:v>1.6233332951863599</c:v>
                </c:pt>
                <c:pt idx="71" formatCode="0.00">
                  <c:v>1.6233332951863599</c:v>
                </c:pt>
                <c:pt idx="72" formatCode="0.00">
                  <c:v>3.78333346048991</c:v>
                </c:pt>
                <c:pt idx="73" formatCode="0.00">
                  <c:v>3.78333346048991</c:v>
                </c:pt>
                <c:pt idx="74" formatCode="0.00">
                  <c:v>3.78333346048991</c:v>
                </c:pt>
                <c:pt idx="75" formatCode="0.00">
                  <c:v>3.1533333460489898</c:v>
                </c:pt>
                <c:pt idx="76" formatCode="0.00">
                  <c:v>3.1533333460489898</c:v>
                </c:pt>
                <c:pt idx="77" formatCode="0.00">
                  <c:v>3.1533333460489898</c:v>
                </c:pt>
                <c:pt idx="78" formatCode="0.00">
                  <c:v>1.8566666444142701</c:v>
                </c:pt>
                <c:pt idx="79" formatCode="0.00">
                  <c:v>1.8566666444142701</c:v>
                </c:pt>
                <c:pt idx="80" formatCode="0.00">
                  <c:v>1.8566666444142701</c:v>
                </c:pt>
                <c:pt idx="81" formatCode="0.00">
                  <c:v>2.0833333333333299</c:v>
                </c:pt>
                <c:pt idx="82" formatCode="0.00">
                  <c:v>2.0833333333333299</c:v>
                </c:pt>
                <c:pt idx="83" formatCode="0.00">
                  <c:v>2.0833333333333299</c:v>
                </c:pt>
                <c:pt idx="84" formatCode="0.00">
                  <c:v>1.56333335240682</c:v>
                </c:pt>
                <c:pt idx="85" formatCode="0.00">
                  <c:v>1.56333335240682</c:v>
                </c:pt>
                <c:pt idx="86" formatCode="0.00">
                  <c:v>1.56333335240682</c:v>
                </c:pt>
                <c:pt idx="87" formatCode="0.00">
                  <c:v>2.0533333619435599</c:v>
                </c:pt>
                <c:pt idx="88" formatCode="0.00">
                  <c:v>2.0533333619435599</c:v>
                </c:pt>
                <c:pt idx="89" formatCode="0.00">
                  <c:v>2.0533333619435599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1.94999996821086</c:v>
                </c:pt>
                <c:pt idx="93" formatCode="0.00">
                  <c:v>1.67000007629395</c:v>
                </c:pt>
                <c:pt idx="94" formatCode="0.00">
                  <c:v>1.67000007629395</c:v>
                </c:pt>
                <c:pt idx="95" formatCode="0.00">
                  <c:v>1.67000007629395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  <c:pt idx="122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CE-41EE-B399-F933BD8503A5}"/>
            </c:ext>
          </c:extLst>
        </c:ser>
        <c:ser>
          <c:idx val="4"/>
          <c:order val="4"/>
          <c:tx>
            <c:strRef>
              <c:f>'701C_DepotArrivals_10YW'!$A$11</c:f>
              <c:strCache>
                <c:ptCount val="1"/>
                <c:pt idx="0">
                  <c:v>701C LL Depot Arrivals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'701C_DepotArrivals_10YW'!$E$11:$DW$11</c:f>
              <c:numCache>
                <c:formatCode>0</c:formatCode>
                <c:ptCount val="123"/>
                <c:pt idx="62" formatCode="0.00">
                  <c:v>1.3031666666666699</c:v>
                </c:pt>
                <c:pt idx="63" formatCode="0.00">
                  <c:v>0.36302499778072</c:v>
                </c:pt>
                <c:pt idx="64" formatCode="0.00">
                  <c:v>0.36302499778072</c:v>
                </c:pt>
                <c:pt idx="65" formatCode="0.00">
                  <c:v>0.36302499778072</c:v>
                </c:pt>
                <c:pt idx="66" formatCode="0.00">
                  <c:v>0.17313500133156801</c:v>
                </c:pt>
                <c:pt idx="67" formatCode="0.00">
                  <c:v>0.17313500133156801</c:v>
                </c:pt>
                <c:pt idx="68" formatCode="0.00">
                  <c:v>0.17313500133156801</c:v>
                </c:pt>
                <c:pt idx="69" formatCode="0.00">
                  <c:v>0.16382666577895499</c:v>
                </c:pt>
                <c:pt idx="70" formatCode="0.00">
                  <c:v>0.16382666577895499</c:v>
                </c:pt>
                <c:pt idx="71" formatCode="0.00">
                  <c:v>0.16382666577895499</c:v>
                </c:pt>
                <c:pt idx="72" formatCode="0.00">
                  <c:v>0.21595332711935</c:v>
                </c:pt>
                <c:pt idx="73" formatCode="0.00">
                  <c:v>0.21595332711935</c:v>
                </c:pt>
                <c:pt idx="74" formatCode="0.00">
                  <c:v>0.21595332711935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0.14148666489124301</c:v>
                </c:pt>
                <c:pt idx="82" formatCode="0.00">
                  <c:v>0.14148666489124301</c:v>
                </c:pt>
                <c:pt idx="83" formatCode="0.00">
                  <c:v>0.14148666489124301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  <c:pt idx="122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CE-41EE-B399-F933BD85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0528"/>
        <c:axId val="128792064"/>
      </c:lineChart>
      <c:dateAx>
        <c:axId val="128790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2064"/>
        <c:crosses val="autoZero"/>
        <c:auto val="1"/>
        <c:lblOffset val="100"/>
        <c:baseTimeUnit val="months"/>
      </c:dateAx>
      <c:valAx>
        <c:axId val="1287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8.049258528621475E-4"/>
              <c:y val="0.287631880904131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41423335940955"/>
          <c:y val="7.7068589121400216E-2"/>
          <c:w val="0.17618629043229822"/>
          <c:h val="0.76486219720359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AVIM Repairs - 701C and 701D Engines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1-482E-AED8-67D760FD0E9B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Validation!$AA$28:$AU$28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2</c:v>
                </c:pt>
                <c:pt idx="8">
                  <c:v>8</c:v>
                </c:pt>
                <c:pt idx="9">
                  <c:v>8</c:v>
                </c:pt>
                <c:pt idx="10">
                  <c:v>5</c:v>
                </c:pt>
                <c:pt idx="11">
                  <c:v>7</c:v>
                </c:pt>
                <c:pt idx="12" formatCode="0">
                  <c:v>3</c:v>
                </c:pt>
                <c:pt idx="13" formatCode="0">
                  <c:v>1</c:v>
                </c:pt>
                <c:pt idx="14" formatCode="0">
                  <c:v>2</c:v>
                </c:pt>
                <c:pt idx="15" formatCode="0">
                  <c:v>1</c:v>
                </c:pt>
                <c:pt idx="16" formatCode="0">
                  <c:v>4</c:v>
                </c:pt>
                <c:pt idx="17" formatCode="0">
                  <c:v>2</c:v>
                </c:pt>
                <c:pt idx="18" formatCode="0">
                  <c:v>3</c:v>
                </c:pt>
                <c:pt idx="19" formatCode="0">
                  <c:v>3</c:v>
                </c:pt>
                <c:pt idx="20" formatCode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1-482E-AED8-67D760FD0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47776"/>
        <c:axId val="126749312"/>
      </c:lineChart>
      <c:dateAx>
        <c:axId val="12674777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9312"/>
        <c:crosses val="autoZero"/>
        <c:auto val="1"/>
        <c:lblOffset val="100"/>
        <c:baseTimeUnit val="months"/>
      </c:dateAx>
      <c:valAx>
        <c:axId val="1267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</a:t>
            </a:r>
            <a:r>
              <a:rPr lang="en-US" baseline="0"/>
              <a:t> - 701D Engines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Validation!$AA$6:$AU$6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24</c:v>
                </c:pt>
                <c:pt idx="4">
                  <c:v>18</c:v>
                </c:pt>
                <c:pt idx="5">
                  <c:v>11</c:v>
                </c:pt>
                <c:pt idx="6">
                  <c:v>17</c:v>
                </c:pt>
                <c:pt idx="7">
                  <c:v>19</c:v>
                </c:pt>
                <c:pt idx="8">
                  <c:v>19</c:v>
                </c:pt>
                <c:pt idx="9">
                  <c:v>33</c:v>
                </c:pt>
                <c:pt idx="10">
                  <c:v>40</c:v>
                </c:pt>
                <c:pt idx="11">
                  <c:v>33</c:v>
                </c:pt>
                <c:pt idx="12" formatCode="0">
                  <c:v>20</c:v>
                </c:pt>
                <c:pt idx="13" formatCode="0">
                  <c:v>11</c:v>
                </c:pt>
                <c:pt idx="14" formatCode="0">
                  <c:v>9</c:v>
                </c:pt>
                <c:pt idx="15" formatCode="0">
                  <c:v>20</c:v>
                </c:pt>
                <c:pt idx="16" formatCode="0">
                  <c:v>27</c:v>
                </c:pt>
                <c:pt idx="17" formatCode="0">
                  <c:v>27</c:v>
                </c:pt>
                <c:pt idx="18" formatCode="0">
                  <c:v>30</c:v>
                </c:pt>
                <c:pt idx="19" formatCode="0">
                  <c:v>30</c:v>
                </c:pt>
                <c:pt idx="20" formatCode="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5-4CA5-BAE0-CCA8809B70E4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Validation!$AA$29:$AV$29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5-4CA5-BAE0-CCA8809B70E4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5-4CA5-BAE0-CCA8809B7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81312"/>
        <c:axId val="126782848"/>
      </c:lineChart>
      <c:dateAx>
        <c:axId val="12678131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2848"/>
        <c:crosses val="autoZero"/>
        <c:auto val="1"/>
        <c:lblOffset val="100"/>
        <c:baseTimeUnit val="months"/>
      </c:dateAx>
      <c:valAx>
        <c:axId val="1267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- 701C/D CSM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Validation!$AA$7:$AU$7</c:f>
              <c:numCache>
                <c:formatCode>General</c:formatCode>
                <c:ptCount val="21"/>
                <c:pt idx="0">
                  <c:v>15</c:v>
                </c:pt>
                <c:pt idx="1">
                  <c:v>1</c:v>
                </c:pt>
                <c:pt idx="2">
                  <c:v>13</c:v>
                </c:pt>
                <c:pt idx="3">
                  <c:v>15</c:v>
                </c:pt>
                <c:pt idx="4">
                  <c:v>19</c:v>
                </c:pt>
                <c:pt idx="5">
                  <c:v>18</c:v>
                </c:pt>
                <c:pt idx="6">
                  <c:v>21</c:v>
                </c:pt>
                <c:pt idx="7">
                  <c:v>16</c:v>
                </c:pt>
                <c:pt idx="8">
                  <c:v>37</c:v>
                </c:pt>
                <c:pt idx="9">
                  <c:v>34</c:v>
                </c:pt>
                <c:pt idx="10">
                  <c:v>17</c:v>
                </c:pt>
                <c:pt idx="11">
                  <c:v>14</c:v>
                </c:pt>
                <c:pt idx="12" formatCode="0">
                  <c:v>14</c:v>
                </c:pt>
                <c:pt idx="13" formatCode="0">
                  <c:v>11</c:v>
                </c:pt>
                <c:pt idx="14" formatCode="0">
                  <c:v>20</c:v>
                </c:pt>
                <c:pt idx="15" formatCode="0">
                  <c:v>20</c:v>
                </c:pt>
                <c:pt idx="16" formatCode="0">
                  <c:v>10</c:v>
                </c:pt>
                <c:pt idx="17" formatCode="0">
                  <c:v>25</c:v>
                </c:pt>
                <c:pt idx="18" formatCode="0">
                  <c:v>33</c:v>
                </c:pt>
                <c:pt idx="19" formatCode="0">
                  <c:v>36</c:v>
                </c:pt>
                <c:pt idx="20" formatCode="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D-4DCD-8E98-917116E790DA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Validation!$AA$30:$AV$30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D-4DCD-8E98-917116E790DA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Validation!$AA$18:$AT$18</c:f>
              <c:numCache>
                <c:formatCode>General</c:formatCode>
                <c:ptCount val="20"/>
                <c:pt idx="0">
                  <c:v>20</c:v>
                </c:pt>
                <c:pt idx="1">
                  <c:v>10</c:v>
                </c:pt>
                <c:pt idx="2">
                  <c:v>8</c:v>
                </c:pt>
                <c:pt idx="3">
                  <c:v>23</c:v>
                </c:pt>
                <c:pt idx="4">
                  <c:v>10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  <c:pt idx="8">
                  <c:v>20</c:v>
                </c:pt>
                <c:pt idx="9">
                  <c:v>25</c:v>
                </c:pt>
                <c:pt idx="10">
                  <c:v>11</c:v>
                </c:pt>
                <c:pt idx="11">
                  <c:v>24</c:v>
                </c:pt>
                <c:pt idx="12" formatCode="0">
                  <c:v>14</c:v>
                </c:pt>
                <c:pt idx="13" formatCode="0">
                  <c:v>10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19</c:v>
                </c:pt>
                <c:pt idx="18" formatCode="0">
                  <c:v>14</c:v>
                </c:pt>
                <c:pt idx="19" formatCode="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D-4DCD-8E98-917116E79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78080"/>
        <c:axId val="126879616"/>
      </c:lineChart>
      <c:dateAx>
        <c:axId val="12687808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616"/>
        <c:crosses val="autoZero"/>
        <c:auto val="1"/>
        <c:lblOffset val="100"/>
        <c:baseTimeUnit val="months"/>
      </c:dateAx>
      <c:valAx>
        <c:axId val="1268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PTM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Validation!$AA$8:$AU$8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19</c:v>
                </c:pt>
                <c:pt idx="3">
                  <c:v>13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10</c:v>
                </c:pt>
                <c:pt idx="8">
                  <c:v>21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 formatCode="0">
                  <c:v>8</c:v>
                </c:pt>
                <c:pt idx="13" formatCode="0">
                  <c:v>6</c:v>
                </c:pt>
                <c:pt idx="14" formatCode="0">
                  <c:v>9</c:v>
                </c:pt>
                <c:pt idx="15" formatCode="0">
                  <c:v>14</c:v>
                </c:pt>
                <c:pt idx="16" formatCode="0">
                  <c:v>6</c:v>
                </c:pt>
                <c:pt idx="17" formatCode="0">
                  <c:v>22</c:v>
                </c:pt>
                <c:pt idx="18" formatCode="0">
                  <c:v>35</c:v>
                </c:pt>
                <c:pt idx="19" formatCode="0">
                  <c:v>16</c:v>
                </c:pt>
                <c:pt idx="20" formatCode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D-4068-911D-43892720C849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D-4068-911D-43892720C849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Validation!$AA$19:$AT$19</c:f>
              <c:numCache>
                <c:formatCode>General</c:formatCode>
                <c:ptCount val="2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16</c:v>
                </c:pt>
                <c:pt idx="4">
                  <c:v>7</c:v>
                </c:pt>
                <c:pt idx="5">
                  <c:v>19</c:v>
                </c:pt>
                <c:pt idx="6">
                  <c:v>15</c:v>
                </c:pt>
                <c:pt idx="7">
                  <c:v>20</c:v>
                </c:pt>
                <c:pt idx="8">
                  <c:v>14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 formatCode="0">
                  <c:v>16</c:v>
                </c:pt>
                <c:pt idx="13" formatCode="0">
                  <c:v>7</c:v>
                </c:pt>
                <c:pt idx="14" formatCode="0">
                  <c:v>14</c:v>
                </c:pt>
                <c:pt idx="15" formatCode="0">
                  <c:v>11</c:v>
                </c:pt>
                <c:pt idx="16" formatCode="0">
                  <c:v>7</c:v>
                </c:pt>
                <c:pt idx="17" formatCode="0">
                  <c:v>18</c:v>
                </c:pt>
                <c:pt idx="18" formatCode="0">
                  <c:v>7</c:v>
                </c:pt>
                <c:pt idx="19" formatCode="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ED-4068-911D-43892720C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31328"/>
        <c:axId val="126932864"/>
      </c:lineChart>
      <c:dateAx>
        <c:axId val="12693132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2864"/>
        <c:crosses val="autoZero"/>
        <c:auto val="1"/>
        <c:lblOffset val="100"/>
        <c:baseTimeUnit val="months"/>
      </c:dateAx>
      <c:valAx>
        <c:axId val="1269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MRS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Validation!$AA$9:$AU$9</c:f>
              <c:numCache>
                <c:formatCode>General</c:formatCode>
                <c:ptCount val="21"/>
                <c:pt idx="0">
                  <c:v>27</c:v>
                </c:pt>
                <c:pt idx="1">
                  <c:v>24</c:v>
                </c:pt>
                <c:pt idx="2">
                  <c:v>17</c:v>
                </c:pt>
                <c:pt idx="3">
                  <c:v>15</c:v>
                </c:pt>
                <c:pt idx="4">
                  <c:v>37</c:v>
                </c:pt>
                <c:pt idx="5">
                  <c:v>26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20</c:v>
                </c:pt>
                <c:pt idx="10">
                  <c:v>24</c:v>
                </c:pt>
                <c:pt idx="11">
                  <c:v>20</c:v>
                </c:pt>
                <c:pt idx="12" formatCode="0">
                  <c:v>10</c:v>
                </c:pt>
                <c:pt idx="13" formatCode="0">
                  <c:v>17</c:v>
                </c:pt>
                <c:pt idx="14" formatCode="0">
                  <c:v>11</c:v>
                </c:pt>
                <c:pt idx="15" formatCode="0">
                  <c:v>17</c:v>
                </c:pt>
                <c:pt idx="16" formatCode="0">
                  <c:v>19</c:v>
                </c:pt>
                <c:pt idx="17" formatCode="0">
                  <c:v>30</c:v>
                </c:pt>
                <c:pt idx="18" formatCode="0">
                  <c:v>37</c:v>
                </c:pt>
                <c:pt idx="19" formatCode="0">
                  <c:v>30</c:v>
                </c:pt>
                <c:pt idx="20" formatCode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7-44F3-9E76-51102EC9736C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7-44F3-9E76-51102EC9736C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Validation!$AA$20:$AT$20</c:f>
              <c:numCache>
                <c:formatCode>General</c:formatCode>
                <c:ptCount val="20"/>
                <c:pt idx="0">
                  <c:v>25</c:v>
                </c:pt>
                <c:pt idx="1">
                  <c:v>18</c:v>
                </c:pt>
                <c:pt idx="2">
                  <c:v>9</c:v>
                </c:pt>
                <c:pt idx="3">
                  <c:v>25</c:v>
                </c:pt>
                <c:pt idx="4">
                  <c:v>9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22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 formatCode="0">
                  <c:v>16</c:v>
                </c:pt>
                <c:pt idx="13" formatCode="0">
                  <c:v>10</c:v>
                </c:pt>
                <c:pt idx="14" formatCode="0">
                  <c:v>16</c:v>
                </c:pt>
                <c:pt idx="15" formatCode="0">
                  <c:v>15</c:v>
                </c:pt>
                <c:pt idx="16" formatCode="0">
                  <c:v>11</c:v>
                </c:pt>
                <c:pt idx="17" formatCode="0">
                  <c:v>15</c:v>
                </c:pt>
                <c:pt idx="18" formatCode="0">
                  <c:v>11</c:v>
                </c:pt>
                <c:pt idx="19" formatCode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7-44F3-9E76-51102EC97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65888"/>
        <c:axId val="127367424"/>
      </c:lineChart>
      <c:dateAx>
        <c:axId val="12736588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7424"/>
        <c:crosses val="autoZero"/>
        <c:auto val="1"/>
        <c:lblOffset val="100"/>
        <c:baseTimeUnit val="months"/>
      </c:dateAx>
      <c:valAx>
        <c:axId val="1273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CMBL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Validation!$AA$10:$AU$10</c:f>
              <c:numCache>
                <c:formatCode>General</c:formatCode>
                <c:ptCount val="21"/>
                <c:pt idx="0">
                  <c:v>33</c:v>
                </c:pt>
                <c:pt idx="1">
                  <c:v>10</c:v>
                </c:pt>
                <c:pt idx="2">
                  <c:v>24</c:v>
                </c:pt>
                <c:pt idx="3">
                  <c:v>29</c:v>
                </c:pt>
                <c:pt idx="4">
                  <c:v>25</c:v>
                </c:pt>
                <c:pt idx="5">
                  <c:v>23</c:v>
                </c:pt>
                <c:pt idx="6">
                  <c:v>29</c:v>
                </c:pt>
                <c:pt idx="7">
                  <c:v>32</c:v>
                </c:pt>
                <c:pt idx="8">
                  <c:v>31</c:v>
                </c:pt>
                <c:pt idx="9">
                  <c:v>35</c:v>
                </c:pt>
                <c:pt idx="10">
                  <c:v>20</c:v>
                </c:pt>
                <c:pt idx="11">
                  <c:v>44</c:v>
                </c:pt>
                <c:pt idx="12" formatCode="0">
                  <c:v>19</c:v>
                </c:pt>
                <c:pt idx="13" formatCode="0">
                  <c:v>18</c:v>
                </c:pt>
                <c:pt idx="14" formatCode="0">
                  <c:v>17</c:v>
                </c:pt>
                <c:pt idx="15" formatCode="0">
                  <c:v>32</c:v>
                </c:pt>
                <c:pt idx="16" formatCode="0">
                  <c:v>16</c:v>
                </c:pt>
                <c:pt idx="17" formatCode="0">
                  <c:v>32</c:v>
                </c:pt>
                <c:pt idx="18" formatCode="0">
                  <c:v>27</c:v>
                </c:pt>
                <c:pt idx="19" formatCode="0">
                  <c:v>16</c:v>
                </c:pt>
                <c:pt idx="20" formatCode="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A-4AB8-A419-5B3C3DE2C5B8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A-4AB8-A419-5B3C3DE2C5B8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Validation!$AA$21:$AT$21</c:f>
              <c:numCache>
                <c:formatCode>General</c:formatCode>
                <c:ptCount val="20"/>
                <c:pt idx="0">
                  <c:v>14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5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 formatCode="0">
                  <c:v>4</c:v>
                </c:pt>
                <c:pt idx="13" formatCode="0">
                  <c:v>4</c:v>
                </c:pt>
                <c:pt idx="14" formatCode="0">
                  <c:v>4</c:v>
                </c:pt>
                <c:pt idx="15" formatCode="0">
                  <c:v>9</c:v>
                </c:pt>
                <c:pt idx="16" formatCode="0">
                  <c:v>5</c:v>
                </c:pt>
                <c:pt idx="17" formatCode="0">
                  <c:v>5</c:v>
                </c:pt>
                <c:pt idx="18" formatCode="0">
                  <c:v>3</c:v>
                </c:pt>
                <c:pt idx="19" formatCode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1A-4AB8-A419-5B3C3DE2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736"/>
        <c:axId val="127286272"/>
      </c:lineChart>
      <c:dateAx>
        <c:axId val="12728473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6272"/>
        <c:crosses val="autoZero"/>
        <c:auto val="1"/>
        <c:lblOffset val="100"/>
        <c:baseTimeUnit val="months"/>
      </c:dateAx>
      <c:valAx>
        <c:axId val="1272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- 701C/D ACM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Validation!$AA$11:$AU$11</c:f>
              <c:numCache>
                <c:formatCode>General</c:formatCode>
                <c:ptCount val="21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  <c:pt idx="5">
                  <c:v>7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 formatCode="0">
                  <c:v>3</c:v>
                </c:pt>
                <c:pt idx="13" formatCode="0">
                  <c:v>2</c:v>
                </c:pt>
                <c:pt idx="14" formatCode="0">
                  <c:v>2</c:v>
                </c:pt>
                <c:pt idx="15" formatCode="0">
                  <c:v>1</c:v>
                </c:pt>
                <c:pt idx="16" formatCode="0">
                  <c:v>2</c:v>
                </c:pt>
                <c:pt idx="17" formatCode="0">
                  <c:v>4</c:v>
                </c:pt>
                <c:pt idx="18" formatCode="0">
                  <c:v>2</c:v>
                </c:pt>
                <c:pt idx="19" formatCode="0">
                  <c:v>6</c:v>
                </c:pt>
                <c:pt idx="20" formatCode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A-470B-9719-E5E31FF8C3BA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A-470B-9719-E5E31FF8C3BA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Validation!$AA$22:$AT$22</c:f>
              <c:numCache>
                <c:formatCode>General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14</c:v>
                </c:pt>
                <c:pt idx="6">
                  <c:v>15</c:v>
                </c:pt>
                <c:pt idx="7">
                  <c:v>9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11</c:v>
                </c:pt>
                <c:pt idx="12" formatCode="0">
                  <c:v>12</c:v>
                </c:pt>
                <c:pt idx="13" formatCode="0">
                  <c:v>9</c:v>
                </c:pt>
                <c:pt idx="14" formatCode="0">
                  <c:v>12</c:v>
                </c:pt>
                <c:pt idx="15" formatCode="0">
                  <c:v>9</c:v>
                </c:pt>
                <c:pt idx="16" formatCode="0">
                  <c:v>8</c:v>
                </c:pt>
                <c:pt idx="17" formatCode="0">
                  <c:v>18</c:v>
                </c:pt>
                <c:pt idx="18" formatCode="0">
                  <c:v>15</c:v>
                </c:pt>
                <c:pt idx="19" formatCode="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A-470B-9719-E5E31FF8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34272"/>
        <c:axId val="127335808"/>
      </c:lineChart>
      <c:dateAx>
        <c:axId val="12733427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5808"/>
        <c:crosses val="autoZero"/>
        <c:auto val="1"/>
        <c:lblOffset val="100"/>
        <c:baseTimeUnit val="months"/>
      </c:dateAx>
      <c:valAx>
        <c:axId val="1273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S1N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Validation!$AA$12:$AU$12</c:f>
              <c:numCache>
                <c:formatCode>General</c:formatCode>
                <c:ptCount val="21"/>
                <c:pt idx="0">
                  <c:v>14</c:v>
                </c:pt>
                <c:pt idx="1">
                  <c:v>6</c:v>
                </c:pt>
                <c:pt idx="2">
                  <c:v>18</c:v>
                </c:pt>
                <c:pt idx="3">
                  <c:v>30</c:v>
                </c:pt>
                <c:pt idx="4">
                  <c:v>29</c:v>
                </c:pt>
                <c:pt idx="5">
                  <c:v>23</c:v>
                </c:pt>
                <c:pt idx="6">
                  <c:v>21</c:v>
                </c:pt>
                <c:pt idx="7">
                  <c:v>33</c:v>
                </c:pt>
                <c:pt idx="8">
                  <c:v>29</c:v>
                </c:pt>
                <c:pt idx="9">
                  <c:v>27</c:v>
                </c:pt>
                <c:pt idx="10">
                  <c:v>20</c:v>
                </c:pt>
                <c:pt idx="11">
                  <c:v>32</c:v>
                </c:pt>
                <c:pt idx="12" formatCode="0">
                  <c:v>33</c:v>
                </c:pt>
                <c:pt idx="13" formatCode="0">
                  <c:v>5</c:v>
                </c:pt>
                <c:pt idx="14" formatCode="0">
                  <c:v>9</c:v>
                </c:pt>
                <c:pt idx="15" formatCode="0">
                  <c:v>18</c:v>
                </c:pt>
                <c:pt idx="16" formatCode="0">
                  <c:v>19</c:v>
                </c:pt>
                <c:pt idx="17" formatCode="0">
                  <c:v>27</c:v>
                </c:pt>
                <c:pt idx="18" formatCode="0">
                  <c:v>13</c:v>
                </c:pt>
                <c:pt idx="19" formatCode="0">
                  <c:v>30</c:v>
                </c:pt>
                <c:pt idx="20" formatCode="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8-4BD8-80EB-62A9E76550DE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8-4BD8-80EB-62A9E76550DE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Validation!$AA$23:$AT$23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 formatCode="0">
                  <c:v>1</c:v>
                </c:pt>
                <c:pt idx="13" formatCode="0">
                  <c:v>4</c:v>
                </c:pt>
                <c:pt idx="14" formatCode="0">
                  <c:v>1</c:v>
                </c:pt>
                <c:pt idx="15" formatCode="0">
                  <c:v>2</c:v>
                </c:pt>
                <c:pt idx="16" formatCode="0">
                  <c:v>1</c:v>
                </c:pt>
                <c:pt idx="17" formatCode="0">
                  <c:v>4</c:v>
                </c:pt>
                <c:pt idx="18" formatCode="0">
                  <c:v>3</c:v>
                </c:pt>
                <c:pt idx="19" formatCode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78-4BD8-80EB-62A9E7655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79232"/>
        <c:axId val="128881024"/>
      </c:lineChart>
      <c:dateAx>
        <c:axId val="12887923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1024"/>
        <c:crosses val="autoZero"/>
        <c:auto val="1"/>
        <c:lblOffset val="100"/>
        <c:baseTimeUnit val="months"/>
      </c:dateAx>
      <c:valAx>
        <c:axId val="1288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8-4B71-ADD9-130E8F18A5BF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8-4B71-ADD9-130E8F18A5BF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8-4B71-ADD9-130E8F18A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91968"/>
        <c:axId val="130297856"/>
      </c:lineChart>
      <c:dateAx>
        <c:axId val="13029196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97856"/>
        <c:crosses val="autoZero"/>
        <c:auto val="1"/>
        <c:lblOffset val="100"/>
        <c:baseTimeUnit val="months"/>
      </c:dateAx>
      <c:valAx>
        <c:axId val="13029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9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2-44A5-8A2B-2ED18E5EEC02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2-44A5-8A2B-2ED18E5EEC02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2-44A5-8A2B-2ED18E5EE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78240"/>
        <c:axId val="132780032"/>
      </c:lineChart>
      <c:dateAx>
        <c:axId val="13277824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0032"/>
        <c:crosses val="autoZero"/>
        <c:auto val="1"/>
        <c:lblOffset val="100"/>
        <c:baseTimeUnit val="months"/>
      </c:dateAx>
      <c:valAx>
        <c:axId val="132780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7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MRS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B-4229-8195-630FC8369537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B-4229-8195-630FC8369537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B-4229-8195-630FC8369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11392"/>
        <c:axId val="132829568"/>
      </c:lineChart>
      <c:dateAx>
        <c:axId val="13281139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29568"/>
        <c:crosses val="autoZero"/>
        <c:auto val="1"/>
        <c:lblOffset val="100"/>
        <c:baseTimeUnit val="months"/>
      </c:dateAx>
      <c:valAx>
        <c:axId val="132829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CMBL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C-4773-AEB2-6D870A4BCE41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C-4773-AEB2-6D870A4BCE41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C-4773-AEB2-6D870A4BC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22368"/>
        <c:axId val="132924160"/>
      </c:lineChart>
      <c:dateAx>
        <c:axId val="13292236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4160"/>
        <c:crosses val="autoZero"/>
        <c:auto val="1"/>
        <c:lblOffset val="100"/>
        <c:baseTimeUnit val="months"/>
      </c:dateAx>
      <c:valAx>
        <c:axId val="1329241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9-4BB7-8B6B-A7CDBA54C107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9-4BB7-8B6B-A7CDBA54C107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9-4BB7-8B6B-A7CDBA54C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67808"/>
        <c:axId val="132990080"/>
      </c:lineChart>
      <c:dateAx>
        <c:axId val="13296780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90080"/>
        <c:crosses val="autoZero"/>
        <c:auto val="1"/>
        <c:lblOffset val="100"/>
        <c:baseTimeUnit val="months"/>
      </c:dateAx>
      <c:valAx>
        <c:axId val="132990080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S1N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1-4F84-A26D-7DB7D7A188E9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Validation!$AA$31:$AU$31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1-4F84-A26D-7DB7D7A188E9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1-4F84-A26D-7DB7D7A1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26560"/>
        <c:axId val="133028096"/>
      </c:lineChart>
      <c:dateAx>
        <c:axId val="13302656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8096"/>
        <c:crosses val="autoZero"/>
        <c:auto val="1"/>
        <c:lblOffset val="100"/>
        <c:baseTimeUnit val="months"/>
      </c:dateAx>
      <c:valAx>
        <c:axId val="133028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Removals </a:t>
            </a:r>
            <a:r>
              <a:rPr lang="en-US" baseline="0"/>
              <a:t>-  701C and 701D Engines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5-4629-953D-A1D75023A362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5-4629-953D-A1D75023A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65728"/>
        <c:axId val="133067520"/>
      </c:lineChart>
      <c:dateAx>
        <c:axId val="13306572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7520"/>
        <c:crosses val="autoZero"/>
        <c:auto val="1"/>
        <c:lblOffset val="100"/>
        <c:baseTimeUnit val="months"/>
      </c:dateAx>
      <c:valAx>
        <c:axId val="1330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6.xml"/><Relationship Id="rId4" Type="http://schemas.openxmlformats.org/officeDocument/2006/relationships/chart" Target="../charts/chart11.xml"/><Relationship Id="rId9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6.xml"/><Relationship Id="rId4" Type="http://schemas.openxmlformats.org/officeDocument/2006/relationships/chart" Target="../charts/chart21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13" Type="http://schemas.openxmlformats.org/officeDocument/2006/relationships/chart" Target="../charts/chart40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2" Type="http://schemas.openxmlformats.org/officeDocument/2006/relationships/chart" Target="../charts/chart29.xml"/><Relationship Id="rId16" Type="http://schemas.openxmlformats.org/officeDocument/2006/relationships/image" Target="../media/image1.png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10" Type="http://schemas.openxmlformats.org/officeDocument/2006/relationships/chart" Target="../charts/chart37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358588</xdr:colOff>
      <xdr:row>45</xdr:row>
      <xdr:rowOff>89648</xdr:rowOff>
    </xdr:from>
    <xdr:to>
      <xdr:col>18</xdr:col>
      <xdr:colOff>560296</xdr:colOff>
      <xdr:row>59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336176</xdr:colOff>
      <xdr:row>61</xdr:row>
      <xdr:rowOff>0</xdr:rowOff>
    </xdr:from>
    <xdr:to>
      <xdr:col>18</xdr:col>
      <xdr:colOff>537884</xdr:colOff>
      <xdr:row>74</xdr:row>
      <xdr:rowOff>156881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347382</xdr:colOff>
      <xdr:row>76</xdr:row>
      <xdr:rowOff>145677</xdr:rowOff>
    </xdr:from>
    <xdr:to>
      <xdr:col>18</xdr:col>
      <xdr:colOff>549090</xdr:colOff>
      <xdr:row>90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324971</xdr:colOff>
      <xdr:row>92</xdr:row>
      <xdr:rowOff>134471</xdr:rowOff>
    </xdr:from>
    <xdr:to>
      <xdr:col>18</xdr:col>
      <xdr:colOff>526679</xdr:colOff>
      <xdr:row>106</xdr:row>
      <xdr:rowOff>100852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403412</xdr:colOff>
      <xdr:row>108</xdr:row>
      <xdr:rowOff>100853</xdr:rowOff>
    </xdr:from>
    <xdr:to>
      <xdr:col>19</xdr:col>
      <xdr:colOff>2</xdr:colOff>
      <xdr:row>122</xdr:row>
      <xdr:rowOff>67234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392206</xdr:colOff>
      <xdr:row>124</xdr:row>
      <xdr:rowOff>78441</xdr:rowOff>
    </xdr:from>
    <xdr:to>
      <xdr:col>18</xdr:col>
      <xdr:colOff>593914</xdr:colOff>
      <xdr:row>138</xdr:row>
      <xdr:rowOff>44822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448235</xdr:colOff>
      <xdr:row>140</xdr:row>
      <xdr:rowOff>89647</xdr:rowOff>
    </xdr:from>
    <xdr:to>
      <xdr:col>19</xdr:col>
      <xdr:colOff>44825</xdr:colOff>
      <xdr:row>154</xdr:row>
      <xdr:rowOff>56028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34384</xdr:colOff>
      <xdr:row>41</xdr:row>
      <xdr:rowOff>15270</xdr:rowOff>
    </xdr:from>
    <xdr:to>
      <xdr:col>78</xdr:col>
      <xdr:colOff>416719</xdr:colOff>
      <xdr:row>54</xdr:row>
      <xdr:rowOff>122880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88625</xdr:colOff>
      <xdr:row>55</xdr:row>
      <xdr:rowOff>172895</xdr:rowOff>
    </xdr:from>
    <xdr:to>
      <xdr:col>78</xdr:col>
      <xdr:colOff>464343</xdr:colOff>
      <xdr:row>70</xdr:row>
      <xdr:rowOff>43582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95596</xdr:colOff>
      <xdr:row>71</xdr:row>
      <xdr:rowOff>9914</xdr:rowOff>
    </xdr:from>
    <xdr:to>
      <xdr:col>78</xdr:col>
      <xdr:colOff>452437</xdr:colOff>
      <xdr:row>84</xdr:row>
      <xdr:rowOff>177378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95410</xdr:colOff>
      <xdr:row>86</xdr:row>
      <xdr:rowOff>144494</xdr:rowOff>
    </xdr:from>
    <xdr:to>
      <xdr:col>78</xdr:col>
      <xdr:colOff>452437</xdr:colOff>
      <xdr:row>100</xdr:row>
      <xdr:rowOff>101350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66</xdr:col>
      <xdr:colOff>91798</xdr:colOff>
      <xdr:row>101</xdr:row>
      <xdr:rowOff>138393</xdr:rowOff>
    </xdr:from>
    <xdr:to>
      <xdr:col>80</xdr:col>
      <xdr:colOff>71437</xdr:colOff>
      <xdr:row>115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94973</xdr:colOff>
      <xdr:row>116</xdr:row>
      <xdr:rowOff>137145</xdr:rowOff>
    </xdr:from>
    <xdr:to>
      <xdr:col>78</xdr:col>
      <xdr:colOff>440530</xdr:colOff>
      <xdr:row>130</xdr:row>
      <xdr:rowOff>92943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93913</xdr:colOff>
      <xdr:row>131</xdr:row>
      <xdr:rowOff>192803</xdr:rowOff>
    </xdr:from>
    <xdr:to>
      <xdr:col>78</xdr:col>
      <xdr:colOff>440529</xdr:colOff>
      <xdr:row>145</xdr:row>
      <xdr:rowOff>149660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0518" cy="351064"/>
    <xdr:pic>
      <xdr:nvPicPr>
        <xdr:cNvPr id="9" name="Picture 8">
          <a:extLst>
            <a:ext uri="{FF2B5EF4-FFF2-40B4-BE49-F238E27FC236}">
              <a16:creationId xmlns:a16="http://schemas.microsoft.com/office/drawing/2014/main" id="{88C1BB27-242D-48AC-A29B-C91AF4ABA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  <xdr:twoCellAnchor>
    <xdr:from>
      <xdr:col>66</xdr:col>
      <xdr:colOff>96042</xdr:colOff>
      <xdr:row>146</xdr:row>
      <xdr:rowOff>145520</xdr:rowOff>
    </xdr:from>
    <xdr:to>
      <xdr:col>78</xdr:col>
      <xdr:colOff>392904</xdr:colOff>
      <xdr:row>160</xdr:row>
      <xdr:rowOff>102377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AE486D-B31A-4A8C-A1F1-F7228B076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93925</xdr:colOff>
      <xdr:row>161</xdr:row>
      <xdr:rowOff>179916</xdr:rowOff>
    </xdr:from>
    <xdr:to>
      <xdr:col>78</xdr:col>
      <xdr:colOff>404811</xdr:colOff>
      <xdr:row>175</xdr:row>
      <xdr:rowOff>136773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DAF37D9-FFAB-44A6-98E4-EC2B0B098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333375</xdr:colOff>
      <xdr:row>12</xdr:row>
      <xdr:rowOff>166687</xdr:rowOff>
    </xdr:from>
    <xdr:to>
      <xdr:col>83</xdr:col>
      <xdr:colOff>428625</xdr:colOff>
      <xdr:row>29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76199</xdr:colOff>
      <xdr:row>0</xdr:row>
      <xdr:rowOff>66675</xdr:rowOff>
    </xdr:from>
    <xdr:to>
      <xdr:col>0</xdr:col>
      <xdr:colOff>1588078</xdr:colOff>
      <xdr:row>1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10CD55-FE36-4DF2-AEA3-84D03AFC4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6198</xdr:colOff>
      <xdr:row>41</xdr:row>
      <xdr:rowOff>142877</xdr:rowOff>
    </xdr:from>
    <xdr:to>
      <xdr:col>83</xdr:col>
      <xdr:colOff>128851</xdr:colOff>
      <xdr:row>55</xdr:row>
      <xdr:rowOff>179316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80E65-2F52-4380-AF80-23DCA5E5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10132</xdr:colOff>
      <xdr:row>56</xdr:row>
      <xdr:rowOff>143979</xdr:rowOff>
    </xdr:from>
    <xdr:to>
      <xdr:col>83</xdr:col>
      <xdr:colOff>138377</xdr:colOff>
      <xdr:row>71</xdr:row>
      <xdr:rowOff>23927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344F9-DF31-4609-8FE9-B70B45E5E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11205</xdr:colOff>
      <xdr:row>72</xdr:row>
      <xdr:rowOff>37963</xdr:rowOff>
    </xdr:from>
    <xdr:to>
      <xdr:col>83</xdr:col>
      <xdr:colOff>169068</xdr:colOff>
      <xdr:row>85</xdr:row>
      <xdr:rowOff>196165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9FB11-64E7-4662-9F03-22B27E3C1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8904</xdr:colOff>
      <xdr:row>87</xdr:row>
      <xdr:rowOff>103221</xdr:rowOff>
    </xdr:from>
    <xdr:to>
      <xdr:col>83</xdr:col>
      <xdr:colOff>208227</xdr:colOff>
      <xdr:row>101</xdr:row>
      <xdr:rowOff>59018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CCB34-6318-415C-810E-BF7C2A377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5292</xdr:colOff>
      <xdr:row>102</xdr:row>
      <xdr:rowOff>170144</xdr:rowOff>
    </xdr:from>
    <xdr:to>
      <xdr:col>83</xdr:col>
      <xdr:colOff>250561</xdr:colOff>
      <xdr:row>116</xdr:row>
      <xdr:rowOff>136525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964245-62D2-4A57-B1D8-5190138C1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67</xdr:col>
      <xdr:colOff>5291</xdr:colOff>
      <xdr:row>117</xdr:row>
      <xdr:rowOff>43749</xdr:rowOff>
    </xdr:from>
    <xdr:to>
      <xdr:col>83</xdr:col>
      <xdr:colOff>250560</xdr:colOff>
      <xdr:row>130</xdr:row>
      <xdr:rowOff>201953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9C388D-E836-4E82-9E46-783F0A84D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13757</xdr:colOff>
      <xdr:row>131</xdr:row>
      <xdr:rowOff>147296</xdr:rowOff>
    </xdr:from>
    <xdr:to>
      <xdr:col>83</xdr:col>
      <xdr:colOff>268551</xdr:colOff>
      <xdr:row>145</xdr:row>
      <xdr:rowOff>113675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7DF18E-8AAA-4085-826B-419F70708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1879" cy="342900"/>
    <xdr:pic>
      <xdr:nvPicPr>
        <xdr:cNvPr id="9" name="Picture 8">
          <a:extLst>
            <a:ext uri="{FF2B5EF4-FFF2-40B4-BE49-F238E27FC236}">
              <a16:creationId xmlns:a16="http://schemas.microsoft.com/office/drawing/2014/main" id="{84948AA0-D6BB-472E-AAF6-2B2CF6105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  <xdr:twoCellAnchor>
    <xdr:from>
      <xdr:col>67</xdr:col>
      <xdr:colOff>6351</xdr:colOff>
      <xdr:row>147</xdr:row>
      <xdr:rowOff>47626</xdr:rowOff>
    </xdr:from>
    <xdr:to>
      <xdr:col>83</xdr:col>
      <xdr:colOff>270670</xdr:colOff>
      <xdr:row>161</xdr:row>
      <xdr:rowOff>11625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76F88D-F678-460D-A35B-D7BF11DF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67</xdr:col>
      <xdr:colOff>5293</xdr:colOff>
      <xdr:row>161</xdr:row>
      <xdr:rowOff>142875</xdr:rowOff>
    </xdr:from>
    <xdr:to>
      <xdr:col>83</xdr:col>
      <xdr:colOff>260087</xdr:colOff>
      <xdr:row>175</xdr:row>
      <xdr:rowOff>108198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4B4178-FCD4-4621-9D87-3305C2FF1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109537</xdr:colOff>
      <xdr:row>12</xdr:row>
      <xdr:rowOff>159544</xdr:rowOff>
    </xdr:from>
    <xdr:to>
      <xdr:col>79</xdr:col>
      <xdr:colOff>452438</xdr:colOff>
      <xdr:row>29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955C7-1D22-4E60-8E69-32BE566BE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1879" cy="342900"/>
    <xdr:pic>
      <xdr:nvPicPr>
        <xdr:cNvPr id="3" name="Picture 2">
          <a:extLst>
            <a:ext uri="{FF2B5EF4-FFF2-40B4-BE49-F238E27FC236}">
              <a16:creationId xmlns:a16="http://schemas.microsoft.com/office/drawing/2014/main" id="{04EB84EC-BA7C-4031-96DE-37EA0E18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1143000</xdr:colOff>
      <xdr:row>5</xdr:row>
      <xdr:rowOff>96372</xdr:rowOff>
    </xdr:from>
    <xdr:to>
      <xdr:col>15</xdr:col>
      <xdr:colOff>112059</xdr:colOff>
      <xdr:row>19</xdr:row>
      <xdr:rowOff>172572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268941</xdr:colOff>
      <xdr:row>5</xdr:row>
      <xdr:rowOff>78441</xdr:rowOff>
    </xdr:from>
    <xdr:to>
      <xdr:col>23</xdr:col>
      <xdr:colOff>0</xdr:colOff>
      <xdr:row>19</xdr:row>
      <xdr:rowOff>154641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1120588</xdr:colOff>
      <xdr:row>20</xdr:row>
      <xdr:rowOff>56030</xdr:rowOff>
    </xdr:from>
    <xdr:to>
      <xdr:col>15</xdr:col>
      <xdr:colOff>89647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1165411</xdr:colOff>
      <xdr:row>30</xdr:row>
      <xdr:rowOff>0</xdr:rowOff>
    </xdr:from>
    <xdr:to>
      <xdr:col>15</xdr:col>
      <xdr:colOff>134470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1165412</xdr:colOff>
      <xdr:row>30</xdr:row>
      <xdr:rowOff>0</xdr:rowOff>
    </xdr:from>
    <xdr:to>
      <xdr:col>15</xdr:col>
      <xdr:colOff>134471</xdr:colOff>
      <xdr:row>32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1221442</xdr:colOff>
      <xdr:row>32</xdr:row>
      <xdr:rowOff>0</xdr:rowOff>
    </xdr:from>
    <xdr:to>
      <xdr:col>15</xdr:col>
      <xdr:colOff>190501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1221441</xdr:colOff>
      <xdr:row>32</xdr:row>
      <xdr:rowOff>0</xdr:rowOff>
    </xdr:from>
    <xdr:to>
      <xdr:col>15</xdr:col>
      <xdr:colOff>190500</xdr:colOff>
      <xdr:row>44</xdr:row>
      <xdr:rowOff>64994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1221442</xdr:colOff>
      <xdr:row>44</xdr:row>
      <xdr:rowOff>179294</xdr:rowOff>
    </xdr:from>
    <xdr:to>
      <xdr:col>15</xdr:col>
      <xdr:colOff>190501</xdr:colOff>
      <xdr:row>59</xdr:row>
      <xdr:rowOff>64994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246530</xdr:colOff>
      <xdr:row>20</xdr:row>
      <xdr:rowOff>56030</xdr:rowOff>
    </xdr:from>
    <xdr:to>
      <xdr:col>22</xdr:col>
      <xdr:colOff>577758</xdr:colOff>
      <xdr:row>30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268941</xdr:colOff>
      <xdr:row>30</xdr:row>
      <xdr:rowOff>0</xdr:rowOff>
    </xdr:from>
    <xdr:to>
      <xdr:col>22</xdr:col>
      <xdr:colOff>600169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302559</xdr:colOff>
      <xdr:row>30</xdr:row>
      <xdr:rowOff>0</xdr:rowOff>
    </xdr:from>
    <xdr:to>
      <xdr:col>23</xdr:col>
      <xdr:colOff>28670</xdr:colOff>
      <xdr:row>32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302559</xdr:colOff>
      <xdr:row>32</xdr:row>
      <xdr:rowOff>0</xdr:rowOff>
    </xdr:from>
    <xdr:to>
      <xdr:col>23</xdr:col>
      <xdr:colOff>28670</xdr:colOff>
      <xdr:row>32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302559</xdr:colOff>
      <xdr:row>32</xdr:row>
      <xdr:rowOff>0</xdr:rowOff>
    </xdr:from>
    <xdr:to>
      <xdr:col>23</xdr:col>
      <xdr:colOff>28670</xdr:colOff>
      <xdr:row>44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302558</xdr:colOff>
      <xdr:row>45</xdr:row>
      <xdr:rowOff>0</xdr:rowOff>
    </xdr:from>
    <xdr:to>
      <xdr:col>23</xdr:col>
      <xdr:colOff>28669</xdr:colOff>
      <xdr:row>59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4804</xdr:colOff>
      <xdr:row>21</xdr:row>
      <xdr:rowOff>53628</xdr:rowOff>
    </xdr:from>
    <xdr:to>
      <xdr:col>7</xdr:col>
      <xdr:colOff>748393</xdr:colOff>
      <xdr:row>30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617125" y="3292128"/>
          <a:ext cx="4417518" cy="2273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US" sz="1400" u="sng"/>
            <a:t>NOTES</a:t>
          </a: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Results are from Clockwork Forecast</a:t>
          </a:r>
          <a:r>
            <a:rPr lang="en-US" sz="1100" baseline="0"/>
            <a:t> provided 8/18/2015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Forecast period is 10/1/2013-7/1/2015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Original model was delivered December 2014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See accompanying assumptions document model version 4.1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Flying hour program in the model was adjusted based on ALC actuals provided 8/13/2015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Engine and module removal consequences unchanged from Dec 2014 forecast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US" sz="1100" baseline="0"/>
            <a:t>Note: These were adjusted for most recent forecast model</a:t>
          </a:r>
        </a:p>
      </xdr:txBody>
    </xdr:sp>
    <xdr:clientData/>
  </xdr:twoCellAnchor>
  <xdr:twoCellAnchor>
    <xdr:from>
      <xdr:col>0</xdr:col>
      <xdr:colOff>462642</xdr:colOff>
      <xdr:row>5</xdr:row>
      <xdr:rowOff>95250</xdr:rowOff>
    </xdr:from>
    <xdr:to>
      <xdr:col>7</xdr:col>
      <xdr:colOff>806023</xdr:colOff>
      <xdr:row>19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24</xdr:col>
      <xdr:colOff>19050</xdr:colOff>
      <xdr:row>0</xdr:row>
      <xdr:rowOff>76200</xdr:rowOff>
    </xdr:from>
    <xdr:ext cx="1511879" cy="342900"/>
    <xdr:pic>
      <xdr:nvPicPr>
        <xdr:cNvPr id="20" name="Picture 19">
          <a:extLst>
            <a:ext uri="{FF2B5EF4-FFF2-40B4-BE49-F238E27FC236}">
              <a16:creationId xmlns:a16="http://schemas.microsoft.com/office/drawing/2014/main" id="{C00E525D-EC5D-4217-A435-1429D041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76200"/>
          <a:ext cx="1511879" cy="342900"/>
        </a:xfrm>
        <a:prstGeom prst="rect">
          <a:avLst/>
        </a:prstGeom>
      </xdr:spPr>
    </xdr:pic>
    <xdr:clientData/>
  </xdr:one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0.82071</cdr:x>
      <cdr:y>0.2591</cdr:y>
    </cdr:from>
    <cdr:to>
      <cdr:x>0.97355</cdr:x>
      <cdr:y>0.39799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799595" y="710773"/>
          <a:ext cx="707571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0.79132</cdr:x>
      <cdr:y>0.20454</cdr:y>
    </cdr:from>
    <cdr:to>
      <cdr:x>0.98824</cdr:x>
      <cdr:y>0.40791</cdr:y>
    </cdr:to>
    <cdr:sp macro="" textlink="">
      <cdr:nvSpPr>
        <cdr:cNvPr id="3" name="Oval 2"/>
        <cdr:cNvSpPr/>
      </cdr:nvSpPr>
      <cdr:spPr>
        <a:xfrm xmlns:a="http://schemas.openxmlformats.org/drawingml/2006/main">
          <a:off x="3663524" y="561095"/>
          <a:ext cx="911678" cy="5578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0.77663</cdr:x>
      <cdr:y>0.04085</cdr:y>
    </cdr:from>
    <cdr:to>
      <cdr:x>1</cdr:x>
      <cdr:y>0.24422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595488" y="112059"/>
          <a:ext cx="1034143" cy="5578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rgbClr val="FF0000"/>
              </a:solidFill>
            </a:rPr>
            <a:t>Likely delay in 2410 reporting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3"/>
  <sheetViews>
    <sheetView workbookViewId="0"/>
  </sheetViews>
  <sheetFormatPr defaultRowHeight="14.5" x14ac:dyDescent="0.35"/>
  <cols>
    <col min="1" max="1" width="9.81640625" customWidth="1"/>
    <col min="2" max="2" width="27.453125" bestFit="1" customWidth="1"/>
    <col min="4" max="4" width="15.26953125" bestFit="1" customWidth="1"/>
  </cols>
  <sheetData>
    <row r="1" spans="1:110" x14ac:dyDescent="0.35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U1" s="7"/>
    </row>
    <row r="2" spans="1:110" ht="15" customHeight="1" x14ac:dyDescent="0.35">
      <c r="B2" s="9" t="s">
        <v>7</v>
      </c>
      <c r="C2" s="10" t="s">
        <v>16</v>
      </c>
      <c r="D2" s="10" t="s">
        <v>17</v>
      </c>
      <c r="E2" s="11">
        <v>41913</v>
      </c>
      <c r="F2" s="11">
        <v>41944</v>
      </c>
      <c r="G2" s="11">
        <v>41974</v>
      </c>
      <c r="H2" s="11">
        <v>42005</v>
      </c>
      <c r="I2" s="11">
        <v>42036</v>
      </c>
      <c r="J2" s="11">
        <v>42064</v>
      </c>
      <c r="K2" s="11">
        <v>42095</v>
      </c>
      <c r="L2" s="11">
        <v>42125</v>
      </c>
      <c r="M2" s="11">
        <v>42156</v>
      </c>
      <c r="N2" s="11">
        <v>42186</v>
      </c>
      <c r="O2" s="11">
        <v>42217</v>
      </c>
      <c r="P2" s="11">
        <v>42248</v>
      </c>
      <c r="Q2" s="11">
        <v>42278</v>
      </c>
      <c r="R2" s="11">
        <v>42309</v>
      </c>
      <c r="S2" s="11">
        <v>42339</v>
      </c>
      <c r="T2" s="11">
        <v>42370</v>
      </c>
      <c r="U2" s="11">
        <v>42401</v>
      </c>
      <c r="V2" s="11">
        <v>42430</v>
      </c>
      <c r="W2" s="11">
        <v>42461</v>
      </c>
      <c r="X2" s="11">
        <v>42491</v>
      </c>
      <c r="Y2" s="11">
        <v>42522</v>
      </c>
      <c r="Z2" s="11">
        <v>42552</v>
      </c>
      <c r="AA2" s="11">
        <v>42583</v>
      </c>
      <c r="AB2" s="11">
        <v>42614</v>
      </c>
      <c r="AC2" s="11">
        <v>42644</v>
      </c>
      <c r="AD2" s="11">
        <v>42675</v>
      </c>
      <c r="AE2" s="11">
        <v>42705</v>
      </c>
      <c r="AF2" s="11">
        <v>42736</v>
      </c>
      <c r="AG2" s="11">
        <v>42767</v>
      </c>
      <c r="AH2" s="11">
        <v>42795</v>
      </c>
      <c r="AI2" s="11">
        <v>42826</v>
      </c>
      <c r="AJ2" s="11">
        <v>42856</v>
      </c>
      <c r="AK2" s="11">
        <v>42887</v>
      </c>
      <c r="AL2" s="11">
        <v>42917</v>
      </c>
      <c r="AM2" s="11">
        <v>42948</v>
      </c>
      <c r="AN2" s="11">
        <v>42979</v>
      </c>
      <c r="AO2" s="11">
        <v>43009</v>
      </c>
      <c r="AP2" s="11">
        <v>43040</v>
      </c>
      <c r="AQ2" s="11">
        <v>43070</v>
      </c>
      <c r="AR2" s="11">
        <v>43101</v>
      </c>
      <c r="AS2" s="11">
        <v>43132</v>
      </c>
      <c r="AT2" s="11">
        <v>43160</v>
      </c>
      <c r="AU2" s="11">
        <v>43191</v>
      </c>
      <c r="AV2" s="11">
        <v>43221</v>
      </c>
      <c r="AW2" s="11">
        <v>43252</v>
      </c>
      <c r="AX2" s="11">
        <v>43282</v>
      </c>
      <c r="AY2" s="11">
        <v>43313</v>
      </c>
      <c r="AZ2" s="11">
        <v>43344</v>
      </c>
      <c r="BA2" s="11">
        <v>43374</v>
      </c>
      <c r="BB2" s="11">
        <v>43405</v>
      </c>
      <c r="BC2" s="11">
        <v>43435</v>
      </c>
      <c r="BD2" s="11">
        <v>43466</v>
      </c>
      <c r="BE2" s="11">
        <v>43497</v>
      </c>
      <c r="BF2" s="11">
        <v>43525</v>
      </c>
      <c r="BG2" s="11">
        <v>43556</v>
      </c>
      <c r="BH2" s="11">
        <v>43586</v>
      </c>
      <c r="BI2" s="11">
        <v>43617</v>
      </c>
      <c r="BJ2" s="11">
        <v>43647</v>
      </c>
      <c r="BK2" s="11">
        <v>43678</v>
      </c>
      <c r="BL2" s="11">
        <v>43709</v>
      </c>
      <c r="BM2" s="11">
        <v>43739</v>
      </c>
      <c r="BN2" s="11">
        <v>43770</v>
      </c>
      <c r="BO2" s="11">
        <v>43800</v>
      </c>
      <c r="BP2" s="11">
        <v>43831</v>
      </c>
      <c r="BQ2" s="11">
        <v>43862</v>
      </c>
      <c r="BR2" s="11">
        <v>43891</v>
      </c>
      <c r="BS2" s="11">
        <v>43922</v>
      </c>
      <c r="BT2" s="11">
        <v>43952</v>
      </c>
      <c r="BU2" s="11">
        <v>43983</v>
      </c>
      <c r="BV2" s="11">
        <v>44013</v>
      </c>
      <c r="BW2" s="11">
        <v>44044</v>
      </c>
      <c r="BX2" s="11">
        <v>44075</v>
      </c>
      <c r="BY2" s="11">
        <v>44105</v>
      </c>
      <c r="BZ2" s="11">
        <v>44136</v>
      </c>
      <c r="CA2" s="11">
        <v>44166</v>
      </c>
      <c r="CB2" s="11">
        <v>44197</v>
      </c>
      <c r="CC2" s="11">
        <v>44228</v>
      </c>
      <c r="CD2" s="11">
        <v>44256</v>
      </c>
      <c r="CE2" s="11">
        <v>44287</v>
      </c>
      <c r="CF2" s="11">
        <v>44317</v>
      </c>
      <c r="CG2" s="11">
        <v>44348</v>
      </c>
      <c r="CH2" s="11">
        <v>44378</v>
      </c>
      <c r="CI2" s="11">
        <v>44409</v>
      </c>
      <c r="CJ2" s="11">
        <v>44440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35">
      <c r="A3" s="236" t="s">
        <v>23</v>
      </c>
      <c r="B3" s="5" t="s">
        <v>14</v>
      </c>
      <c r="C3" t="s">
        <v>0</v>
      </c>
      <c r="D3" t="s">
        <v>18</v>
      </c>
      <c r="E3" s="3" t="e">
        <f>#REF!</f>
        <v>#REF!</v>
      </c>
      <c r="F3" s="3" t="e">
        <f>AVERAGE(#REF!)</f>
        <v>#REF!</v>
      </c>
      <c r="G3" s="3" t="e">
        <f>AVERAGE(#REF!)</f>
        <v>#REF!</v>
      </c>
      <c r="H3" s="3" t="e">
        <f>AVERAGE(#REF!)</f>
        <v>#REF!</v>
      </c>
      <c r="I3" s="3" t="e">
        <f>AVERAGE(#REF!)</f>
        <v>#REF!</v>
      </c>
      <c r="J3" s="3" t="e">
        <f>AVERAGE(#REF!)</f>
        <v>#REF!</v>
      </c>
      <c r="K3" s="3" t="e">
        <f>AVERAGE(#REF!)</f>
        <v>#REF!</v>
      </c>
      <c r="L3" s="3" t="e">
        <f>AVERAGE(#REF!)</f>
        <v>#REF!</v>
      </c>
      <c r="M3" s="3" t="e">
        <f>AVERAGE(#REF!)</f>
        <v>#REF!</v>
      </c>
      <c r="N3" s="3" t="e">
        <f>AVERAGE(#REF!)</f>
        <v>#REF!</v>
      </c>
      <c r="O3" s="3" t="e">
        <f>AVERAGE(#REF!)</f>
        <v>#REF!</v>
      </c>
      <c r="P3" s="3" t="e">
        <f>AVERAGE(#REF!)</f>
        <v>#REF!</v>
      </c>
      <c r="Q3" s="3" t="e">
        <f>AVERAGE(#REF!)</f>
        <v>#REF!</v>
      </c>
      <c r="R3" s="3" t="e">
        <f>AVERAGE(#REF!)</f>
        <v>#REF!</v>
      </c>
      <c r="S3" s="3" t="e">
        <f>AVERAGE(#REF!)</f>
        <v>#REF!</v>
      </c>
      <c r="T3" s="3" t="e">
        <f>AVERAGE(#REF!)</f>
        <v>#REF!</v>
      </c>
      <c r="U3" s="3" t="e">
        <f>AVERAGE(#REF!)</f>
        <v>#REF!</v>
      </c>
      <c r="V3" s="3" t="e">
        <f>AVERAGE(#REF!)</f>
        <v>#REF!</v>
      </c>
      <c r="W3" s="3" t="e">
        <f>AVERAGE(#REF!)</f>
        <v>#REF!</v>
      </c>
      <c r="X3" s="3" t="e">
        <f>AVERAGE(#REF!)</f>
        <v>#REF!</v>
      </c>
      <c r="Y3" s="3" t="e">
        <f>AVERAGE(#REF!)</f>
        <v>#REF!</v>
      </c>
      <c r="Z3" s="3" t="e">
        <f>AVERAGE(#REF!)</f>
        <v>#REF!</v>
      </c>
      <c r="AA3" s="3" t="e">
        <f>AVERAGE(#REF!)</f>
        <v>#REF!</v>
      </c>
      <c r="AB3" s="3" t="e">
        <f>AVERAGE(#REF!)</f>
        <v>#REF!</v>
      </c>
      <c r="AC3" s="3" t="e">
        <f>AVERAGE(#REF!)</f>
        <v>#REF!</v>
      </c>
      <c r="AD3" s="3" t="e">
        <f>AVERAGE(#REF!)</f>
        <v>#REF!</v>
      </c>
      <c r="AE3" s="3" t="e">
        <f>AVERAGE(#REF!)</f>
        <v>#REF!</v>
      </c>
      <c r="AF3" s="3" t="e">
        <f>AVERAGE(#REF!)</f>
        <v>#REF!</v>
      </c>
      <c r="AG3" s="3" t="e">
        <f>AVERAGE(#REF!)</f>
        <v>#REF!</v>
      </c>
      <c r="AH3" s="3" t="e">
        <f>AVERAGE(#REF!)</f>
        <v>#REF!</v>
      </c>
      <c r="AI3" s="3" t="e">
        <f>AVERAGE(#REF!)</f>
        <v>#REF!</v>
      </c>
      <c r="AJ3" s="3" t="e">
        <f>AVERAGE(#REF!)</f>
        <v>#REF!</v>
      </c>
      <c r="AK3" s="3" t="e">
        <f>AVERAGE(#REF!)</f>
        <v>#REF!</v>
      </c>
      <c r="AL3" s="3" t="e">
        <f>AVERAGE(#REF!)</f>
        <v>#REF!</v>
      </c>
      <c r="AM3" s="3" t="e">
        <f>AVERAGE(#REF!)</f>
        <v>#REF!</v>
      </c>
      <c r="AN3" s="3" t="e">
        <f>AVERAGE(#REF!)</f>
        <v>#REF!</v>
      </c>
      <c r="AO3" s="3" t="e">
        <f>AVERAGE(#REF!)</f>
        <v>#REF!</v>
      </c>
      <c r="AP3" s="3" t="e">
        <f>AVERAGE(#REF!)</f>
        <v>#REF!</v>
      </c>
      <c r="AQ3" s="3" t="e">
        <f>AVERAGE(#REF!)</f>
        <v>#REF!</v>
      </c>
      <c r="AR3" s="3" t="e">
        <f>AVERAGE(#REF!)</f>
        <v>#REF!</v>
      </c>
      <c r="AS3" s="3" t="e">
        <f>AVERAGE(#REF!)</f>
        <v>#REF!</v>
      </c>
      <c r="AT3" s="3" t="e">
        <f>AVERAGE(#REF!)</f>
        <v>#REF!</v>
      </c>
      <c r="AU3" s="3" t="e">
        <f>AVERAGE(#REF!)</f>
        <v>#REF!</v>
      </c>
      <c r="AV3" s="3" t="e">
        <f>AVERAGE(#REF!)</f>
        <v>#REF!</v>
      </c>
      <c r="AW3" s="3" t="e">
        <f>AVERAGE(#REF!)</f>
        <v>#REF!</v>
      </c>
      <c r="AX3" s="3" t="e">
        <f>AVERAGE(#REF!)</f>
        <v>#REF!</v>
      </c>
      <c r="AY3" s="3" t="e">
        <f>AVERAGE(#REF!)</f>
        <v>#REF!</v>
      </c>
      <c r="AZ3" s="3" t="e">
        <f>AVERAGE(#REF!)</f>
        <v>#REF!</v>
      </c>
      <c r="BA3" s="3" t="e">
        <f>AVERAGE(#REF!)</f>
        <v>#REF!</v>
      </c>
      <c r="BB3" s="3" t="e">
        <f>AVERAGE(#REF!)</f>
        <v>#REF!</v>
      </c>
      <c r="BC3" s="3" t="e">
        <f>AVERAGE(#REF!)</f>
        <v>#REF!</v>
      </c>
      <c r="BD3" s="3" t="e">
        <f>AVERAGE(#REF!)</f>
        <v>#REF!</v>
      </c>
      <c r="BE3" s="3" t="e">
        <f>AVERAGE(#REF!)</f>
        <v>#REF!</v>
      </c>
      <c r="BF3" s="3" t="e">
        <f>AVERAGE(#REF!)</f>
        <v>#REF!</v>
      </c>
      <c r="BG3" s="3" t="e">
        <f>AVERAGE(#REF!)</f>
        <v>#REF!</v>
      </c>
      <c r="BH3" s="3" t="e">
        <f>AVERAGE(#REF!)</f>
        <v>#REF!</v>
      </c>
      <c r="BI3" s="3" t="e">
        <f>AVERAGE(#REF!)</f>
        <v>#REF!</v>
      </c>
      <c r="BJ3" s="3" t="e">
        <f>AVERAGE(#REF!)</f>
        <v>#REF!</v>
      </c>
      <c r="BK3" s="3" t="e">
        <f>AVERAGE(#REF!)</f>
        <v>#REF!</v>
      </c>
      <c r="BL3" s="3" t="e">
        <f>AVERAGE(#REF!)</f>
        <v>#REF!</v>
      </c>
      <c r="BM3" s="3" t="e">
        <f>AVERAGE(#REF!)</f>
        <v>#REF!</v>
      </c>
      <c r="BN3" s="3" t="e">
        <f>AVERAGE(#REF!)</f>
        <v>#REF!</v>
      </c>
      <c r="BO3" s="3" t="e">
        <f>AVERAGE(#REF!)</f>
        <v>#REF!</v>
      </c>
      <c r="BP3" s="3" t="e">
        <f>AVERAGE(#REF!)</f>
        <v>#REF!</v>
      </c>
      <c r="BQ3" s="3" t="e">
        <f>AVERAGE(#REF!)</f>
        <v>#REF!</v>
      </c>
      <c r="BR3" s="3" t="e">
        <f>AVERAGE(#REF!)</f>
        <v>#REF!</v>
      </c>
      <c r="BS3" s="3" t="e">
        <f>AVERAGE(#REF!)</f>
        <v>#REF!</v>
      </c>
      <c r="BT3" s="3" t="e">
        <f>AVERAGE(#REF!)</f>
        <v>#REF!</v>
      </c>
      <c r="BU3" s="3" t="e">
        <f>AVERAGE(#REF!)</f>
        <v>#REF!</v>
      </c>
      <c r="BV3" s="3" t="e">
        <f>AVERAGE(#REF!)</f>
        <v>#REF!</v>
      </c>
      <c r="BW3" s="3" t="e">
        <f>AVERAGE(#REF!)</f>
        <v>#REF!</v>
      </c>
      <c r="BX3" s="3" t="e">
        <f>AVERAGE(#REF!)</f>
        <v>#REF!</v>
      </c>
      <c r="BY3" s="3" t="e">
        <f>AVERAGE(#REF!)</f>
        <v>#REF!</v>
      </c>
      <c r="BZ3" s="3" t="e">
        <f>AVERAGE(#REF!)</f>
        <v>#REF!</v>
      </c>
      <c r="CA3" s="3" t="e">
        <f>AVERAGE(#REF!)</f>
        <v>#REF!</v>
      </c>
      <c r="CB3" s="3" t="e">
        <f>AVERAGE(#REF!)</f>
        <v>#REF!</v>
      </c>
      <c r="CC3" s="3" t="e">
        <f>AVERAGE(#REF!)</f>
        <v>#REF!</v>
      </c>
      <c r="CD3" s="3" t="e">
        <f>AVERAGE(#REF!)</f>
        <v>#REF!</v>
      </c>
      <c r="CE3" s="3" t="e">
        <f>AVERAGE(#REF!)</f>
        <v>#REF!</v>
      </c>
      <c r="CF3" s="3" t="e">
        <f>AVERAGE(#REF!)</f>
        <v>#REF!</v>
      </c>
      <c r="CG3" s="3" t="e">
        <f>AVERAGE(#REF!)</f>
        <v>#REF!</v>
      </c>
      <c r="CH3" s="3" t="e">
        <f>AVERAGE(#REF!)</f>
        <v>#REF!</v>
      </c>
      <c r="CI3" s="3" t="e">
        <f>AVERAGE(#REF!)</f>
        <v>#REF!</v>
      </c>
      <c r="CJ3" s="3" t="e">
        <f>AVERAGE(#REF!)</f>
        <v>#REF!</v>
      </c>
    </row>
    <row r="4" spans="1:110" x14ac:dyDescent="0.35">
      <c r="A4" s="236"/>
      <c r="B4" s="4" t="s">
        <v>15</v>
      </c>
      <c r="C4" t="s">
        <v>21</v>
      </c>
      <c r="D4" t="s">
        <v>18</v>
      </c>
      <c r="E4" s="3" t="e">
        <f>#REF!</f>
        <v>#REF!</v>
      </c>
      <c r="F4" s="3" t="e">
        <f>AVERAGE(#REF!)</f>
        <v>#REF!</v>
      </c>
      <c r="G4" s="3" t="e">
        <f>AVERAGE(#REF!)</f>
        <v>#REF!</v>
      </c>
      <c r="H4" s="3" t="e">
        <f>AVERAGE(#REF!)</f>
        <v>#REF!</v>
      </c>
      <c r="I4" s="3" t="e">
        <f>AVERAGE(#REF!)</f>
        <v>#REF!</v>
      </c>
      <c r="J4" s="3" t="e">
        <f>AVERAGE(#REF!)</f>
        <v>#REF!</v>
      </c>
      <c r="K4" s="3" t="e">
        <f>AVERAGE(#REF!)</f>
        <v>#REF!</v>
      </c>
      <c r="L4" s="3" t="e">
        <f>AVERAGE(#REF!)</f>
        <v>#REF!</v>
      </c>
      <c r="M4" s="3" t="e">
        <f>AVERAGE(#REF!)</f>
        <v>#REF!</v>
      </c>
      <c r="N4" s="3" t="e">
        <f>AVERAGE(#REF!)</f>
        <v>#REF!</v>
      </c>
      <c r="O4" s="3" t="e">
        <f>AVERAGE(#REF!)</f>
        <v>#REF!</v>
      </c>
      <c r="P4" s="3" t="e">
        <f>AVERAGE(#REF!)</f>
        <v>#REF!</v>
      </c>
      <c r="Q4" s="3" t="e">
        <f>AVERAGE(#REF!)</f>
        <v>#REF!</v>
      </c>
      <c r="R4" s="3" t="e">
        <f>AVERAGE(#REF!)</f>
        <v>#REF!</v>
      </c>
      <c r="S4" s="3" t="e">
        <f>AVERAGE(#REF!)</f>
        <v>#REF!</v>
      </c>
      <c r="T4" s="3" t="e">
        <f>AVERAGE(#REF!)</f>
        <v>#REF!</v>
      </c>
      <c r="U4" s="3" t="e">
        <f>AVERAGE(#REF!)</f>
        <v>#REF!</v>
      </c>
      <c r="V4" s="3" t="e">
        <f>AVERAGE(#REF!)</f>
        <v>#REF!</v>
      </c>
      <c r="W4" s="3" t="e">
        <f>AVERAGE(#REF!)</f>
        <v>#REF!</v>
      </c>
      <c r="X4" s="3" t="e">
        <f>AVERAGE(#REF!)</f>
        <v>#REF!</v>
      </c>
      <c r="Y4" s="3" t="e">
        <f>AVERAGE(#REF!)</f>
        <v>#REF!</v>
      </c>
      <c r="Z4" s="3" t="e">
        <f>AVERAGE(#REF!)</f>
        <v>#REF!</v>
      </c>
      <c r="AA4" s="3" t="e">
        <f>AVERAGE(#REF!)</f>
        <v>#REF!</v>
      </c>
      <c r="AB4" s="3" t="e">
        <f>AVERAGE(#REF!)</f>
        <v>#REF!</v>
      </c>
      <c r="AC4" s="3" t="e">
        <f>AVERAGE(#REF!)</f>
        <v>#REF!</v>
      </c>
      <c r="AD4" s="3" t="e">
        <f>AVERAGE(#REF!)</f>
        <v>#REF!</v>
      </c>
      <c r="AE4" s="3" t="e">
        <f>AVERAGE(#REF!)</f>
        <v>#REF!</v>
      </c>
      <c r="AF4" s="3" t="e">
        <f>AVERAGE(#REF!)</f>
        <v>#REF!</v>
      </c>
      <c r="AG4" s="3" t="e">
        <f>AVERAGE(#REF!)</f>
        <v>#REF!</v>
      </c>
      <c r="AH4" s="3" t="e">
        <f>AVERAGE(#REF!)</f>
        <v>#REF!</v>
      </c>
      <c r="AI4" s="3" t="e">
        <f>AVERAGE(#REF!)</f>
        <v>#REF!</v>
      </c>
      <c r="AJ4" s="3" t="e">
        <f>AVERAGE(#REF!)</f>
        <v>#REF!</v>
      </c>
      <c r="AK4" s="3" t="e">
        <f>AVERAGE(#REF!)</f>
        <v>#REF!</v>
      </c>
      <c r="AL4" s="3" t="e">
        <f>AVERAGE(#REF!)</f>
        <v>#REF!</v>
      </c>
      <c r="AM4" s="3" t="e">
        <f>AVERAGE(#REF!)</f>
        <v>#REF!</v>
      </c>
      <c r="AN4" s="3" t="e">
        <f>AVERAGE(#REF!)</f>
        <v>#REF!</v>
      </c>
      <c r="AO4" s="3" t="e">
        <f>AVERAGE(#REF!)</f>
        <v>#REF!</v>
      </c>
      <c r="AP4" s="3" t="e">
        <f>AVERAGE(#REF!)</f>
        <v>#REF!</v>
      </c>
      <c r="AQ4" s="3" t="e">
        <f>AVERAGE(#REF!)</f>
        <v>#REF!</v>
      </c>
      <c r="AR4" s="3" t="e">
        <f>AVERAGE(#REF!)</f>
        <v>#REF!</v>
      </c>
      <c r="AS4" s="3" t="e">
        <f>AVERAGE(#REF!)</f>
        <v>#REF!</v>
      </c>
      <c r="AT4" s="3" t="e">
        <f>AVERAGE(#REF!)</f>
        <v>#REF!</v>
      </c>
      <c r="AU4" s="3" t="e">
        <f>AVERAGE(#REF!)</f>
        <v>#REF!</v>
      </c>
      <c r="AV4" s="3" t="e">
        <f>AVERAGE(#REF!)</f>
        <v>#REF!</v>
      </c>
      <c r="AW4" s="3" t="e">
        <f>AVERAGE(#REF!)</f>
        <v>#REF!</v>
      </c>
      <c r="AX4" s="3" t="e">
        <f>AVERAGE(#REF!)</f>
        <v>#REF!</v>
      </c>
      <c r="AY4" s="3" t="e">
        <f>AVERAGE(#REF!)</f>
        <v>#REF!</v>
      </c>
      <c r="AZ4" s="3" t="e">
        <f>AVERAGE(#REF!)</f>
        <v>#REF!</v>
      </c>
      <c r="BA4" s="3" t="e">
        <f>AVERAGE(#REF!)</f>
        <v>#REF!</v>
      </c>
      <c r="BB4" s="3" t="e">
        <f>AVERAGE(#REF!)</f>
        <v>#REF!</v>
      </c>
      <c r="BC4" s="3" t="e">
        <f>AVERAGE(#REF!)</f>
        <v>#REF!</v>
      </c>
      <c r="BD4" s="3" t="e">
        <f>AVERAGE(#REF!)</f>
        <v>#REF!</v>
      </c>
      <c r="BE4" s="3" t="e">
        <f>AVERAGE(#REF!)</f>
        <v>#REF!</v>
      </c>
      <c r="BF4" s="3" t="e">
        <f>AVERAGE(#REF!)</f>
        <v>#REF!</v>
      </c>
      <c r="BG4" s="3" t="e">
        <f>AVERAGE(#REF!)</f>
        <v>#REF!</v>
      </c>
      <c r="BH4" s="3" t="e">
        <f>AVERAGE(#REF!)</f>
        <v>#REF!</v>
      </c>
      <c r="BI4" s="3" t="e">
        <f>AVERAGE(#REF!)</f>
        <v>#REF!</v>
      </c>
      <c r="BJ4" s="3" t="e">
        <f>AVERAGE(#REF!)</f>
        <v>#REF!</v>
      </c>
      <c r="BK4" s="3" t="e">
        <f>AVERAGE(#REF!)</f>
        <v>#REF!</v>
      </c>
      <c r="BL4" s="3" t="e">
        <f>AVERAGE(#REF!)</f>
        <v>#REF!</v>
      </c>
      <c r="BM4" s="3" t="e">
        <f>AVERAGE(#REF!)</f>
        <v>#REF!</v>
      </c>
      <c r="BN4" s="3" t="e">
        <f>AVERAGE(#REF!)</f>
        <v>#REF!</v>
      </c>
      <c r="BO4" s="3" t="e">
        <f>AVERAGE(#REF!)</f>
        <v>#REF!</v>
      </c>
      <c r="BP4" s="3" t="e">
        <f>AVERAGE(#REF!)</f>
        <v>#REF!</v>
      </c>
      <c r="BQ4" s="3" t="e">
        <f>AVERAGE(#REF!)</f>
        <v>#REF!</v>
      </c>
      <c r="BR4" s="3" t="e">
        <f>AVERAGE(#REF!)</f>
        <v>#REF!</v>
      </c>
      <c r="BS4" s="3" t="e">
        <f>AVERAGE(#REF!)</f>
        <v>#REF!</v>
      </c>
      <c r="BT4" s="3" t="e">
        <f>AVERAGE(#REF!)</f>
        <v>#REF!</v>
      </c>
      <c r="BU4" s="3" t="e">
        <f>AVERAGE(#REF!)</f>
        <v>#REF!</v>
      </c>
      <c r="BV4" s="3" t="e">
        <f>AVERAGE(#REF!)</f>
        <v>#REF!</v>
      </c>
      <c r="BW4" s="3" t="e">
        <f>AVERAGE(#REF!)</f>
        <v>#REF!</v>
      </c>
      <c r="BX4" s="3" t="e">
        <f>AVERAGE(#REF!)</f>
        <v>#REF!</v>
      </c>
      <c r="BY4" s="3" t="e">
        <f>AVERAGE(#REF!)</f>
        <v>#REF!</v>
      </c>
      <c r="BZ4" s="3" t="e">
        <f>AVERAGE(#REF!)</f>
        <v>#REF!</v>
      </c>
      <c r="CA4" s="3" t="e">
        <f>AVERAGE(#REF!)</f>
        <v>#REF!</v>
      </c>
      <c r="CB4" s="3" t="e">
        <f>AVERAGE(#REF!)</f>
        <v>#REF!</v>
      </c>
      <c r="CC4" s="3" t="e">
        <f>AVERAGE(#REF!)</f>
        <v>#REF!</v>
      </c>
      <c r="CD4" s="3" t="e">
        <f>AVERAGE(#REF!)</f>
        <v>#REF!</v>
      </c>
      <c r="CE4" s="3" t="e">
        <f>AVERAGE(#REF!)</f>
        <v>#REF!</v>
      </c>
      <c r="CF4" s="3" t="e">
        <f>AVERAGE(#REF!)</f>
        <v>#REF!</v>
      </c>
      <c r="CG4" s="3" t="e">
        <f>AVERAGE(#REF!)</f>
        <v>#REF!</v>
      </c>
      <c r="CH4" s="3" t="e">
        <f>AVERAGE(#REF!)</f>
        <v>#REF!</v>
      </c>
      <c r="CI4" s="3" t="e">
        <f>AVERAGE(#REF!)</f>
        <v>#REF!</v>
      </c>
      <c r="CJ4" s="3" t="e">
        <f>AVERAGE(#REF!)</f>
        <v>#REF!</v>
      </c>
    </row>
    <row r="5" spans="1:110" x14ac:dyDescent="0.35">
      <c r="A5" s="236"/>
      <c r="B5" s="4" t="s">
        <v>8</v>
      </c>
      <c r="C5" t="s">
        <v>21</v>
      </c>
      <c r="D5" t="s">
        <v>18</v>
      </c>
      <c r="E5" s="3" t="e">
        <f>#REF!</f>
        <v>#REF!</v>
      </c>
      <c r="F5" s="3" t="e">
        <f>AVERAGE(#REF!)</f>
        <v>#REF!</v>
      </c>
      <c r="G5" s="3" t="e">
        <f>AVERAGE(#REF!)</f>
        <v>#REF!</v>
      </c>
      <c r="H5" s="3" t="e">
        <f>AVERAGE(#REF!)</f>
        <v>#REF!</v>
      </c>
      <c r="I5" s="3" t="e">
        <f>AVERAGE(#REF!)</f>
        <v>#REF!</v>
      </c>
      <c r="J5" s="3" t="e">
        <f>AVERAGE(#REF!)</f>
        <v>#REF!</v>
      </c>
      <c r="K5" s="3" t="e">
        <f>AVERAGE(#REF!)</f>
        <v>#REF!</v>
      </c>
      <c r="L5" s="3" t="e">
        <f>AVERAGE(#REF!)</f>
        <v>#REF!</v>
      </c>
      <c r="M5" s="3" t="e">
        <f>AVERAGE(#REF!)</f>
        <v>#REF!</v>
      </c>
      <c r="N5" s="3" t="e">
        <f>AVERAGE(#REF!)</f>
        <v>#REF!</v>
      </c>
      <c r="O5" s="3" t="e">
        <f>AVERAGE(#REF!)</f>
        <v>#REF!</v>
      </c>
      <c r="P5" s="3" t="e">
        <f>AVERAGE(#REF!)</f>
        <v>#REF!</v>
      </c>
      <c r="Q5" s="3" t="e">
        <f>AVERAGE(#REF!)</f>
        <v>#REF!</v>
      </c>
      <c r="R5" s="3" t="e">
        <f>AVERAGE(#REF!)</f>
        <v>#REF!</v>
      </c>
      <c r="S5" s="3" t="e">
        <f>AVERAGE(#REF!)</f>
        <v>#REF!</v>
      </c>
      <c r="T5" s="3" t="e">
        <f>AVERAGE(#REF!)</f>
        <v>#REF!</v>
      </c>
      <c r="U5" s="3" t="e">
        <f>AVERAGE(#REF!)</f>
        <v>#REF!</v>
      </c>
      <c r="V5" s="3" t="e">
        <f>AVERAGE(#REF!)</f>
        <v>#REF!</v>
      </c>
      <c r="W5" s="3" t="e">
        <f>AVERAGE(#REF!)</f>
        <v>#REF!</v>
      </c>
      <c r="X5" s="3" t="e">
        <f>AVERAGE(#REF!)</f>
        <v>#REF!</v>
      </c>
      <c r="Y5" s="3" t="e">
        <f>AVERAGE(#REF!)</f>
        <v>#REF!</v>
      </c>
      <c r="Z5" s="3" t="e">
        <f>AVERAGE(#REF!)</f>
        <v>#REF!</v>
      </c>
      <c r="AA5" s="3" t="e">
        <f>AVERAGE(#REF!)</f>
        <v>#REF!</v>
      </c>
      <c r="AB5" s="3" t="e">
        <f>AVERAGE(#REF!)</f>
        <v>#REF!</v>
      </c>
      <c r="AC5" s="3" t="e">
        <f>AVERAGE(#REF!)</f>
        <v>#REF!</v>
      </c>
      <c r="AD5" s="3" t="e">
        <f>AVERAGE(#REF!)</f>
        <v>#REF!</v>
      </c>
      <c r="AE5" s="3" t="e">
        <f>AVERAGE(#REF!)</f>
        <v>#REF!</v>
      </c>
      <c r="AF5" s="3" t="e">
        <f>AVERAGE(#REF!)</f>
        <v>#REF!</v>
      </c>
      <c r="AG5" s="3" t="e">
        <f>AVERAGE(#REF!)</f>
        <v>#REF!</v>
      </c>
      <c r="AH5" s="3" t="e">
        <f>AVERAGE(#REF!)</f>
        <v>#REF!</v>
      </c>
      <c r="AI5" s="3" t="e">
        <f>AVERAGE(#REF!)</f>
        <v>#REF!</v>
      </c>
      <c r="AJ5" s="3" t="e">
        <f>AVERAGE(#REF!)</f>
        <v>#REF!</v>
      </c>
      <c r="AK5" s="3" t="e">
        <f>AVERAGE(#REF!)</f>
        <v>#REF!</v>
      </c>
      <c r="AL5" s="3" t="e">
        <f>AVERAGE(#REF!)</f>
        <v>#REF!</v>
      </c>
      <c r="AM5" s="3" t="e">
        <f>AVERAGE(#REF!)</f>
        <v>#REF!</v>
      </c>
      <c r="AN5" s="3" t="e">
        <f>AVERAGE(#REF!)</f>
        <v>#REF!</v>
      </c>
      <c r="AO5" s="3" t="e">
        <f>AVERAGE(#REF!)</f>
        <v>#REF!</v>
      </c>
      <c r="AP5" s="3" t="e">
        <f>AVERAGE(#REF!)</f>
        <v>#REF!</v>
      </c>
      <c r="AQ5" s="3" t="e">
        <f>AVERAGE(#REF!)</f>
        <v>#REF!</v>
      </c>
      <c r="AR5" s="3" t="e">
        <f>AVERAGE(#REF!)</f>
        <v>#REF!</v>
      </c>
      <c r="AS5" s="3" t="e">
        <f>AVERAGE(#REF!)</f>
        <v>#REF!</v>
      </c>
      <c r="AT5" s="3" t="e">
        <f>AVERAGE(#REF!)</f>
        <v>#REF!</v>
      </c>
      <c r="AU5" s="3" t="e">
        <f>AVERAGE(#REF!)</f>
        <v>#REF!</v>
      </c>
      <c r="AV5" s="3" t="e">
        <f>AVERAGE(#REF!)</f>
        <v>#REF!</v>
      </c>
      <c r="AW5" s="3" t="e">
        <f>AVERAGE(#REF!)</f>
        <v>#REF!</v>
      </c>
      <c r="AX5" s="3" t="e">
        <f>AVERAGE(#REF!)</f>
        <v>#REF!</v>
      </c>
      <c r="AY5" s="3" t="e">
        <f>AVERAGE(#REF!)</f>
        <v>#REF!</v>
      </c>
      <c r="AZ5" s="3" t="e">
        <f>AVERAGE(#REF!)</f>
        <v>#REF!</v>
      </c>
      <c r="BA5" s="3" t="e">
        <f>AVERAGE(#REF!)</f>
        <v>#REF!</v>
      </c>
      <c r="BB5" s="3" t="e">
        <f>AVERAGE(#REF!)</f>
        <v>#REF!</v>
      </c>
      <c r="BC5" s="3" t="e">
        <f>AVERAGE(#REF!)</f>
        <v>#REF!</v>
      </c>
      <c r="BD5" s="3" t="e">
        <f>AVERAGE(#REF!)</f>
        <v>#REF!</v>
      </c>
      <c r="BE5" s="3" t="e">
        <f>AVERAGE(#REF!)</f>
        <v>#REF!</v>
      </c>
      <c r="BF5" s="3" t="e">
        <f>AVERAGE(#REF!)</f>
        <v>#REF!</v>
      </c>
      <c r="BG5" s="3" t="e">
        <f>AVERAGE(#REF!)</f>
        <v>#REF!</v>
      </c>
      <c r="BH5" s="3" t="e">
        <f>AVERAGE(#REF!)</f>
        <v>#REF!</v>
      </c>
      <c r="BI5" s="3" t="e">
        <f>AVERAGE(#REF!)</f>
        <v>#REF!</v>
      </c>
      <c r="BJ5" s="3" t="e">
        <f>AVERAGE(#REF!)</f>
        <v>#REF!</v>
      </c>
      <c r="BK5" s="3" t="e">
        <f>AVERAGE(#REF!)</f>
        <v>#REF!</v>
      </c>
      <c r="BL5" s="3" t="e">
        <f>AVERAGE(#REF!)</f>
        <v>#REF!</v>
      </c>
      <c r="BM5" s="3" t="e">
        <f>AVERAGE(#REF!)</f>
        <v>#REF!</v>
      </c>
      <c r="BN5" s="3" t="e">
        <f>AVERAGE(#REF!)</f>
        <v>#REF!</v>
      </c>
      <c r="BO5" s="3" t="e">
        <f>AVERAGE(#REF!)</f>
        <v>#REF!</v>
      </c>
      <c r="BP5" s="3" t="e">
        <f>AVERAGE(#REF!)</f>
        <v>#REF!</v>
      </c>
      <c r="BQ5" s="3" t="e">
        <f>AVERAGE(#REF!)</f>
        <v>#REF!</v>
      </c>
      <c r="BR5" s="3" t="e">
        <f>AVERAGE(#REF!)</f>
        <v>#REF!</v>
      </c>
      <c r="BS5" s="3" t="e">
        <f>AVERAGE(#REF!)</f>
        <v>#REF!</v>
      </c>
      <c r="BT5" s="3" t="e">
        <f>AVERAGE(#REF!)</f>
        <v>#REF!</v>
      </c>
      <c r="BU5" s="3" t="e">
        <f>AVERAGE(#REF!)</f>
        <v>#REF!</v>
      </c>
      <c r="BV5" s="3" t="e">
        <f>AVERAGE(#REF!)</f>
        <v>#REF!</v>
      </c>
      <c r="BW5" s="3" t="e">
        <f>AVERAGE(#REF!)</f>
        <v>#REF!</v>
      </c>
      <c r="BX5" s="3" t="e">
        <f>AVERAGE(#REF!)</f>
        <v>#REF!</v>
      </c>
      <c r="BY5" s="3" t="e">
        <f>AVERAGE(#REF!)</f>
        <v>#REF!</v>
      </c>
      <c r="BZ5" s="3" t="e">
        <f>AVERAGE(#REF!)</f>
        <v>#REF!</v>
      </c>
      <c r="CA5" s="3" t="e">
        <f>AVERAGE(#REF!)</f>
        <v>#REF!</v>
      </c>
      <c r="CB5" s="3" t="e">
        <f>AVERAGE(#REF!)</f>
        <v>#REF!</v>
      </c>
      <c r="CC5" s="3" t="e">
        <f>AVERAGE(#REF!)</f>
        <v>#REF!</v>
      </c>
      <c r="CD5" s="3" t="e">
        <f>AVERAGE(#REF!)</f>
        <v>#REF!</v>
      </c>
      <c r="CE5" s="3" t="e">
        <f>AVERAGE(#REF!)</f>
        <v>#REF!</v>
      </c>
      <c r="CF5" s="3" t="e">
        <f>AVERAGE(#REF!)</f>
        <v>#REF!</v>
      </c>
      <c r="CG5" s="3" t="e">
        <f>AVERAGE(#REF!)</f>
        <v>#REF!</v>
      </c>
      <c r="CH5" s="3" t="e">
        <f>AVERAGE(#REF!)</f>
        <v>#REF!</v>
      </c>
      <c r="CI5" s="3" t="e">
        <f>AVERAGE(#REF!)</f>
        <v>#REF!</v>
      </c>
      <c r="CJ5" s="3" t="e">
        <f>AVERAGE(#REF!)</f>
        <v>#REF!</v>
      </c>
    </row>
    <row r="6" spans="1:110" x14ac:dyDescent="0.35">
      <c r="A6" s="236"/>
      <c r="B6" s="4" t="s">
        <v>9</v>
      </c>
      <c r="C6" t="s">
        <v>0</v>
      </c>
      <c r="D6" t="s">
        <v>18</v>
      </c>
      <c r="E6" s="3" t="e">
        <f>#REF!</f>
        <v>#REF!</v>
      </c>
      <c r="F6" s="3" t="e">
        <f>AVERAGE(#REF!)</f>
        <v>#REF!</v>
      </c>
      <c r="G6" s="3" t="e">
        <f>AVERAGE(#REF!)</f>
        <v>#REF!</v>
      </c>
      <c r="H6" s="3" t="e">
        <f>AVERAGE(#REF!)</f>
        <v>#REF!</v>
      </c>
      <c r="I6" s="3" t="e">
        <f>AVERAGE(#REF!)</f>
        <v>#REF!</v>
      </c>
      <c r="J6" s="3" t="e">
        <f>AVERAGE(#REF!)</f>
        <v>#REF!</v>
      </c>
      <c r="K6" s="3" t="e">
        <f>AVERAGE(#REF!)</f>
        <v>#REF!</v>
      </c>
      <c r="L6" s="3" t="e">
        <f>AVERAGE(#REF!)</f>
        <v>#REF!</v>
      </c>
      <c r="M6" s="3" t="e">
        <f>AVERAGE(#REF!)</f>
        <v>#REF!</v>
      </c>
      <c r="N6" s="3" t="e">
        <f>AVERAGE(#REF!)</f>
        <v>#REF!</v>
      </c>
      <c r="O6" s="3" t="e">
        <f>AVERAGE(#REF!)</f>
        <v>#REF!</v>
      </c>
      <c r="P6" s="3" t="e">
        <f>AVERAGE(#REF!)</f>
        <v>#REF!</v>
      </c>
      <c r="Q6" s="3" t="e">
        <f>AVERAGE(#REF!)</f>
        <v>#REF!</v>
      </c>
      <c r="R6" s="3" t="e">
        <f>AVERAGE(#REF!)</f>
        <v>#REF!</v>
      </c>
      <c r="S6" s="3" t="e">
        <f>AVERAGE(#REF!)</f>
        <v>#REF!</v>
      </c>
      <c r="T6" s="3" t="e">
        <f>AVERAGE(#REF!)</f>
        <v>#REF!</v>
      </c>
      <c r="U6" s="3" t="e">
        <f>AVERAGE(#REF!)</f>
        <v>#REF!</v>
      </c>
      <c r="V6" s="3" t="e">
        <f>AVERAGE(#REF!)</f>
        <v>#REF!</v>
      </c>
      <c r="W6" s="3" t="e">
        <f>AVERAGE(#REF!)</f>
        <v>#REF!</v>
      </c>
      <c r="X6" s="3" t="e">
        <f>AVERAGE(#REF!)</f>
        <v>#REF!</v>
      </c>
      <c r="Y6" s="3" t="e">
        <f>AVERAGE(#REF!)</f>
        <v>#REF!</v>
      </c>
      <c r="Z6" s="3" t="e">
        <f>AVERAGE(#REF!)</f>
        <v>#REF!</v>
      </c>
      <c r="AA6" s="3" t="e">
        <f>AVERAGE(#REF!)</f>
        <v>#REF!</v>
      </c>
      <c r="AB6" s="3" t="e">
        <f>AVERAGE(#REF!)</f>
        <v>#REF!</v>
      </c>
      <c r="AC6" s="3" t="e">
        <f>AVERAGE(#REF!)</f>
        <v>#REF!</v>
      </c>
      <c r="AD6" s="3" t="e">
        <f>AVERAGE(#REF!)</f>
        <v>#REF!</v>
      </c>
      <c r="AE6" s="3" t="e">
        <f>AVERAGE(#REF!)</f>
        <v>#REF!</v>
      </c>
      <c r="AF6" s="3" t="e">
        <f>AVERAGE(#REF!)</f>
        <v>#REF!</v>
      </c>
      <c r="AG6" s="3" t="e">
        <f>AVERAGE(#REF!)</f>
        <v>#REF!</v>
      </c>
      <c r="AH6" s="3" t="e">
        <f>AVERAGE(#REF!)</f>
        <v>#REF!</v>
      </c>
      <c r="AI6" s="3" t="e">
        <f>AVERAGE(#REF!)</f>
        <v>#REF!</v>
      </c>
      <c r="AJ6" s="3" t="e">
        <f>AVERAGE(#REF!)</f>
        <v>#REF!</v>
      </c>
      <c r="AK6" s="3" t="e">
        <f>AVERAGE(#REF!)</f>
        <v>#REF!</v>
      </c>
      <c r="AL6" s="3" t="e">
        <f>AVERAGE(#REF!)</f>
        <v>#REF!</v>
      </c>
      <c r="AM6" s="3" t="e">
        <f>AVERAGE(#REF!)</f>
        <v>#REF!</v>
      </c>
      <c r="AN6" s="3" t="e">
        <f>AVERAGE(#REF!)</f>
        <v>#REF!</v>
      </c>
      <c r="AO6" s="3" t="e">
        <f>AVERAGE(#REF!)</f>
        <v>#REF!</v>
      </c>
      <c r="AP6" s="3" t="e">
        <f>AVERAGE(#REF!)</f>
        <v>#REF!</v>
      </c>
      <c r="AQ6" s="3" t="e">
        <f>AVERAGE(#REF!)</f>
        <v>#REF!</v>
      </c>
      <c r="AR6" s="3" t="e">
        <f>AVERAGE(#REF!)</f>
        <v>#REF!</v>
      </c>
      <c r="AS6" s="3" t="e">
        <f>AVERAGE(#REF!)</f>
        <v>#REF!</v>
      </c>
      <c r="AT6" s="3" t="e">
        <f>AVERAGE(#REF!)</f>
        <v>#REF!</v>
      </c>
      <c r="AU6" s="3" t="e">
        <f>AVERAGE(#REF!)</f>
        <v>#REF!</v>
      </c>
      <c r="AV6" s="3" t="e">
        <f>AVERAGE(#REF!)</f>
        <v>#REF!</v>
      </c>
      <c r="AW6" s="3" t="e">
        <f>AVERAGE(#REF!)</f>
        <v>#REF!</v>
      </c>
      <c r="AX6" s="3" t="e">
        <f>AVERAGE(#REF!)</f>
        <v>#REF!</v>
      </c>
      <c r="AY6" s="3" t="e">
        <f>AVERAGE(#REF!)</f>
        <v>#REF!</v>
      </c>
      <c r="AZ6" s="3" t="e">
        <f>AVERAGE(#REF!)</f>
        <v>#REF!</v>
      </c>
      <c r="BA6" s="3" t="e">
        <f>AVERAGE(#REF!)</f>
        <v>#REF!</v>
      </c>
      <c r="BB6" s="3" t="e">
        <f>AVERAGE(#REF!)</f>
        <v>#REF!</v>
      </c>
      <c r="BC6" s="3" t="e">
        <f>AVERAGE(#REF!)</f>
        <v>#REF!</v>
      </c>
      <c r="BD6" s="3" t="e">
        <f>AVERAGE(#REF!)</f>
        <v>#REF!</v>
      </c>
      <c r="BE6" s="3" t="e">
        <f>AVERAGE(#REF!)</f>
        <v>#REF!</v>
      </c>
      <c r="BF6" s="3" t="e">
        <f>AVERAGE(#REF!)</f>
        <v>#REF!</v>
      </c>
      <c r="BG6" s="3" t="e">
        <f>AVERAGE(#REF!)</f>
        <v>#REF!</v>
      </c>
      <c r="BH6" s="3" t="e">
        <f>AVERAGE(#REF!)</f>
        <v>#REF!</v>
      </c>
      <c r="BI6" s="3" t="e">
        <f>AVERAGE(#REF!)</f>
        <v>#REF!</v>
      </c>
      <c r="BJ6" s="3" t="e">
        <f>AVERAGE(#REF!)</f>
        <v>#REF!</v>
      </c>
      <c r="BK6" s="3" t="e">
        <f>AVERAGE(#REF!)</f>
        <v>#REF!</v>
      </c>
      <c r="BL6" s="3" t="e">
        <f>AVERAGE(#REF!)</f>
        <v>#REF!</v>
      </c>
      <c r="BM6" s="3" t="e">
        <f>AVERAGE(#REF!)</f>
        <v>#REF!</v>
      </c>
      <c r="BN6" s="3" t="e">
        <f>AVERAGE(#REF!)</f>
        <v>#REF!</v>
      </c>
      <c r="BO6" s="3" t="e">
        <f>AVERAGE(#REF!)</f>
        <v>#REF!</v>
      </c>
      <c r="BP6" s="3" t="e">
        <f>AVERAGE(#REF!)</f>
        <v>#REF!</v>
      </c>
      <c r="BQ6" s="3" t="e">
        <f>AVERAGE(#REF!)</f>
        <v>#REF!</v>
      </c>
      <c r="BR6" s="3" t="e">
        <f>AVERAGE(#REF!)</f>
        <v>#REF!</v>
      </c>
      <c r="BS6" s="3" t="e">
        <f>AVERAGE(#REF!)</f>
        <v>#REF!</v>
      </c>
      <c r="BT6" s="3" t="e">
        <f>AVERAGE(#REF!)</f>
        <v>#REF!</v>
      </c>
      <c r="BU6" s="3" t="e">
        <f>AVERAGE(#REF!)</f>
        <v>#REF!</v>
      </c>
      <c r="BV6" s="3" t="e">
        <f>AVERAGE(#REF!)</f>
        <v>#REF!</v>
      </c>
      <c r="BW6" s="3" t="e">
        <f>AVERAGE(#REF!)</f>
        <v>#REF!</v>
      </c>
      <c r="BX6" s="3" t="e">
        <f>AVERAGE(#REF!)</f>
        <v>#REF!</v>
      </c>
      <c r="BY6" s="3" t="e">
        <f>AVERAGE(#REF!)</f>
        <v>#REF!</v>
      </c>
      <c r="BZ6" s="3" t="e">
        <f>AVERAGE(#REF!)</f>
        <v>#REF!</v>
      </c>
      <c r="CA6" s="3" t="e">
        <f>AVERAGE(#REF!)</f>
        <v>#REF!</v>
      </c>
      <c r="CB6" s="3" t="e">
        <f>AVERAGE(#REF!)</f>
        <v>#REF!</v>
      </c>
      <c r="CC6" s="3" t="e">
        <f>AVERAGE(#REF!)</f>
        <v>#REF!</v>
      </c>
      <c r="CD6" s="3" t="e">
        <f>AVERAGE(#REF!)</f>
        <v>#REF!</v>
      </c>
      <c r="CE6" s="3" t="e">
        <f>AVERAGE(#REF!)</f>
        <v>#REF!</v>
      </c>
      <c r="CF6" s="3" t="e">
        <f>AVERAGE(#REF!)</f>
        <v>#REF!</v>
      </c>
      <c r="CG6" s="3" t="e">
        <f>AVERAGE(#REF!)</f>
        <v>#REF!</v>
      </c>
      <c r="CH6" s="3" t="e">
        <f>AVERAGE(#REF!)</f>
        <v>#REF!</v>
      </c>
      <c r="CI6" s="3" t="e">
        <f>AVERAGE(#REF!)</f>
        <v>#REF!</v>
      </c>
      <c r="CJ6" s="3" t="e">
        <f>AVERAGE(#REF!)</f>
        <v>#REF!</v>
      </c>
    </row>
    <row r="7" spans="1:110" x14ac:dyDescent="0.35">
      <c r="A7" s="236"/>
      <c r="B7" s="4" t="s">
        <v>10</v>
      </c>
      <c r="C7" t="s">
        <v>0</v>
      </c>
      <c r="D7" t="s">
        <v>18</v>
      </c>
      <c r="E7" s="3" t="e">
        <f>#REF!</f>
        <v>#REF!</v>
      </c>
      <c r="F7" s="3" t="e">
        <f>AVERAGE(#REF!)</f>
        <v>#REF!</v>
      </c>
      <c r="G7" s="3" t="e">
        <f>AVERAGE(#REF!)</f>
        <v>#REF!</v>
      </c>
      <c r="H7" s="3" t="e">
        <f>AVERAGE(#REF!)</f>
        <v>#REF!</v>
      </c>
      <c r="I7" s="3" t="e">
        <f>AVERAGE(#REF!)</f>
        <v>#REF!</v>
      </c>
      <c r="J7" s="3" t="e">
        <f>AVERAGE(#REF!)</f>
        <v>#REF!</v>
      </c>
      <c r="K7" s="3" t="e">
        <f>AVERAGE(#REF!)</f>
        <v>#REF!</v>
      </c>
      <c r="L7" s="3" t="e">
        <f>AVERAGE(#REF!)</f>
        <v>#REF!</v>
      </c>
      <c r="M7" s="3" t="e">
        <f>AVERAGE(#REF!)</f>
        <v>#REF!</v>
      </c>
      <c r="N7" s="3" t="e">
        <f>AVERAGE(#REF!)</f>
        <v>#REF!</v>
      </c>
      <c r="O7" s="3" t="e">
        <f>AVERAGE(#REF!)</f>
        <v>#REF!</v>
      </c>
      <c r="P7" s="3" t="e">
        <f>AVERAGE(#REF!)</f>
        <v>#REF!</v>
      </c>
      <c r="Q7" s="3" t="e">
        <f>AVERAGE(#REF!)</f>
        <v>#REF!</v>
      </c>
      <c r="R7" s="3" t="e">
        <f>AVERAGE(#REF!)</f>
        <v>#REF!</v>
      </c>
      <c r="S7" s="3" t="e">
        <f>AVERAGE(#REF!)</f>
        <v>#REF!</v>
      </c>
      <c r="T7" s="3" t="e">
        <f>AVERAGE(#REF!)</f>
        <v>#REF!</v>
      </c>
      <c r="U7" s="3" t="e">
        <f>AVERAGE(#REF!)</f>
        <v>#REF!</v>
      </c>
      <c r="V7" s="3" t="e">
        <f>AVERAGE(#REF!)</f>
        <v>#REF!</v>
      </c>
      <c r="W7" s="3" t="e">
        <f>AVERAGE(#REF!)</f>
        <v>#REF!</v>
      </c>
      <c r="X7" s="3" t="e">
        <f>AVERAGE(#REF!)</f>
        <v>#REF!</v>
      </c>
      <c r="Y7" s="3" t="e">
        <f>AVERAGE(#REF!)</f>
        <v>#REF!</v>
      </c>
      <c r="Z7" s="3" t="e">
        <f>AVERAGE(#REF!)</f>
        <v>#REF!</v>
      </c>
      <c r="AA7" s="3" t="e">
        <f>AVERAGE(#REF!)</f>
        <v>#REF!</v>
      </c>
      <c r="AB7" s="3" t="e">
        <f>AVERAGE(#REF!)</f>
        <v>#REF!</v>
      </c>
      <c r="AC7" s="3" t="e">
        <f>AVERAGE(#REF!)</f>
        <v>#REF!</v>
      </c>
      <c r="AD7" s="3" t="e">
        <f>AVERAGE(#REF!)</f>
        <v>#REF!</v>
      </c>
      <c r="AE7" s="3" t="e">
        <f>AVERAGE(#REF!)</f>
        <v>#REF!</v>
      </c>
      <c r="AF7" s="3" t="e">
        <f>AVERAGE(#REF!)</f>
        <v>#REF!</v>
      </c>
      <c r="AG7" s="3" t="e">
        <f>AVERAGE(#REF!)</f>
        <v>#REF!</v>
      </c>
      <c r="AH7" s="3" t="e">
        <f>AVERAGE(#REF!)</f>
        <v>#REF!</v>
      </c>
      <c r="AI7" s="3" t="e">
        <f>AVERAGE(#REF!)</f>
        <v>#REF!</v>
      </c>
      <c r="AJ7" s="3" t="e">
        <f>AVERAGE(#REF!)</f>
        <v>#REF!</v>
      </c>
      <c r="AK7" s="3" t="e">
        <f>AVERAGE(#REF!)</f>
        <v>#REF!</v>
      </c>
      <c r="AL7" s="3" t="e">
        <f>AVERAGE(#REF!)</f>
        <v>#REF!</v>
      </c>
      <c r="AM7" s="3" t="e">
        <f>AVERAGE(#REF!)</f>
        <v>#REF!</v>
      </c>
      <c r="AN7" s="3" t="e">
        <f>AVERAGE(#REF!)</f>
        <v>#REF!</v>
      </c>
      <c r="AO7" s="3" t="e">
        <f>AVERAGE(#REF!)</f>
        <v>#REF!</v>
      </c>
      <c r="AP7" s="3" t="e">
        <f>AVERAGE(#REF!)</f>
        <v>#REF!</v>
      </c>
      <c r="AQ7" s="3" t="e">
        <f>AVERAGE(#REF!)</f>
        <v>#REF!</v>
      </c>
      <c r="AR7" s="3" t="e">
        <f>AVERAGE(#REF!)</f>
        <v>#REF!</v>
      </c>
      <c r="AS7" s="3" t="e">
        <f>AVERAGE(#REF!)</f>
        <v>#REF!</v>
      </c>
      <c r="AT7" s="3" t="e">
        <f>AVERAGE(#REF!)</f>
        <v>#REF!</v>
      </c>
      <c r="AU7" s="3" t="e">
        <f>AVERAGE(#REF!)</f>
        <v>#REF!</v>
      </c>
      <c r="AV7" s="3" t="e">
        <f>AVERAGE(#REF!)</f>
        <v>#REF!</v>
      </c>
      <c r="AW7" s="3" t="e">
        <f>AVERAGE(#REF!)</f>
        <v>#REF!</v>
      </c>
      <c r="AX7" s="3" t="e">
        <f>AVERAGE(#REF!)</f>
        <v>#REF!</v>
      </c>
      <c r="AY7" s="3" t="e">
        <f>AVERAGE(#REF!)</f>
        <v>#REF!</v>
      </c>
      <c r="AZ7" s="3" t="e">
        <f>AVERAGE(#REF!)</f>
        <v>#REF!</v>
      </c>
      <c r="BA7" s="3" t="e">
        <f>AVERAGE(#REF!)</f>
        <v>#REF!</v>
      </c>
      <c r="BB7" s="3" t="e">
        <f>AVERAGE(#REF!)</f>
        <v>#REF!</v>
      </c>
      <c r="BC7" s="3" t="e">
        <f>AVERAGE(#REF!)</f>
        <v>#REF!</v>
      </c>
      <c r="BD7" s="3" t="e">
        <f>AVERAGE(#REF!)</f>
        <v>#REF!</v>
      </c>
      <c r="BE7" s="3" t="e">
        <f>AVERAGE(#REF!)</f>
        <v>#REF!</v>
      </c>
      <c r="BF7" s="3" t="e">
        <f>AVERAGE(#REF!)</f>
        <v>#REF!</v>
      </c>
      <c r="BG7" s="3" t="e">
        <f>AVERAGE(#REF!)</f>
        <v>#REF!</v>
      </c>
      <c r="BH7" s="3" t="e">
        <f>AVERAGE(#REF!)</f>
        <v>#REF!</v>
      </c>
      <c r="BI7" s="3" t="e">
        <f>AVERAGE(#REF!)</f>
        <v>#REF!</v>
      </c>
      <c r="BJ7" s="3" t="e">
        <f>AVERAGE(#REF!)</f>
        <v>#REF!</v>
      </c>
      <c r="BK7" s="3" t="e">
        <f>AVERAGE(#REF!)</f>
        <v>#REF!</v>
      </c>
      <c r="BL7" s="3" t="e">
        <f>AVERAGE(#REF!)</f>
        <v>#REF!</v>
      </c>
      <c r="BM7" s="3" t="e">
        <f>AVERAGE(#REF!)</f>
        <v>#REF!</v>
      </c>
      <c r="BN7" s="3" t="e">
        <f>AVERAGE(#REF!)</f>
        <v>#REF!</v>
      </c>
      <c r="BO7" s="3" t="e">
        <f>AVERAGE(#REF!)</f>
        <v>#REF!</v>
      </c>
      <c r="BP7" s="3" t="e">
        <f>AVERAGE(#REF!)</f>
        <v>#REF!</v>
      </c>
      <c r="BQ7" s="3" t="e">
        <f>AVERAGE(#REF!)</f>
        <v>#REF!</v>
      </c>
      <c r="BR7" s="3" t="e">
        <f>AVERAGE(#REF!)</f>
        <v>#REF!</v>
      </c>
      <c r="BS7" s="3" t="e">
        <f>AVERAGE(#REF!)</f>
        <v>#REF!</v>
      </c>
      <c r="BT7" s="3" t="e">
        <f>AVERAGE(#REF!)</f>
        <v>#REF!</v>
      </c>
      <c r="BU7" s="3" t="e">
        <f>AVERAGE(#REF!)</f>
        <v>#REF!</v>
      </c>
      <c r="BV7" s="3" t="e">
        <f>AVERAGE(#REF!)</f>
        <v>#REF!</v>
      </c>
      <c r="BW7" s="3" t="e">
        <f>AVERAGE(#REF!)</f>
        <v>#REF!</v>
      </c>
      <c r="BX7" s="3" t="e">
        <f>AVERAGE(#REF!)</f>
        <v>#REF!</v>
      </c>
      <c r="BY7" s="3" t="e">
        <f>AVERAGE(#REF!)</f>
        <v>#REF!</v>
      </c>
      <c r="BZ7" s="3" t="e">
        <f>AVERAGE(#REF!)</f>
        <v>#REF!</v>
      </c>
      <c r="CA7" s="3" t="e">
        <f>AVERAGE(#REF!)</f>
        <v>#REF!</v>
      </c>
      <c r="CB7" s="3" t="e">
        <f>AVERAGE(#REF!)</f>
        <v>#REF!</v>
      </c>
      <c r="CC7" s="3" t="e">
        <f>AVERAGE(#REF!)</f>
        <v>#REF!</v>
      </c>
      <c r="CD7" s="3" t="e">
        <f>AVERAGE(#REF!)</f>
        <v>#REF!</v>
      </c>
      <c r="CE7" s="3" t="e">
        <f>AVERAGE(#REF!)</f>
        <v>#REF!</v>
      </c>
      <c r="CF7" s="3" t="e">
        <f>AVERAGE(#REF!)</f>
        <v>#REF!</v>
      </c>
      <c r="CG7" s="3" t="e">
        <f>AVERAGE(#REF!)</f>
        <v>#REF!</v>
      </c>
      <c r="CH7" s="3" t="e">
        <f>AVERAGE(#REF!)</f>
        <v>#REF!</v>
      </c>
      <c r="CI7" s="3" t="e">
        <f>AVERAGE(#REF!)</f>
        <v>#REF!</v>
      </c>
      <c r="CJ7" s="3" t="e">
        <f>AVERAGE(#REF!)</f>
        <v>#REF!</v>
      </c>
    </row>
    <row r="8" spans="1:110" x14ac:dyDescent="0.35">
      <c r="A8" s="236"/>
      <c r="B8" s="4" t="s">
        <v>13</v>
      </c>
      <c r="C8" t="s">
        <v>0</v>
      </c>
      <c r="D8" t="s">
        <v>18</v>
      </c>
      <c r="E8" s="3" t="e">
        <f>#REF!</f>
        <v>#REF!</v>
      </c>
      <c r="F8" s="3" t="e">
        <f>AVERAGE(#REF!)</f>
        <v>#REF!</v>
      </c>
      <c r="G8" s="3" t="e">
        <f>AVERAGE(#REF!)</f>
        <v>#REF!</v>
      </c>
      <c r="H8" s="3" t="e">
        <f>AVERAGE(#REF!)</f>
        <v>#REF!</v>
      </c>
      <c r="I8" s="3" t="e">
        <f>AVERAGE(#REF!)</f>
        <v>#REF!</v>
      </c>
      <c r="J8" s="3" t="e">
        <f>AVERAGE(#REF!)</f>
        <v>#REF!</v>
      </c>
      <c r="K8" s="3" t="e">
        <f>AVERAGE(#REF!)</f>
        <v>#REF!</v>
      </c>
      <c r="L8" s="3" t="e">
        <f>AVERAGE(#REF!)</f>
        <v>#REF!</v>
      </c>
      <c r="M8" s="3" t="e">
        <f>AVERAGE(#REF!)</f>
        <v>#REF!</v>
      </c>
      <c r="N8" s="3" t="e">
        <f>AVERAGE(#REF!)</f>
        <v>#REF!</v>
      </c>
      <c r="O8" s="3" t="e">
        <f>AVERAGE(#REF!)</f>
        <v>#REF!</v>
      </c>
      <c r="P8" s="3" t="e">
        <f>AVERAGE(#REF!)</f>
        <v>#REF!</v>
      </c>
      <c r="Q8" s="3" t="e">
        <f>AVERAGE(#REF!)</f>
        <v>#REF!</v>
      </c>
      <c r="R8" s="3" t="e">
        <f>AVERAGE(#REF!)</f>
        <v>#REF!</v>
      </c>
      <c r="S8" s="3" t="e">
        <f>AVERAGE(#REF!)</f>
        <v>#REF!</v>
      </c>
      <c r="T8" s="3" t="e">
        <f>AVERAGE(#REF!)</f>
        <v>#REF!</v>
      </c>
      <c r="U8" s="3" t="e">
        <f>AVERAGE(#REF!)</f>
        <v>#REF!</v>
      </c>
      <c r="V8" s="3" t="e">
        <f>AVERAGE(#REF!)</f>
        <v>#REF!</v>
      </c>
      <c r="W8" s="3" t="e">
        <f>AVERAGE(#REF!)</f>
        <v>#REF!</v>
      </c>
      <c r="X8" s="3" t="e">
        <f>AVERAGE(#REF!)</f>
        <v>#REF!</v>
      </c>
      <c r="Y8" s="3" t="e">
        <f>AVERAGE(#REF!)</f>
        <v>#REF!</v>
      </c>
      <c r="Z8" s="3" t="e">
        <f>AVERAGE(#REF!)</f>
        <v>#REF!</v>
      </c>
      <c r="AA8" s="3" t="e">
        <f>AVERAGE(#REF!)</f>
        <v>#REF!</v>
      </c>
      <c r="AB8" s="3" t="e">
        <f>AVERAGE(#REF!)</f>
        <v>#REF!</v>
      </c>
      <c r="AC8" s="3" t="e">
        <f>AVERAGE(#REF!)</f>
        <v>#REF!</v>
      </c>
      <c r="AD8" s="3" t="e">
        <f>AVERAGE(#REF!)</f>
        <v>#REF!</v>
      </c>
      <c r="AE8" s="3" t="e">
        <f>AVERAGE(#REF!)</f>
        <v>#REF!</v>
      </c>
      <c r="AF8" s="3" t="e">
        <f>AVERAGE(#REF!)</f>
        <v>#REF!</v>
      </c>
      <c r="AG8" s="3" t="e">
        <f>AVERAGE(#REF!)</f>
        <v>#REF!</v>
      </c>
      <c r="AH8" s="3" t="e">
        <f>AVERAGE(#REF!)</f>
        <v>#REF!</v>
      </c>
      <c r="AI8" s="3" t="e">
        <f>AVERAGE(#REF!)</f>
        <v>#REF!</v>
      </c>
      <c r="AJ8" s="3" t="e">
        <f>AVERAGE(#REF!)</f>
        <v>#REF!</v>
      </c>
      <c r="AK8" s="3" t="e">
        <f>AVERAGE(#REF!)</f>
        <v>#REF!</v>
      </c>
      <c r="AL8" s="3" t="e">
        <f>AVERAGE(#REF!)</f>
        <v>#REF!</v>
      </c>
      <c r="AM8" s="3" t="e">
        <f>AVERAGE(#REF!)</f>
        <v>#REF!</v>
      </c>
      <c r="AN8" s="3" t="e">
        <f>AVERAGE(#REF!)</f>
        <v>#REF!</v>
      </c>
      <c r="AO8" s="3" t="e">
        <f>AVERAGE(#REF!)</f>
        <v>#REF!</v>
      </c>
      <c r="AP8" s="3" t="e">
        <f>AVERAGE(#REF!)</f>
        <v>#REF!</v>
      </c>
      <c r="AQ8" s="3" t="e">
        <f>AVERAGE(#REF!)</f>
        <v>#REF!</v>
      </c>
      <c r="AR8" s="3" t="e">
        <f>AVERAGE(#REF!)</f>
        <v>#REF!</v>
      </c>
      <c r="AS8" s="3" t="e">
        <f>AVERAGE(#REF!)</f>
        <v>#REF!</v>
      </c>
      <c r="AT8" s="3" t="e">
        <f>AVERAGE(#REF!)</f>
        <v>#REF!</v>
      </c>
      <c r="AU8" s="3" t="e">
        <f>AVERAGE(#REF!)</f>
        <v>#REF!</v>
      </c>
      <c r="AV8" s="3" t="e">
        <f>AVERAGE(#REF!)</f>
        <v>#REF!</v>
      </c>
      <c r="AW8" s="3" t="e">
        <f>AVERAGE(#REF!)</f>
        <v>#REF!</v>
      </c>
      <c r="AX8" s="3" t="e">
        <f>AVERAGE(#REF!)</f>
        <v>#REF!</v>
      </c>
      <c r="AY8" s="3" t="e">
        <f>AVERAGE(#REF!)</f>
        <v>#REF!</v>
      </c>
      <c r="AZ8" s="3" t="e">
        <f>AVERAGE(#REF!)</f>
        <v>#REF!</v>
      </c>
      <c r="BA8" s="3" t="e">
        <f>AVERAGE(#REF!)</f>
        <v>#REF!</v>
      </c>
      <c r="BB8" s="3" t="e">
        <f>AVERAGE(#REF!)</f>
        <v>#REF!</v>
      </c>
      <c r="BC8" s="3" t="e">
        <f>AVERAGE(#REF!)</f>
        <v>#REF!</v>
      </c>
      <c r="BD8" s="3" t="e">
        <f>AVERAGE(#REF!)</f>
        <v>#REF!</v>
      </c>
      <c r="BE8" s="3" t="e">
        <f>AVERAGE(#REF!)</f>
        <v>#REF!</v>
      </c>
      <c r="BF8" s="3" t="e">
        <f>AVERAGE(#REF!)</f>
        <v>#REF!</v>
      </c>
      <c r="BG8" s="3" t="e">
        <f>AVERAGE(#REF!)</f>
        <v>#REF!</v>
      </c>
      <c r="BH8" s="3" t="e">
        <f>AVERAGE(#REF!)</f>
        <v>#REF!</v>
      </c>
      <c r="BI8" s="3" t="e">
        <f>AVERAGE(#REF!)</f>
        <v>#REF!</v>
      </c>
      <c r="BJ8" s="3" t="e">
        <f>AVERAGE(#REF!)</f>
        <v>#REF!</v>
      </c>
      <c r="BK8" s="3" t="e">
        <f>AVERAGE(#REF!)</f>
        <v>#REF!</v>
      </c>
      <c r="BL8" s="3" t="e">
        <f>AVERAGE(#REF!)</f>
        <v>#REF!</v>
      </c>
      <c r="BM8" s="3" t="e">
        <f>AVERAGE(#REF!)</f>
        <v>#REF!</v>
      </c>
      <c r="BN8" s="3" t="e">
        <f>AVERAGE(#REF!)</f>
        <v>#REF!</v>
      </c>
      <c r="BO8" s="3" t="e">
        <f>AVERAGE(#REF!)</f>
        <v>#REF!</v>
      </c>
      <c r="BP8" s="3" t="e">
        <f>AVERAGE(#REF!)</f>
        <v>#REF!</v>
      </c>
      <c r="BQ8" s="3" t="e">
        <f>AVERAGE(#REF!)</f>
        <v>#REF!</v>
      </c>
      <c r="BR8" s="3" t="e">
        <f>AVERAGE(#REF!)</f>
        <v>#REF!</v>
      </c>
      <c r="BS8" s="3" t="e">
        <f>AVERAGE(#REF!)</f>
        <v>#REF!</v>
      </c>
      <c r="BT8" s="3" t="e">
        <f>AVERAGE(#REF!)</f>
        <v>#REF!</v>
      </c>
      <c r="BU8" s="3" t="e">
        <f>AVERAGE(#REF!)</f>
        <v>#REF!</v>
      </c>
      <c r="BV8" s="3" t="e">
        <f>AVERAGE(#REF!)</f>
        <v>#REF!</v>
      </c>
      <c r="BW8" s="3" t="e">
        <f>AVERAGE(#REF!)</f>
        <v>#REF!</v>
      </c>
      <c r="BX8" s="3" t="e">
        <f>AVERAGE(#REF!)</f>
        <v>#REF!</v>
      </c>
      <c r="BY8" s="3" t="e">
        <f>AVERAGE(#REF!)</f>
        <v>#REF!</v>
      </c>
      <c r="BZ8" s="3" t="e">
        <f>AVERAGE(#REF!)</f>
        <v>#REF!</v>
      </c>
      <c r="CA8" s="3" t="e">
        <f>AVERAGE(#REF!)</f>
        <v>#REF!</v>
      </c>
      <c r="CB8" s="3" t="e">
        <f>AVERAGE(#REF!)</f>
        <v>#REF!</v>
      </c>
      <c r="CC8" s="3" t="e">
        <f>AVERAGE(#REF!)</f>
        <v>#REF!</v>
      </c>
      <c r="CD8" s="3" t="e">
        <f>AVERAGE(#REF!)</f>
        <v>#REF!</v>
      </c>
      <c r="CE8" s="3" t="e">
        <f>AVERAGE(#REF!)</f>
        <v>#REF!</v>
      </c>
      <c r="CF8" s="3" t="e">
        <f>AVERAGE(#REF!)</f>
        <v>#REF!</v>
      </c>
      <c r="CG8" s="3" t="e">
        <f>AVERAGE(#REF!)</f>
        <v>#REF!</v>
      </c>
      <c r="CH8" s="3" t="e">
        <f>AVERAGE(#REF!)</f>
        <v>#REF!</v>
      </c>
      <c r="CI8" s="3" t="e">
        <f>AVERAGE(#REF!)</f>
        <v>#REF!</v>
      </c>
      <c r="CJ8" s="3" t="e">
        <f>AVERAGE(#REF!)</f>
        <v>#REF!</v>
      </c>
    </row>
    <row r="9" spans="1:110" x14ac:dyDescent="0.35">
      <c r="A9" s="236"/>
      <c r="B9" s="4" t="s">
        <v>12</v>
      </c>
      <c r="C9" t="s">
        <v>0</v>
      </c>
      <c r="D9" t="s">
        <v>18</v>
      </c>
      <c r="E9" s="3" t="e">
        <f>#REF!</f>
        <v>#REF!</v>
      </c>
      <c r="F9" s="3" t="e">
        <f>AVERAGE(#REF!)</f>
        <v>#REF!</v>
      </c>
      <c r="G9" s="3" t="e">
        <f>AVERAGE(#REF!)</f>
        <v>#REF!</v>
      </c>
      <c r="H9" s="3" t="e">
        <f>AVERAGE(#REF!)</f>
        <v>#REF!</v>
      </c>
      <c r="I9" s="3" t="e">
        <f>AVERAGE(#REF!)</f>
        <v>#REF!</v>
      </c>
      <c r="J9" s="3" t="e">
        <f>AVERAGE(#REF!)</f>
        <v>#REF!</v>
      </c>
      <c r="K9" s="3" t="e">
        <f>AVERAGE(#REF!)</f>
        <v>#REF!</v>
      </c>
      <c r="L9" s="3" t="e">
        <f>AVERAGE(#REF!)</f>
        <v>#REF!</v>
      </c>
      <c r="M9" s="3" t="e">
        <f>AVERAGE(#REF!)</f>
        <v>#REF!</v>
      </c>
      <c r="N9" s="3" t="e">
        <f>AVERAGE(#REF!)</f>
        <v>#REF!</v>
      </c>
      <c r="O9" s="3" t="e">
        <f>AVERAGE(#REF!)</f>
        <v>#REF!</v>
      </c>
      <c r="P9" s="3" t="e">
        <f>AVERAGE(#REF!)</f>
        <v>#REF!</v>
      </c>
      <c r="Q9" s="3" t="e">
        <f>AVERAGE(#REF!)</f>
        <v>#REF!</v>
      </c>
      <c r="R9" s="3" t="e">
        <f>AVERAGE(#REF!)</f>
        <v>#REF!</v>
      </c>
      <c r="S9" s="3" t="e">
        <f>AVERAGE(#REF!)</f>
        <v>#REF!</v>
      </c>
      <c r="T9" s="3" t="e">
        <f>AVERAGE(#REF!)</f>
        <v>#REF!</v>
      </c>
      <c r="U9" s="3" t="e">
        <f>AVERAGE(#REF!)</f>
        <v>#REF!</v>
      </c>
      <c r="V9" s="3" t="e">
        <f>AVERAGE(#REF!)</f>
        <v>#REF!</v>
      </c>
      <c r="W9" s="3" t="e">
        <f>AVERAGE(#REF!)</f>
        <v>#REF!</v>
      </c>
      <c r="X9" s="3" t="e">
        <f>AVERAGE(#REF!)</f>
        <v>#REF!</v>
      </c>
      <c r="Y9" s="3" t="e">
        <f>AVERAGE(#REF!)</f>
        <v>#REF!</v>
      </c>
      <c r="Z9" s="3" t="e">
        <f>AVERAGE(#REF!)</f>
        <v>#REF!</v>
      </c>
      <c r="AA9" s="3" t="e">
        <f>AVERAGE(#REF!)</f>
        <v>#REF!</v>
      </c>
      <c r="AB9" s="3" t="e">
        <f>AVERAGE(#REF!)</f>
        <v>#REF!</v>
      </c>
      <c r="AC9" s="3" t="e">
        <f>AVERAGE(#REF!)</f>
        <v>#REF!</v>
      </c>
      <c r="AD9" s="3" t="e">
        <f>AVERAGE(#REF!)</f>
        <v>#REF!</v>
      </c>
      <c r="AE9" s="3" t="e">
        <f>AVERAGE(#REF!)</f>
        <v>#REF!</v>
      </c>
      <c r="AF9" s="3" t="e">
        <f>AVERAGE(#REF!)</f>
        <v>#REF!</v>
      </c>
      <c r="AG9" s="3" t="e">
        <f>AVERAGE(#REF!)</f>
        <v>#REF!</v>
      </c>
      <c r="AH9" s="3" t="e">
        <f>AVERAGE(#REF!)</f>
        <v>#REF!</v>
      </c>
      <c r="AI9" s="3" t="e">
        <f>AVERAGE(#REF!)</f>
        <v>#REF!</v>
      </c>
      <c r="AJ9" s="3" t="e">
        <f>AVERAGE(#REF!)</f>
        <v>#REF!</v>
      </c>
      <c r="AK9" s="3" t="e">
        <f>AVERAGE(#REF!)</f>
        <v>#REF!</v>
      </c>
      <c r="AL9" s="3" t="e">
        <f>AVERAGE(#REF!)</f>
        <v>#REF!</v>
      </c>
      <c r="AM9" s="3" t="e">
        <f>AVERAGE(#REF!)</f>
        <v>#REF!</v>
      </c>
      <c r="AN9" s="3" t="e">
        <f>AVERAGE(#REF!)</f>
        <v>#REF!</v>
      </c>
      <c r="AO9" s="3" t="e">
        <f>AVERAGE(#REF!)</f>
        <v>#REF!</v>
      </c>
      <c r="AP9" s="3" t="e">
        <f>AVERAGE(#REF!)</f>
        <v>#REF!</v>
      </c>
      <c r="AQ9" s="3" t="e">
        <f>AVERAGE(#REF!)</f>
        <v>#REF!</v>
      </c>
      <c r="AR9" s="3" t="e">
        <f>AVERAGE(#REF!)</f>
        <v>#REF!</v>
      </c>
      <c r="AS9" s="3" t="e">
        <f>AVERAGE(#REF!)</f>
        <v>#REF!</v>
      </c>
      <c r="AT9" s="3" t="e">
        <f>AVERAGE(#REF!)</f>
        <v>#REF!</v>
      </c>
      <c r="AU9" s="3" t="e">
        <f>AVERAGE(#REF!)</f>
        <v>#REF!</v>
      </c>
      <c r="AV9" s="3" t="e">
        <f>AVERAGE(#REF!)</f>
        <v>#REF!</v>
      </c>
      <c r="AW9" s="3" t="e">
        <f>AVERAGE(#REF!)</f>
        <v>#REF!</v>
      </c>
      <c r="AX9" s="3" t="e">
        <f>AVERAGE(#REF!)</f>
        <v>#REF!</v>
      </c>
      <c r="AY9" s="3" t="e">
        <f>AVERAGE(#REF!)</f>
        <v>#REF!</v>
      </c>
      <c r="AZ9" s="3" t="e">
        <f>AVERAGE(#REF!)</f>
        <v>#REF!</v>
      </c>
      <c r="BA9" s="3" t="e">
        <f>AVERAGE(#REF!)</f>
        <v>#REF!</v>
      </c>
      <c r="BB9" s="3" t="e">
        <f>AVERAGE(#REF!)</f>
        <v>#REF!</v>
      </c>
      <c r="BC9" s="3" t="e">
        <f>AVERAGE(#REF!)</f>
        <v>#REF!</v>
      </c>
      <c r="BD9" s="3" t="e">
        <f>AVERAGE(#REF!)</f>
        <v>#REF!</v>
      </c>
      <c r="BE9" s="3" t="e">
        <f>AVERAGE(#REF!)</f>
        <v>#REF!</v>
      </c>
      <c r="BF9" s="3" t="e">
        <f>AVERAGE(#REF!)</f>
        <v>#REF!</v>
      </c>
      <c r="BG9" s="3" t="e">
        <f>AVERAGE(#REF!)</f>
        <v>#REF!</v>
      </c>
      <c r="BH9" s="3" t="e">
        <f>AVERAGE(#REF!)</f>
        <v>#REF!</v>
      </c>
      <c r="BI9" s="3" t="e">
        <f>AVERAGE(#REF!)</f>
        <v>#REF!</v>
      </c>
      <c r="BJ9" s="3" t="e">
        <f>AVERAGE(#REF!)</f>
        <v>#REF!</v>
      </c>
      <c r="BK9" s="3" t="e">
        <f>AVERAGE(#REF!)</f>
        <v>#REF!</v>
      </c>
      <c r="BL9" s="3" t="e">
        <f>AVERAGE(#REF!)</f>
        <v>#REF!</v>
      </c>
      <c r="BM9" s="3" t="e">
        <f>AVERAGE(#REF!)</f>
        <v>#REF!</v>
      </c>
      <c r="BN9" s="3" t="e">
        <f>AVERAGE(#REF!)</f>
        <v>#REF!</v>
      </c>
      <c r="BO9" s="3" t="e">
        <f>AVERAGE(#REF!)</f>
        <v>#REF!</v>
      </c>
      <c r="BP9" s="3" t="e">
        <f>AVERAGE(#REF!)</f>
        <v>#REF!</v>
      </c>
      <c r="BQ9" s="3" t="e">
        <f>AVERAGE(#REF!)</f>
        <v>#REF!</v>
      </c>
      <c r="BR9" s="3" t="e">
        <f>AVERAGE(#REF!)</f>
        <v>#REF!</v>
      </c>
      <c r="BS9" s="3" t="e">
        <f>AVERAGE(#REF!)</f>
        <v>#REF!</v>
      </c>
      <c r="BT9" s="3" t="e">
        <f>AVERAGE(#REF!)</f>
        <v>#REF!</v>
      </c>
      <c r="BU9" s="3" t="e">
        <f>AVERAGE(#REF!)</f>
        <v>#REF!</v>
      </c>
      <c r="BV9" s="3" t="e">
        <f>AVERAGE(#REF!)</f>
        <v>#REF!</v>
      </c>
      <c r="BW9" s="3" t="e">
        <f>AVERAGE(#REF!)</f>
        <v>#REF!</v>
      </c>
      <c r="BX9" s="3" t="e">
        <f>AVERAGE(#REF!)</f>
        <v>#REF!</v>
      </c>
      <c r="BY9" s="3" t="e">
        <f>AVERAGE(#REF!)</f>
        <v>#REF!</v>
      </c>
      <c r="BZ9" s="3" t="e">
        <f>AVERAGE(#REF!)</f>
        <v>#REF!</v>
      </c>
      <c r="CA9" s="3" t="e">
        <f>AVERAGE(#REF!)</f>
        <v>#REF!</v>
      </c>
      <c r="CB9" s="3" t="e">
        <f>AVERAGE(#REF!)</f>
        <v>#REF!</v>
      </c>
      <c r="CC9" s="3" t="e">
        <f>AVERAGE(#REF!)</f>
        <v>#REF!</v>
      </c>
      <c r="CD9" s="3" t="e">
        <f>AVERAGE(#REF!)</f>
        <v>#REF!</v>
      </c>
      <c r="CE9" s="3" t="e">
        <f>AVERAGE(#REF!)</f>
        <v>#REF!</v>
      </c>
      <c r="CF9" s="3" t="e">
        <f>AVERAGE(#REF!)</f>
        <v>#REF!</v>
      </c>
      <c r="CG9" s="3" t="e">
        <f>AVERAGE(#REF!)</f>
        <v>#REF!</v>
      </c>
      <c r="CH9" s="3" t="e">
        <f>AVERAGE(#REF!)</f>
        <v>#REF!</v>
      </c>
      <c r="CI9" s="3" t="e">
        <f>AVERAGE(#REF!)</f>
        <v>#REF!</v>
      </c>
      <c r="CJ9" s="3" t="e">
        <f>AVERAGE(#REF!)</f>
        <v>#REF!</v>
      </c>
    </row>
    <row r="10" spans="1:110" ht="15" customHeight="1" x14ac:dyDescent="0.35">
      <c r="B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110" x14ac:dyDescent="0.35">
      <c r="A11" s="236" t="s">
        <v>24</v>
      </c>
      <c r="B11" s="5" t="s">
        <v>14</v>
      </c>
      <c r="C11" t="s">
        <v>0</v>
      </c>
      <c r="D11" t="s">
        <v>18</v>
      </c>
      <c r="E11" s="3" t="e">
        <f>#REF!</f>
        <v>#REF!</v>
      </c>
      <c r="F11" s="3" t="e">
        <f>AVERAGE(#REF!)</f>
        <v>#REF!</v>
      </c>
      <c r="G11" s="3" t="e">
        <f>AVERAGE(#REF!)</f>
        <v>#REF!</v>
      </c>
      <c r="H11" s="3" t="e">
        <f>AVERAGE(#REF!)</f>
        <v>#REF!</v>
      </c>
      <c r="I11" s="3" t="e">
        <f>AVERAGE(#REF!)</f>
        <v>#REF!</v>
      </c>
      <c r="J11" s="3" t="e">
        <f>AVERAGE(#REF!)</f>
        <v>#REF!</v>
      </c>
      <c r="K11" s="3" t="e">
        <f>AVERAGE(#REF!)</f>
        <v>#REF!</v>
      </c>
      <c r="L11" s="3" t="e">
        <f>AVERAGE(#REF!)</f>
        <v>#REF!</v>
      </c>
      <c r="M11" s="3" t="e">
        <f>AVERAGE(#REF!)</f>
        <v>#REF!</v>
      </c>
      <c r="N11" s="3" t="e">
        <f>AVERAGE(#REF!)</f>
        <v>#REF!</v>
      </c>
      <c r="O11" s="3" t="e">
        <f>AVERAGE(#REF!)</f>
        <v>#REF!</v>
      </c>
      <c r="P11" s="3" t="e">
        <f>AVERAGE(#REF!)</f>
        <v>#REF!</v>
      </c>
      <c r="Q11" s="3" t="e">
        <f>AVERAGE(#REF!)</f>
        <v>#REF!</v>
      </c>
      <c r="R11" s="3" t="e">
        <f>AVERAGE(#REF!)</f>
        <v>#REF!</v>
      </c>
      <c r="S11" s="3" t="e">
        <f>AVERAGE(#REF!)</f>
        <v>#REF!</v>
      </c>
      <c r="T11" s="3" t="e">
        <f>AVERAGE(#REF!)</f>
        <v>#REF!</v>
      </c>
      <c r="U11" s="3" t="e">
        <f>AVERAGE(#REF!)</f>
        <v>#REF!</v>
      </c>
      <c r="V11" s="3" t="e">
        <f>AVERAGE(#REF!)</f>
        <v>#REF!</v>
      </c>
      <c r="W11" s="3" t="e">
        <f>AVERAGE(#REF!)</f>
        <v>#REF!</v>
      </c>
      <c r="X11" s="3" t="e">
        <f>AVERAGE(#REF!)</f>
        <v>#REF!</v>
      </c>
      <c r="Y11" s="3" t="e">
        <f>AVERAGE(#REF!)</f>
        <v>#REF!</v>
      </c>
      <c r="Z11" s="3" t="e">
        <f>AVERAGE(#REF!)</f>
        <v>#REF!</v>
      </c>
      <c r="AA11" s="3" t="e">
        <f>AVERAGE(#REF!)</f>
        <v>#REF!</v>
      </c>
      <c r="AB11" s="3" t="e">
        <f>AVERAGE(#REF!)</f>
        <v>#REF!</v>
      </c>
      <c r="AC11" s="3" t="e">
        <f>AVERAGE(#REF!)</f>
        <v>#REF!</v>
      </c>
      <c r="AD11" s="3" t="e">
        <f>AVERAGE(#REF!)</f>
        <v>#REF!</v>
      </c>
      <c r="AE11" s="3" t="e">
        <f>AVERAGE(#REF!)</f>
        <v>#REF!</v>
      </c>
      <c r="AF11" s="3" t="e">
        <f>AVERAGE(#REF!)</f>
        <v>#REF!</v>
      </c>
      <c r="AG11" s="3" t="e">
        <f>AVERAGE(#REF!)</f>
        <v>#REF!</v>
      </c>
      <c r="AH11" s="3" t="e">
        <f>AVERAGE(#REF!)</f>
        <v>#REF!</v>
      </c>
      <c r="AI11" s="3" t="e">
        <f>AVERAGE(#REF!)</f>
        <v>#REF!</v>
      </c>
      <c r="AJ11" s="3" t="e">
        <f>AVERAGE(#REF!)</f>
        <v>#REF!</v>
      </c>
      <c r="AK11" s="3" t="e">
        <f>AVERAGE(#REF!)</f>
        <v>#REF!</v>
      </c>
      <c r="AL11" s="3" t="e">
        <f>AVERAGE(#REF!)</f>
        <v>#REF!</v>
      </c>
      <c r="AM11" s="3" t="e">
        <f>AVERAGE(#REF!)</f>
        <v>#REF!</v>
      </c>
      <c r="AN11" s="3" t="e">
        <f>AVERAGE(#REF!)</f>
        <v>#REF!</v>
      </c>
      <c r="AO11" s="3" t="e">
        <f>AVERAGE(#REF!)</f>
        <v>#REF!</v>
      </c>
      <c r="AP11" s="3" t="e">
        <f>AVERAGE(#REF!)</f>
        <v>#REF!</v>
      </c>
      <c r="AQ11" s="3" t="e">
        <f>AVERAGE(#REF!)</f>
        <v>#REF!</v>
      </c>
      <c r="AR11" s="3" t="e">
        <f>AVERAGE(#REF!)</f>
        <v>#REF!</v>
      </c>
      <c r="AS11" s="3" t="e">
        <f>AVERAGE(#REF!)</f>
        <v>#REF!</v>
      </c>
      <c r="AT11" s="3" t="e">
        <f>AVERAGE(#REF!)</f>
        <v>#REF!</v>
      </c>
      <c r="AU11" s="3" t="e">
        <f>AVERAGE(#REF!)</f>
        <v>#REF!</v>
      </c>
      <c r="AV11" s="3" t="e">
        <f>AVERAGE(#REF!)</f>
        <v>#REF!</v>
      </c>
      <c r="AW11" s="3" t="e">
        <f>AVERAGE(#REF!)</f>
        <v>#REF!</v>
      </c>
      <c r="AX11" s="3" t="e">
        <f>AVERAGE(#REF!)</f>
        <v>#REF!</v>
      </c>
      <c r="AY11" s="3" t="e">
        <f>AVERAGE(#REF!)</f>
        <v>#REF!</v>
      </c>
      <c r="AZ11" s="3" t="e">
        <f>AVERAGE(#REF!)</f>
        <v>#REF!</v>
      </c>
      <c r="BA11" s="3" t="e">
        <f>AVERAGE(#REF!)</f>
        <v>#REF!</v>
      </c>
      <c r="BB11" s="3" t="e">
        <f>AVERAGE(#REF!)</f>
        <v>#REF!</v>
      </c>
      <c r="BC11" s="3" t="e">
        <f>AVERAGE(#REF!)</f>
        <v>#REF!</v>
      </c>
      <c r="BD11" s="3" t="e">
        <f>AVERAGE(#REF!)</f>
        <v>#REF!</v>
      </c>
      <c r="BE11" s="3" t="e">
        <f>AVERAGE(#REF!)</f>
        <v>#REF!</v>
      </c>
      <c r="BF11" s="3" t="e">
        <f>AVERAGE(#REF!)</f>
        <v>#REF!</v>
      </c>
      <c r="BG11" s="3" t="e">
        <f>AVERAGE(#REF!)</f>
        <v>#REF!</v>
      </c>
      <c r="BH11" s="3" t="e">
        <f>AVERAGE(#REF!)</f>
        <v>#REF!</v>
      </c>
      <c r="BI11" s="3" t="e">
        <f>AVERAGE(#REF!)</f>
        <v>#REF!</v>
      </c>
      <c r="BJ11" s="3" t="e">
        <f>AVERAGE(#REF!)</f>
        <v>#REF!</v>
      </c>
      <c r="BK11" s="3" t="e">
        <f>AVERAGE(#REF!)</f>
        <v>#REF!</v>
      </c>
      <c r="BL11" s="3" t="e">
        <f>AVERAGE(#REF!)</f>
        <v>#REF!</v>
      </c>
      <c r="BM11" s="3" t="e">
        <f>AVERAGE(#REF!)</f>
        <v>#REF!</v>
      </c>
      <c r="BN11" s="3" t="e">
        <f>AVERAGE(#REF!)</f>
        <v>#REF!</v>
      </c>
      <c r="BO11" s="3" t="e">
        <f>AVERAGE(#REF!)</f>
        <v>#REF!</v>
      </c>
      <c r="BP11" s="3" t="e">
        <f>AVERAGE(#REF!)</f>
        <v>#REF!</v>
      </c>
      <c r="BQ11" s="3" t="e">
        <f>AVERAGE(#REF!)</f>
        <v>#REF!</v>
      </c>
      <c r="BR11" s="3" t="e">
        <f>AVERAGE(#REF!)</f>
        <v>#REF!</v>
      </c>
      <c r="BS11" s="3" t="e">
        <f>AVERAGE(#REF!)</f>
        <v>#REF!</v>
      </c>
      <c r="BT11" s="3" t="e">
        <f>AVERAGE(#REF!)</f>
        <v>#REF!</v>
      </c>
      <c r="BU11" s="3" t="e">
        <f>AVERAGE(#REF!)</f>
        <v>#REF!</v>
      </c>
      <c r="BV11" s="3" t="e">
        <f>AVERAGE(#REF!)</f>
        <v>#REF!</v>
      </c>
      <c r="BW11" s="3" t="e">
        <f>AVERAGE(#REF!)</f>
        <v>#REF!</v>
      </c>
      <c r="BX11" s="3" t="e">
        <f>AVERAGE(#REF!)</f>
        <v>#REF!</v>
      </c>
      <c r="BY11" s="3" t="e">
        <f>AVERAGE(#REF!)</f>
        <v>#REF!</v>
      </c>
      <c r="BZ11" s="3" t="e">
        <f>AVERAGE(#REF!)</f>
        <v>#REF!</v>
      </c>
      <c r="CA11" s="3" t="e">
        <f>AVERAGE(#REF!)</f>
        <v>#REF!</v>
      </c>
      <c r="CB11" s="3" t="e">
        <f>AVERAGE(#REF!)</f>
        <v>#REF!</v>
      </c>
      <c r="CC11" s="3" t="e">
        <f>AVERAGE(#REF!)</f>
        <v>#REF!</v>
      </c>
      <c r="CD11" s="3" t="e">
        <f>AVERAGE(#REF!)</f>
        <v>#REF!</v>
      </c>
      <c r="CE11" s="3" t="e">
        <f>AVERAGE(#REF!)</f>
        <v>#REF!</v>
      </c>
      <c r="CF11" s="3" t="e">
        <f>AVERAGE(#REF!)</f>
        <v>#REF!</v>
      </c>
      <c r="CG11" s="3" t="e">
        <f>AVERAGE(#REF!)</f>
        <v>#REF!</v>
      </c>
      <c r="CH11" s="3" t="e">
        <f>AVERAGE(#REF!)</f>
        <v>#REF!</v>
      </c>
      <c r="CI11" s="3" t="e">
        <f>AVERAGE(#REF!)</f>
        <v>#REF!</v>
      </c>
      <c r="CJ11" s="3" t="e">
        <f>AVERAGE(#REF!)</f>
        <v>#REF!</v>
      </c>
    </row>
    <row r="12" spans="1:110" x14ac:dyDescent="0.35">
      <c r="A12" s="236"/>
      <c r="B12" s="4" t="s">
        <v>15</v>
      </c>
      <c r="C12" t="s">
        <v>21</v>
      </c>
      <c r="D12" t="s">
        <v>18</v>
      </c>
      <c r="E12" s="3" t="e">
        <f>#REF!</f>
        <v>#REF!</v>
      </c>
      <c r="F12" s="3" t="e">
        <f>AVERAGE(#REF!)</f>
        <v>#REF!</v>
      </c>
      <c r="G12" s="3" t="e">
        <f>AVERAGE(#REF!)</f>
        <v>#REF!</v>
      </c>
      <c r="H12" s="3" t="e">
        <f>AVERAGE(#REF!)</f>
        <v>#REF!</v>
      </c>
      <c r="I12" s="3" t="e">
        <f>AVERAGE(#REF!)</f>
        <v>#REF!</v>
      </c>
      <c r="J12" s="3" t="e">
        <f>AVERAGE(#REF!)</f>
        <v>#REF!</v>
      </c>
      <c r="K12" s="3" t="e">
        <f>AVERAGE(#REF!)</f>
        <v>#REF!</v>
      </c>
      <c r="L12" s="3" t="e">
        <f>AVERAGE(#REF!)</f>
        <v>#REF!</v>
      </c>
      <c r="M12" s="3" t="e">
        <f>AVERAGE(#REF!)</f>
        <v>#REF!</v>
      </c>
      <c r="N12" s="3" t="e">
        <f>AVERAGE(#REF!)</f>
        <v>#REF!</v>
      </c>
      <c r="O12" s="3" t="e">
        <f>AVERAGE(#REF!)</f>
        <v>#REF!</v>
      </c>
      <c r="P12" s="3" t="e">
        <f>AVERAGE(#REF!)</f>
        <v>#REF!</v>
      </c>
      <c r="Q12" s="3" t="e">
        <f>AVERAGE(#REF!)</f>
        <v>#REF!</v>
      </c>
      <c r="R12" s="3" t="e">
        <f>AVERAGE(#REF!)</f>
        <v>#REF!</v>
      </c>
      <c r="S12" s="3" t="e">
        <f>AVERAGE(#REF!)</f>
        <v>#REF!</v>
      </c>
      <c r="T12" s="3" t="e">
        <f>AVERAGE(#REF!)</f>
        <v>#REF!</v>
      </c>
      <c r="U12" s="3" t="e">
        <f>AVERAGE(#REF!)</f>
        <v>#REF!</v>
      </c>
      <c r="V12" s="3" t="e">
        <f>AVERAGE(#REF!)</f>
        <v>#REF!</v>
      </c>
      <c r="W12" s="3" t="e">
        <f>AVERAGE(#REF!)</f>
        <v>#REF!</v>
      </c>
      <c r="X12" s="3" t="e">
        <f>AVERAGE(#REF!)</f>
        <v>#REF!</v>
      </c>
      <c r="Y12" s="3" t="e">
        <f>AVERAGE(#REF!)</f>
        <v>#REF!</v>
      </c>
      <c r="Z12" s="3" t="e">
        <f>AVERAGE(#REF!)</f>
        <v>#REF!</v>
      </c>
      <c r="AA12" s="3" t="e">
        <f>AVERAGE(#REF!)</f>
        <v>#REF!</v>
      </c>
      <c r="AB12" s="3" t="e">
        <f>AVERAGE(#REF!)</f>
        <v>#REF!</v>
      </c>
      <c r="AC12" s="3" t="e">
        <f>AVERAGE(#REF!)</f>
        <v>#REF!</v>
      </c>
      <c r="AD12" s="3" t="e">
        <f>AVERAGE(#REF!)</f>
        <v>#REF!</v>
      </c>
      <c r="AE12" s="3" t="e">
        <f>AVERAGE(#REF!)</f>
        <v>#REF!</v>
      </c>
      <c r="AF12" s="3" t="e">
        <f>AVERAGE(#REF!)</f>
        <v>#REF!</v>
      </c>
      <c r="AG12" s="3" t="e">
        <f>AVERAGE(#REF!)</f>
        <v>#REF!</v>
      </c>
      <c r="AH12" s="3" t="e">
        <f>AVERAGE(#REF!)</f>
        <v>#REF!</v>
      </c>
      <c r="AI12" s="3" t="e">
        <f>AVERAGE(#REF!)</f>
        <v>#REF!</v>
      </c>
      <c r="AJ12" s="3" t="e">
        <f>AVERAGE(#REF!)</f>
        <v>#REF!</v>
      </c>
      <c r="AK12" s="3" t="e">
        <f>AVERAGE(#REF!)</f>
        <v>#REF!</v>
      </c>
      <c r="AL12" s="3" t="e">
        <f>AVERAGE(#REF!)</f>
        <v>#REF!</v>
      </c>
      <c r="AM12" s="3" t="e">
        <f>AVERAGE(#REF!)</f>
        <v>#REF!</v>
      </c>
      <c r="AN12" s="3" t="e">
        <f>AVERAGE(#REF!)</f>
        <v>#REF!</v>
      </c>
      <c r="AO12" s="3" t="e">
        <f>AVERAGE(#REF!)</f>
        <v>#REF!</v>
      </c>
      <c r="AP12" s="3" t="e">
        <f>AVERAGE(#REF!)</f>
        <v>#REF!</v>
      </c>
      <c r="AQ12" s="3" t="e">
        <f>AVERAGE(#REF!)</f>
        <v>#REF!</v>
      </c>
      <c r="AR12" s="3" t="e">
        <f>AVERAGE(#REF!)</f>
        <v>#REF!</v>
      </c>
      <c r="AS12" s="3" t="e">
        <f>AVERAGE(#REF!)</f>
        <v>#REF!</v>
      </c>
      <c r="AT12" s="3" t="e">
        <f>AVERAGE(#REF!)</f>
        <v>#REF!</v>
      </c>
      <c r="AU12" s="3" t="e">
        <f>AVERAGE(#REF!)</f>
        <v>#REF!</v>
      </c>
      <c r="AV12" s="3" t="e">
        <f>AVERAGE(#REF!)</f>
        <v>#REF!</v>
      </c>
      <c r="AW12" s="3" t="e">
        <f>AVERAGE(#REF!)</f>
        <v>#REF!</v>
      </c>
      <c r="AX12" s="3" t="e">
        <f>AVERAGE(#REF!)</f>
        <v>#REF!</v>
      </c>
      <c r="AY12" s="3" t="e">
        <f>AVERAGE(#REF!)</f>
        <v>#REF!</v>
      </c>
      <c r="AZ12" s="3" t="e">
        <f>AVERAGE(#REF!)</f>
        <v>#REF!</v>
      </c>
      <c r="BA12" s="3" t="e">
        <f>AVERAGE(#REF!)</f>
        <v>#REF!</v>
      </c>
      <c r="BB12" s="3" t="e">
        <f>AVERAGE(#REF!)</f>
        <v>#REF!</v>
      </c>
      <c r="BC12" s="3" t="e">
        <f>AVERAGE(#REF!)</f>
        <v>#REF!</v>
      </c>
      <c r="BD12" s="3" t="e">
        <f>AVERAGE(#REF!)</f>
        <v>#REF!</v>
      </c>
      <c r="BE12" s="3" t="e">
        <f>AVERAGE(#REF!)</f>
        <v>#REF!</v>
      </c>
      <c r="BF12" s="3" t="e">
        <f>AVERAGE(#REF!)</f>
        <v>#REF!</v>
      </c>
      <c r="BG12" s="3" t="e">
        <f>AVERAGE(#REF!)</f>
        <v>#REF!</v>
      </c>
      <c r="BH12" s="3" t="e">
        <f>AVERAGE(#REF!)</f>
        <v>#REF!</v>
      </c>
      <c r="BI12" s="3" t="e">
        <f>AVERAGE(#REF!)</f>
        <v>#REF!</v>
      </c>
      <c r="BJ12" s="3" t="e">
        <f>AVERAGE(#REF!)</f>
        <v>#REF!</v>
      </c>
      <c r="BK12" s="3" t="e">
        <f>AVERAGE(#REF!)</f>
        <v>#REF!</v>
      </c>
      <c r="BL12" s="3" t="e">
        <f>AVERAGE(#REF!)</f>
        <v>#REF!</v>
      </c>
      <c r="BM12" s="3" t="e">
        <f>AVERAGE(#REF!)</f>
        <v>#REF!</v>
      </c>
      <c r="BN12" s="3" t="e">
        <f>AVERAGE(#REF!)</f>
        <v>#REF!</v>
      </c>
      <c r="BO12" s="3" t="e">
        <f>AVERAGE(#REF!)</f>
        <v>#REF!</v>
      </c>
      <c r="BP12" s="3" t="e">
        <f>AVERAGE(#REF!)</f>
        <v>#REF!</v>
      </c>
      <c r="BQ12" s="3" t="e">
        <f>AVERAGE(#REF!)</f>
        <v>#REF!</v>
      </c>
      <c r="BR12" s="3" t="e">
        <f>AVERAGE(#REF!)</f>
        <v>#REF!</v>
      </c>
      <c r="BS12" s="3" t="e">
        <f>AVERAGE(#REF!)</f>
        <v>#REF!</v>
      </c>
      <c r="BT12" s="3" t="e">
        <f>AVERAGE(#REF!)</f>
        <v>#REF!</v>
      </c>
      <c r="BU12" s="3" t="e">
        <f>AVERAGE(#REF!)</f>
        <v>#REF!</v>
      </c>
      <c r="BV12" s="3" t="e">
        <f>AVERAGE(#REF!)</f>
        <v>#REF!</v>
      </c>
      <c r="BW12" s="3" t="e">
        <f>AVERAGE(#REF!)</f>
        <v>#REF!</v>
      </c>
      <c r="BX12" s="3" t="e">
        <f>AVERAGE(#REF!)</f>
        <v>#REF!</v>
      </c>
      <c r="BY12" s="3" t="e">
        <f>AVERAGE(#REF!)</f>
        <v>#REF!</v>
      </c>
      <c r="BZ12" s="3" t="e">
        <f>AVERAGE(#REF!)</f>
        <v>#REF!</v>
      </c>
      <c r="CA12" s="3" t="e">
        <f>AVERAGE(#REF!)</f>
        <v>#REF!</v>
      </c>
      <c r="CB12" s="3" t="e">
        <f>AVERAGE(#REF!)</f>
        <v>#REF!</v>
      </c>
      <c r="CC12" s="3" t="e">
        <f>AVERAGE(#REF!)</f>
        <v>#REF!</v>
      </c>
      <c r="CD12" s="3" t="e">
        <f>AVERAGE(#REF!)</f>
        <v>#REF!</v>
      </c>
      <c r="CE12" s="3" t="e">
        <f>AVERAGE(#REF!)</f>
        <v>#REF!</v>
      </c>
      <c r="CF12" s="3" t="e">
        <f>AVERAGE(#REF!)</f>
        <v>#REF!</v>
      </c>
      <c r="CG12" s="3" t="e">
        <f>AVERAGE(#REF!)</f>
        <v>#REF!</v>
      </c>
      <c r="CH12" s="3" t="e">
        <f>AVERAGE(#REF!)</f>
        <v>#REF!</v>
      </c>
      <c r="CI12" s="3" t="e">
        <f>AVERAGE(#REF!)</f>
        <v>#REF!</v>
      </c>
      <c r="CJ12" s="3" t="e">
        <f>AVERAGE(#REF!)</f>
        <v>#REF!</v>
      </c>
    </row>
    <row r="13" spans="1:110" x14ac:dyDescent="0.35">
      <c r="A13" s="236"/>
      <c r="B13" s="4" t="s">
        <v>8</v>
      </c>
      <c r="C13" t="s">
        <v>21</v>
      </c>
      <c r="D13" t="s">
        <v>18</v>
      </c>
      <c r="E13" s="3" t="e">
        <f>#REF!</f>
        <v>#REF!</v>
      </c>
      <c r="F13" s="3" t="e">
        <f>AVERAGE(#REF!)</f>
        <v>#REF!</v>
      </c>
      <c r="G13" s="3" t="e">
        <f>AVERAGE(#REF!)</f>
        <v>#REF!</v>
      </c>
      <c r="H13" s="3" t="e">
        <f>AVERAGE(#REF!)</f>
        <v>#REF!</v>
      </c>
      <c r="I13" s="3" t="e">
        <f>AVERAGE(#REF!)</f>
        <v>#REF!</v>
      </c>
      <c r="J13" s="3" t="e">
        <f>AVERAGE(#REF!)</f>
        <v>#REF!</v>
      </c>
      <c r="K13" s="3" t="e">
        <f>AVERAGE(#REF!)</f>
        <v>#REF!</v>
      </c>
      <c r="L13" s="3" t="e">
        <f>AVERAGE(#REF!)</f>
        <v>#REF!</v>
      </c>
      <c r="M13" s="3" t="e">
        <f>AVERAGE(#REF!)</f>
        <v>#REF!</v>
      </c>
      <c r="N13" s="3" t="e">
        <f>AVERAGE(#REF!)</f>
        <v>#REF!</v>
      </c>
      <c r="O13" s="3" t="e">
        <f>AVERAGE(#REF!)</f>
        <v>#REF!</v>
      </c>
      <c r="P13" s="3" t="e">
        <f>AVERAGE(#REF!)</f>
        <v>#REF!</v>
      </c>
      <c r="Q13" s="3" t="e">
        <f>AVERAGE(#REF!)</f>
        <v>#REF!</v>
      </c>
      <c r="R13" s="3" t="e">
        <f>AVERAGE(#REF!)</f>
        <v>#REF!</v>
      </c>
      <c r="S13" s="3" t="e">
        <f>AVERAGE(#REF!)</f>
        <v>#REF!</v>
      </c>
      <c r="T13" s="3" t="e">
        <f>AVERAGE(#REF!)</f>
        <v>#REF!</v>
      </c>
      <c r="U13" s="3" t="e">
        <f>AVERAGE(#REF!)</f>
        <v>#REF!</v>
      </c>
      <c r="V13" s="3" t="e">
        <f>AVERAGE(#REF!)</f>
        <v>#REF!</v>
      </c>
      <c r="W13" s="3" t="e">
        <f>AVERAGE(#REF!)</f>
        <v>#REF!</v>
      </c>
      <c r="X13" s="3" t="e">
        <f>AVERAGE(#REF!)</f>
        <v>#REF!</v>
      </c>
      <c r="Y13" s="3" t="e">
        <f>AVERAGE(#REF!)</f>
        <v>#REF!</v>
      </c>
      <c r="Z13" s="3" t="e">
        <f>AVERAGE(#REF!)</f>
        <v>#REF!</v>
      </c>
      <c r="AA13" s="3" t="e">
        <f>AVERAGE(#REF!)</f>
        <v>#REF!</v>
      </c>
      <c r="AB13" s="3" t="e">
        <f>AVERAGE(#REF!)</f>
        <v>#REF!</v>
      </c>
      <c r="AC13" s="3" t="e">
        <f>AVERAGE(#REF!)</f>
        <v>#REF!</v>
      </c>
      <c r="AD13" s="3" t="e">
        <f>AVERAGE(#REF!)</f>
        <v>#REF!</v>
      </c>
      <c r="AE13" s="3" t="e">
        <f>AVERAGE(#REF!)</f>
        <v>#REF!</v>
      </c>
      <c r="AF13" s="3" t="e">
        <f>AVERAGE(#REF!)</f>
        <v>#REF!</v>
      </c>
      <c r="AG13" s="3" t="e">
        <f>AVERAGE(#REF!)</f>
        <v>#REF!</v>
      </c>
      <c r="AH13" s="3" t="e">
        <f>AVERAGE(#REF!)</f>
        <v>#REF!</v>
      </c>
      <c r="AI13" s="3" t="e">
        <f>AVERAGE(#REF!)</f>
        <v>#REF!</v>
      </c>
      <c r="AJ13" s="3" t="e">
        <f>AVERAGE(#REF!)</f>
        <v>#REF!</v>
      </c>
      <c r="AK13" s="3" t="e">
        <f>AVERAGE(#REF!)</f>
        <v>#REF!</v>
      </c>
      <c r="AL13" s="3" t="e">
        <f>AVERAGE(#REF!)</f>
        <v>#REF!</v>
      </c>
      <c r="AM13" s="3" t="e">
        <f>AVERAGE(#REF!)</f>
        <v>#REF!</v>
      </c>
      <c r="AN13" s="3" t="e">
        <f>AVERAGE(#REF!)</f>
        <v>#REF!</v>
      </c>
      <c r="AO13" s="3" t="e">
        <f>AVERAGE(#REF!)</f>
        <v>#REF!</v>
      </c>
      <c r="AP13" s="3" t="e">
        <f>AVERAGE(#REF!)</f>
        <v>#REF!</v>
      </c>
      <c r="AQ13" s="3" t="e">
        <f>AVERAGE(#REF!)</f>
        <v>#REF!</v>
      </c>
      <c r="AR13" s="3" t="e">
        <f>AVERAGE(#REF!)</f>
        <v>#REF!</v>
      </c>
      <c r="AS13" s="3" t="e">
        <f>AVERAGE(#REF!)</f>
        <v>#REF!</v>
      </c>
      <c r="AT13" s="3" t="e">
        <f>AVERAGE(#REF!)</f>
        <v>#REF!</v>
      </c>
      <c r="AU13" s="3" t="e">
        <f>AVERAGE(#REF!)</f>
        <v>#REF!</v>
      </c>
      <c r="AV13" s="3" t="e">
        <f>AVERAGE(#REF!)</f>
        <v>#REF!</v>
      </c>
      <c r="AW13" s="3" t="e">
        <f>AVERAGE(#REF!)</f>
        <v>#REF!</v>
      </c>
      <c r="AX13" s="3" t="e">
        <f>AVERAGE(#REF!)</f>
        <v>#REF!</v>
      </c>
      <c r="AY13" s="3" t="e">
        <f>AVERAGE(#REF!)</f>
        <v>#REF!</v>
      </c>
      <c r="AZ13" s="3" t="e">
        <f>AVERAGE(#REF!)</f>
        <v>#REF!</v>
      </c>
      <c r="BA13" s="3" t="e">
        <f>AVERAGE(#REF!)</f>
        <v>#REF!</v>
      </c>
      <c r="BB13" s="3" t="e">
        <f>AVERAGE(#REF!)</f>
        <v>#REF!</v>
      </c>
      <c r="BC13" s="3" t="e">
        <f>AVERAGE(#REF!)</f>
        <v>#REF!</v>
      </c>
      <c r="BD13" s="3" t="e">
        <f>AVERAGE(#REF!)</f>
        <v>#REF!</v>
      </c>
      <c r="BE13" s="3" t="e">
        <f>AVERAGE(#REF!)</f>
        <v>#REF!</v>
      </c>
      <c r="BF13" s="3" t="e">
        <f>AVERAGE(#REF!)</f>
        <v>#REF!</v>
      </c>
      <c r="BG13" s="3" t="e">
        <f>AVERAGE(#REF!)</f>
        <v>#REF!</v>
      </c>
      <c r="BH13" s="3" t="e">
        <f>AVERAGE(#REF!)</f>
        <v>#REF!</v>
      </c>
      <c r="BI13" s="3" t="e">
        <f>AVERAGE(#REF!)</f>
        <v>#REF!</v>
      </c>
      <c r="BJ13" s="3" t="e">
        <f>AVERAGE(#REF!)</f>
        <v>#REF!</v>
      </c>
      <c r="BK13" s="3" t="e">
        <f>AVERAGE(#REF!)</f>
        <v>#REF!</v>
      </c>
      <c r="BL13" s="3" t="e">
        <f>AVERAGE(#REF!)</f>
        <v>#REF!</v>
      </c>
      <c r="BM13" s="3" t="e">
        <f>AVERAGE(#REF!)</f>
        <v>#REF!</v>
      </c>
      <c r="BN13" s="3" t="e">
        <f>AVERAGE(#REF!)</f>
        <v>#REF!</v>
      </c>
      <c r="BO13" s="3" t="e">
        <f>AVERAGE(#REF!)</f>
        <v>#REF!</v>
      </c>
      <c r="BP13" s="3" t="e">
        <f>AVERAGE(#REF!)</f>
        <v>#REF!</v>
      </c>
      <c r="BQ13" s="3" t="e">
        <f>AVERAGE(#REF!)</f>
        <v>#REF!</v>
      </c>
      <c r="BR13" s="3" t="e">
        <f>AVERAGE(#REF!)</f>
        <v>#REF!</v>
      </c>
      <c r="BS13" s="3" t="e">
        <f>AVERAGE(#REF!)</f>
        <v>#REF!</v>
      </c>
      <c r="BT13" s="3" t="e">
        <f>AVERAGE(#REF!)</f>
        <v>#REF!</v>
      </c>
      <c r="BU13" s="3" t="e">
        <f>AVERAGE(#REF!)</f>
        <v>#REF!</v>
      </c>
      <c r="BV13" s="3" t="e">
        <f>AVERAGE(#REF!)</f>
        <v>#REF!</v>
      </c>
      <c r="BW13" s="3" t="e">
        <f>AVERAGE(#REF!)</f>
        <v>#REF!</v>
      </c>
      <c r="BX13" s="3" t="e">
        <f>AVERAGE(#REF!)</f>
        <v>#REF!</v>
      </c>
      <c r="BY13" s="3" t="e">
        <f>AVERAGE(#REF!)</f>
        <v>#REF!</v>
      </c>
      <c r="BZ13" s="3" t="e">
        <f>AVERAGE(#REF!)</f>
        <v>#REF!</v>
      </c>
      <c r="CA13" s="3" t="e">
        <f>AVERAGE(#REF!)</f>
        <v>#REF!</v>
      </c>
      <c r="CB13" s="3" t="e">
        <f>AVERAGE(#REF!)</f>
        <v>#REF!</v>
      </c>
      <c r="CC13" s="3" t="e">
        <f>AVERAGE(#REF!)</f>
        <v>#REF!</v>
      </c>
      <c r="CD13" s="3" t="e">
        <f>AVERAGE(#REF!)</f>
        <v>#REF!</v>
      </c>
      <c r="CE13" s="3" t="e">
        <f>AVERAGE(#REF!)</f>
        <v>#REF!</v>
      </c>
      <c r="CF13" s="3" t="e">
        <f>AVERAGE(#REF!)</f>
        <v>#REF!</v>
      </c>
      <c r="CG13" s="3" t="e">
        <f>AVERAGE(#REF!)</f>
        <v>#REF!</v>
      </c>
      <c r="CH13" s="3" t="e">
        <f>AVERAGE(#REF!)</f>
        <v>#REF!</v>
      </c>
      <c r="CI13" s="3" t="e">
        <f>AVERAGE(#REF!)</f>
        <v>#REF!</v>
      </c>
      <c r="CJ13" s="3" t="e">
        <f>AVERAGE(#REF!)</f>
        <v>#REF!</v>
      </c>
    </row>
    <row r="14" spans="1:110" x14ac:dyDescent="0.35">
      <c r="A14" s="236"/>
      <c r="B14" s="4" t="s">
        <v>9</v>
      </c>
      <c r="C14" t="s">
        <v>0</v>
      </c>
      <c r="D14" t="s">
        <v>18</v>
      </c>
      <c r="E14" s="3" t="e">
        <f>#REF!</f>
        <v>#REF!</v>
      </c>
      <c r="F14" s="3" t="e">
        <f>AVERAGE(#REF!)</f>
        <v>#REF!</v>
      </c>
      <c r="G14" s="3" t="e">
        <f>AVERAGE(#REF!)</f>
        <v>#REF!</v>
      </c>
      <c r="H14" s="3" t="e">
        <f>AVERAGE(#REF!)</f>
        <v>#REF!</v>
      </c>
      <c r="I14" s="3" t="e">
        <f>AVERAGE(#REF!)</f>
        <v>#REF!</v>
      </c>
      <c r="J14" s="3" t="e">
        <f>AVERAGE(#REF!)</f>
        <v>#REF!</v>
      </c>
      <c r="K14" s="3" t="e">
        <f>AVERAGE(#REF!)</f>
        <v>#REF!</v>
      </c>
      <c r="L14" s="3" t="e">
        <f>AVERAGE(#REF!)</f>
        <v>#REF!</v>
      </c>
      <c r="M14" s="3" t="e">
        <f>AVERAGE(#REF!)</f>
        <v>#REF!</v>
      </c>
      <c r="N14" s="3" t="e">
        <f>AVERAGE(#REF!)</f>
        <v>#REF!</v>
      </c>
      <c r="O14" s="3" t="e">
        <f>AVERAGE(#REF!)</f>
        <v>#REF!</v>
      </c>
      <c r="P14" s="3" t="e">
        <f>AVERAGE(#REF!)</f>
        <v>#REF!</v>
      </c>
      <c r="Q14" s="3" t="e">
        <f>AVERAGE(#REF!)</f>
        <v>#REF!</v>
      </c>
      <c r="R14" s="3" t="e">
        <f>AVERAGE(#REF!)</f>
        <v>#REF!</v>
      </c>
      <c r="S14" s="3" t="e">
        <f>AVERAGE(#REF!)</f>
        <v>#REF!</v>
      </c>
      <c r="T14" s="3" t="e">
        <f>AVERAGE(#REF!)</f>
        <v>#REF!</v>
      </c>
      <c r="U14" s="3" t="e">
        <f>AVERAGE(#REF!)</f>
        <v>#REF!</v>
      </c>
      <c r="V14" s="3" t="e">
        <f>AVERAGE(#REF!)</f>
        <v>#REF!</v>
      </c>
      <c r="W14" s="3" t="e">
        <f>AVERAGE(#REF!)</f>
        <v>#REF!</v>
      </c>
      <c r="X14" s="3" t="e">
        <f>AVERAGE(#REF!)</f>
        <v>#REF!</v>
      </c>
      <c r="Y14" s="3" t="e">
        <f>AVERAGE(#REF!)</f>
        <v>#REF!</v>
      </c>
      <c r="Z14" s="3" t="e">
        <f>AVERAGE(#REF!)</f>
        <v>#REF!</v>
      </c>
      <c r="AA14" s="3" t="e">
        <f>AVERAGE(#REF!)</f>
        <v>#REF!</v>
      </c>
      <c r="AB14" s="3" t="e">
        <f>AVERAGE(#REF!)</f>
        <v>#REF!</v>
      </c>
      <c r="AC14" s="3" t="e">
        <f>AVERAGE(#REF!)</f>
        <v>#REF!</v>
      </c>
      <c r="AD14" s="3" t="e">
        <f>AVERAGE(#REF!)</f>
        <v>#REF!</v>
      </c>
      <c r="AE14" s="3" t="e">
        <f>AVERAGE(#REF!)</f>
        <v>#REF!</v>
      </c>
      <c r="AF14" s="3" t="e">
        <f>AVERAGE(#REF!)</f>
        <v>#REF!</v>
      </c>
      <c r="AG14" s="3" t="e">
        <f>AVERAGE(#REF!)</f>
        <v>#REF!</v>
      </c>
      <c r="AH14" s="3" t="e">
        <f>AVERAGE(#REF!)</f>
        <v>#REF!</v>
      </c>
      <c r="AI14" s="3" t="e">
        <f>AVERAGE(#REF!)</f>
        <v>#REF!</v>
      </c>
      <c r="AJ14" s="3" t="e">
        <f>AVERAGE(#REF!)</f>
        <v>#REF!</v>
      </c>
      <c r="AK14" s="3" t="e">
        <f>AVERAGE(#REF!)</f>
        <v>#REF!</v>
      </c>
      <c r="AL14" s="3" t="e">
        <f>AVERAGE(#REF!)</f>
        <v>#REF!</v>
      </c>
      <c r="AM14" s="3" t="e">
        <f>AVERAGE(#REF!)</f>
        <v>#REF!</v>
      </c>
      <c r="AN14" s="3" t="e">
        <f>AVERAGE(#REF!)</f>
        <v>#REF!</v>
      </c>
      <c r="AO14" s="3" t="e">
        <f>AVERAGE(#REF!)</f>
        <v>#REF!</v>
      </c>
      <c r="AP14" s="3" t="e">
        <f>AVERAGE(#REF!)</f>
        <v>#REF!</v>
      </c>
      <c r="AQ14" s="3" t="e">
        <f>AVERAGE(#REF!)</f>
        <v>#REF!</v>
      </c>
      <c r="AR14" s="3" t="e">
        <f>AVERAGE(#REF!)</f>
        <v>#REF!</v>
      </c>
      <c r="AS14" s="3" t="e">
        <f>AVERAGE(#REF!)</f>
        <v>#REF!</v>
      </c>
      <c r="AT14" s="3" t="e">
        <f>AVERAGE(#REF!)</f>
        <v>#REF!</v>
      </c>
      <c r="AU14" s="3" t="e">
        <f>AVERAGE(#REF!)</f>
        <v>#REF!</v>
      </c>
      <c r="AV14" s="3" t="e">
        <f>AVERAGE(#REF!)</f>
        <v>#REF!</v>
      </c>
      <c r="AW14" s="3" t="e">
        <f>AVERAGE(#REF!)</f>
        <v>#REF!</v>
      </c>
      <c r="AX14" s="3" t="e">
        <f>AVERAGE(#REF!)</f>
        <v>#REF!</v>
      </c>
      <c r="AY14" s="3" t="e">
        <f>AVERAGE(#REF!)</f>
        <v>#REF!</v>
      </c>
      <c r="AZ14" s="3" t="e">
        <f>AVERAGE(#REF!)</f>
        <v>#REF!</v>
      </c>
      <c r="BA14" s="3" t="e">
        <f>AVERAGE(#REF!)</f>
        <v>#REF!</v>
      </c>
      <c r="BB14" s="3" t="e">
        <f>AVERAGE(#REF!)</f>
        <v>#REF!</v>
      </c>
      <c r="BC14" s="3" t="e">
        <f>AVERAGE(#REF!)</f>
        <v>#REF!</v>
      </c>
      <c r="BD14" s="3" t="e">
        <f>AVERAGE(#REF!)</f>
        <v>#REF!</v>
      </c>
      <c r="BE14" s="3" t="e">
        <f>AVERAGE(#REF!)</f>
        <v>#REF!</v>
      </c>
      <c r="BF14" s="3" t="e">
        <f>AVERAGE(#REF!)</f>
        <v>#REF!</v>
      </c>
      <c r="BG14" s="3" t="e">
        <f>AVERAGE(#REF!)</f>
        <v>#REF!</v>
      </c>
      <c r="BH14" s="3" t="e">
        <f>AVERAGE(#REF!)</f>
        <v>#REF!</v>
      </c>
      <c r="BI14" s="3" t="e">
        <f>AVERAGE(#REF!)</f>
        <v>#REF!</v>
      </c>
      <c r="BJ14" s="3" t="e">
        <f>AVERAGE(#REF!)</f>
        <v>#REF!</v>
      </c>
      <c r="BK14" s="3" t="e">
        <f>AVERAGE(#REF!)</f>
        <v>#REF!</v>
      </c>
      <c r="BL14" s="3" t="e">
        <f>AVERAGE(#REF!)</f>
        <v>#REF!</v>
      </c>
      <c r="BM14" s="3" t="e">
        <f>AVERAGE(#REF!)</f>
        <v>#REF!</v>
      </c>
      <c r="BN14" s="3" t="e">
        <f>AVERAGE(#REF!)</f>
        <v>#REF!</v>
      </c>
      <c r="BO14" s="3" t="e">
        <f>AVERAGE(#REF!)</f>
        <v>#REF!</v>
      </c>
      <c r="BP14" s="3" t="e">
        <f>AVERAGE(#REF!)</f>
        <v>#REF!</v>
      </c>
      <c r="BQ14" s="3" t="e">
        <f>AVERAGE(#REF!)</f>
        <v>#REF!</v>
      </c>
      <c r="BR14" s="3" t="e">
        <f>AVERAGE(#REF!)</f>
        <v>#REF!</v>
      </c>
      <c r="BS14" s="3" t="e">
        <f>AVERAGE(#REF!)</f>
        <v>#REF!</v>
      </c>
      <c r="BT14" s="3" t="e">
        <f>AVERAGE(#REF!)</f>
        <v>#REF!</v>
      </c>
      <c r="BU14" s="3" t="e">
        <f>AVERAGE(#REF!)</f>
        <v>#REF!</v>
      </c>
      <c r="BV14" s="3" t="e">
        <f>AVERAGE(#REF!)</f>
        <v>#REF!</v>
      </c>
      <c r="BW14" s="3" t="e">
        <f>AVERAGE(#REF!)</f>
        <v>#REF!</v>
      </c>
      <c r="BX14" s="3" t="e">
        <f>AVERAGE(#REF!)</f>
        <v>#REF!</v>
      </c>
      <c r="BY14" s="3" t="e">
        <f>AVERAGE(#REF!)</f>
        <v>#REF!</v>
      </c>
      <c r="BZ14" s="3" t="e">
        <f>AVERAGE(#REF!)</f>
        <v>#REF!</v>
      </c>
      <c r="CA14" s="3" t="e">
        <f>AVERAGE(#REF!)</f>
        <v>#REF!</v>
      </c>
      <c r="CB14" s="3" t="e">
        <f>AVERAGE(#REF!)</f>
        <v>#REF!</v>
      </c>
      <c r="CC14" s="3" t="e">
        <f>AVERAGE(#REF!)</f>
        <v>#REF!</v>
      </c>
      <c r="CD14" s="3" t="e">
        <f>AVERAGE(#REF!)</f>
        <v>#REF!</v>
      </c>
      <c r="CE14" s="3" t="e">
        <f>AVERAGE(#REF!)</f>
        <v>#REF!</v>
      </c>
      <c r="CF14" s="3" t="e">
        <f>AVERAGE(#REF!)</f>
        <v>#REF!</v>
      </c>
      <c r="CG14" s="3" t="e">
        <f>AVERAGE(#REF!)</f>
        <v>#REF!</v>
      </c>
      <c r="CH14" s="3" t="e">
        <f>AVERAGE(#REF!)</f>
        <v>#REF!</v>
      </c>
      <c r="CI14" s="3" t="e">
        <f>AVERAGE(#REF!)</f>
        <v>#REF!</v>
      </c>
      <c r="CJ14" s="3" t="e">
        <f>AVERAGE(#REF!)</f>
        <v>#REF!</v>
      </c>
    </row>
    <row r="15" spans="1:110" x14ac:dyDescent="0.35">
      <c r="A15" s="236"/>
      <c r="B15" s="4" t="s">
        <v>10</v>
      </c>
      <c r="C15" t="s">
        <v>0</v>
      </c>
      <c r="D15" t="s">
        <v>18</v>
      </c>
      <c r="E15" s="3" t="e">
        <f>#REF!</f>
        <v>#REF!</v>
      </c>
      <c r="F15" s="3" t="e">
        <f>AVERAGE(#REF!)</f>
        <v>#REF!</v>
      </c>
      <c r="G15" s="3" t="e">
        <f>AVERAGE(#REF!)</f>
        <v>#REF!</v>
      </c>
      <c r="H15" s="3" t="e">
        <f>AVERAGE(#REF!)</f>
        <v>#REF!</v>
      </c>
      <c r="I15" s="3" t="e">
        <f>AVERAGE(#REF!)</f>
        <v>#REF!</v>
      </c>
      <c r="J15" s="3" t="e">
        <f>AVERAGE(#REF!)</f>
        <v>#REF!</v>
      </c>
      <c r="K15" s="3" t="e">
        <f>AVERAGE(#REF!)</f>
        <v>#REF!</v>
      </c>
      <c r="L15" s="3" t="e">
        <f>AVERAGE(#REF!)</f>
        <v>#REF!</v>
      </c>
      <c r="M15" s="3" t="e">
        <f>AVERAGE(#REF!)</f>
        <v>#REF!</v>
      </c>
      <c r="N15" s="3" t="e">
        <f>AVERAGE(#REF!)</f>
        <v>#REF!</v>
      </c>
      <c r="O15" s="3" t="e">
        <f>AVERAGE(#REF!)</f>
        <v>#REF!</v>
      </c>
      <c r="P15" s="3" t="e">
        <f>AVERAGE(#REF!)</f>
        <v>#REF!</v>
      </c>
      <c r="Q15" s="3" t="e">
        <f>AVERAGE(#REF!)</f>
        <v>#REF!</v>
      </c>
      <c r="R15" s="3" t="e">
        <f>AVERAGE(#REF!)</f>
        <v>#REF!</v>
      </c>
      <c r="S15" s="3" t="e">
        <f>AVERAGE(#REF!)</f>
        <v>#REF!</v>
      </c>
      <c r="T15" s="3" t="e">
        <f>AVERAGE(#REF!)</f>
        <v>#REF!</v>
      </c>
      <c r="U15" s="3" t="e">
        <f>AVERAGE(#REF!)</f>
        <v>#REF!</v>
      </c>
      <c r="V15" s="3" t="e">
        <f>AVERAGE(#REF!)</f>
        <v>#REF!</v>
      </c>
      <c r="W15" s="3" t="e">
        <f>AVERAGE(#REF!)</f>
        <v>#REF!</v>
      </c>
      <c r="X15" s="3" t="e">
        <f>AVERAGE(#REF!)</f>
        <v>#REF!</v>
      </c>
      <c r="Y15" s="3" t="e">
        <f>AVERAGE(#REF!)</f>
        <v>#REF!</v>
      </c>
      <c r="Z15" s="3" t="e">
        <f>AVERAGE(#REF!)</f>
        <v>#REF!</v>
      </c>
      <c r="AA15" s="3" t="e">
        <f>AVERAGE(#REF!)</f>
        <v>#REF!</v>
      </c>
      <c r="AB15" s="3" t="e">
        <f>AVERAGE(#REF!)</f>
        <v>#REF!</v>
      </c>
      <c r="AC15" s="3" t="e">
        <f>AVERAGE(#REF!)</f>
        <v>#REF!</v>
      </c>
      <c r="AD15" s="3" t="e">
        <f>AVERAGE(#REF!)</f>
        <v>#REF!</v>
      </c>
      <c r="AE15" s="3" t="e">
        <f>AVERAGE(#REF!)</f>
        <v>#REF!</v>
      </c>
      <c r="AF15" s="3" t="e">
        <f>AVERAGE(#REF!)</f>
        <v>#REF!</v>
      </c>
      <c r="AG15" s="3" t="e">
        <f>AVERAGE(#REF!)</f>
        <v>#REF!</v>
      </c>
      <c r="AH15" s="3" t="e">
        <f>AVERAGE(#REF!)</f>
        <v>#REF!</v>
      </c>
      <c r="AI15" s="3" t="e">
        <f>AVERAGE(#REF!)</f>
        <v>#REF!</v>
      </c>
      <c r="AJ15" s="3" t="e">
        <f>AVERAGE(#REF!)</f>
        <v>#REF!</v>
      </c>
      <c r="AK15" s="3" t="e">
        <f>AVERAGE(#REF!)</f>
        <v>#REF!</v>
      </c>
      <c r="AL15" s="3" t="e">
        <f>AVERAGE(#REF!)</f>
        <v>#REF!</v>
      </c>
      <c r="AM15" s="3" t="e">
        <f>AVERAGE(#REF!)</f>
        <v>#REF!</v>
      </c>
      <c r="AN15" s="3" t="e">
        <f>AVERAGE(#REF!)</f>
        <v>#REF!</v>
      </c>
      <c r="AO15" s="3" t="e">
        <f>AVERAGE(#REF!)</f>
        <v>#REF!</v>
      </c>
      <c r="AP15" s="3" t="e">
        <f>AVERAGE(#REF!)</f>
        <v>#REF!</v>
      </c>
      <c r="AQ15" s="3" t="e">
        <f>AVERAGE(#REF!)</f>
        <v>#REF!</v>
      </c>
      <c r="AR15" s="3" t="e">
        <f>AVERAGE(#REF!)</f>
        <v>#REF!</v>
      </c>
      <c r="AS15" s="3" t="e">
        <f>AVERAGE(#REF!)</f>
        <v>#REF!</v>
      </c>
      <c r="AT15" s="3" t="e">
        <f>AVERAGE(#REF!)</f>
        <v>#REF!</v>
      </c>
      <c r="AU15" s="3" t="e">
        <f>AVERAGE(#REF!)</f>
        <v>#REF!</v>
      </c>
      <c r="AV15" s="3" t="e">
        <f>AVERAGE(#REF!)</f>
        <v>#REF!</v>
      </c>
      <c r="AW15" s="3" t="e">
        <f>AVERAGE(#REF!)</f>
        <v>#REF!</v>
      </c>
      <c r="AX15" s="3" t="e">
        <f>AVERAGE(#REF!)</f>
        <v>#REF!</v>
      </c>
      <c r="AY15" s="3" t="e">
        <f>AVERAGE(#REF!)</f>
        <v>#REF!</v>
      </c>
      <c r="AZ15" s="3" t="e">
        <f>AVERAGE(#REF!)</f>
        <v>#REF!</v>
      </c>
      <c r="BA15" s="3" t="e">
        <f>AVERAGE(#REF!)</f>
        <v>#REF!</v>
      </c>
      <c r="BB15" s="3" t="e">
        <f>AVERAGE(#REF!)</f>
        <v>#REF!</v>
      </c>
      <c r="BC15" s="3" t="e">
        <f>AVERAGE(#REF!)</f>
        <v>#REF!</v>
      </c>
      <c r="BD15" s="3" t="e">
        <f>AVERAGE(#REF!)</f>
        <v>#REF!</v>
      </c>
      <c r="BE15" s="3" t="e">
        <f>AVERAGE(#REF!)</f>
        <v>#REF!</v>
      </c>
      <c r="BF15" s="3" t="e">
        <f>AVERAGE(#REF!)</f>
        <v>#REF!</v>
      </c>
      <c r="BG15" s="3" t="e">
        <f>AVERAGE(#REF!)</f>
        <v>#REF!</v>
      </c>
      <c r="BH15" s="3" t="e">
        <f>AVERAGE(#REF!)</f>
        <v>#REF!</v>
      </c>
      <c r="BI15" s="3" t="e">
        <f>AVERAGE(#REF!)</f>
        <v>#REF!</v>
      </c>
      <c r="BJ15" s="3" t="e">
        <f>AVERAGE(#REF!)</f>
        <v>#REF!</v>
      </c>
      <c r="BK15" s="3" t="e">
        <f>AVERAGE(#REF!)</f>
        <v>#REF!</v>
      </c>
      <c r="BL15" s="3" t="e">
        <f>AVERAGE(#REF!)</f>
        <v>#REF!</v>
      </c>
      <c r="BM15" s="3" t="e">
        <f>AVERAGE(#REF!)</f>
        <v>#REF!</v>
      </c>
      <c r="BN15" s="3" t="e">
        <f>AVERAGE(#REF!)</f>
        <v>#REF!</v>
      </c>
      <c r="BO15" s="3" t="e">
        <f>AVERAGE(#REF!)</f>
        <v>#REF!</v>
      </c>
      <c r="BP15" s="3" t="e">
        <f>AVERAGE(#REF!)</f>
        <v>#REF!</v>
      </c>
      <c r="BQ15" s="3" t="e">
        <f>AVERAGE(#REF!)</f>
        <v>#REF!</v>
      </c>
      <c r="BR15" s="3" t="e">
        <f>AVERAGE(#REF!)</f>
        <v>#REF!</v>
      </c>
      <c r="BS15" s="3" t="e">
        <f>AVERAGE(#REF!)</f>
        <v>#REF!</v>
      </c>
      <c r="BT15" s="3" t="e">
        <f>AVERAGE(#REF!)</f>
        <v>#REF!</v>
      </c>
      <c r="BU15" s="3" t="e">
        <f>AVERAGE(#REF!)</f>
        <v>#REF!</v>
      </c>
      <c r="BV15" s="3" t="e">
        <f>AVERAGE(#REF!)</f>
        <v>#REF!</v>
      </c>
      <c r="BW15" s="3" t="e">
        <f>AVERAGE(#REF!)</f>
        <v>#REF!</v>
      </c>
      <c r="BX15" s="3" t="e">
        <f>AVERAGE(#REF!)</f>
        <v>#REF!</v>
      </c>
      <c r="BY15" s="3" t="e">
        <f>AVERAGE(#REF!)</f>
        <v>#REF!</v>
      </c>
      <c r="BZ15" s="3" t="e">
        <f>AVERAGE(#REF!)</f>
        <v>#REF!</v>
      </c>
      <c r="CA15" s="3" t="e">
        <f>AVERAGE(#REF!)</f>
        <v>#REF!</v>
      </c>
      <c r="CB15" s="3" t="e">
        <f>AVERAGE(#REF!)</f>
        <v>#REF!</v>
      </c>
      <c r="CC15" s="3" t="e">
        <f>AVERAGE(#REF!)</f>
        <v>#REF!</v>
      </c>
      <c r="CD15" s="3" t="e">
        <f>AVERAGE(#REF!)</f>
        <v>#REF!</v>
      </c>
      <c r="CE15" s="3" t="e">
        <f>AVERAGE(#REF!)</f>
        <v>#REF!</v>
      </c>
      <c r="CF15" s="3" t="e">
        <f>AVERAGE(#REF!)</f>
        <v>#REF!</v>
      </c>
      <c r="CG15" s="3" t="e">
        <f>AVERAGE(#REF!)</f>
        <v>#REF!</v>
      </c>
      <c r="CH15" s="3" t="e">
        <f>AVERAGE(#REF!)</f>
        <v>#REF!</v>
      </c>
      <c r="CI15" s="3" t="e">
        <f>AVERAGE(#REF!)</f>
        <v>#REF!</v>
      </c>
      <c r="CJ15" s="3" t="e">
        <f>AVERAGE(#REF!)</f>
        <v>#REF!</v>
      </c>
    </row>
    <row r="16" spans="1:110" x14ac:dyDescent="0.35">
      <c r="A16" s="236"/>
      <c r="B16" s="4" t="s">
        <v>13</v>
      </c>
      <c r="C16" t="s">
        <v>0</v>
      </c>
      <c r="D16" t="s">
        <v>18</v>
      </c>
      <c r="E16" s="3" t="e">
        <f>#REF!</f>
        <v>#REF!</v>
      </c>
      <c r="F16" s="3" t="e">
        <f>AVERAGE(#REF!)</f>
        <v>#REF!</v>
      </c>
      <c r="G16" s="3" t="e">
        <f>AVERAGE(#REF!)</f>
        <v>#REF!</v>
      </c>
      <c r="H16" s="3" t="e">
        <f>AVERAGE(#REF!)</f>
        <v>#REF!</v>
      </c>
      <c r="I16" s="3" t="e">
        <f>AVERAGE(#REF!)</f>
        <v>#REF!</v>
      </c>
      <c r="J16" s="3" t="e">
        <f>AVERAGE(#REF!)</f>
        <v>#REF!</v>
      </c>
      <c r="K16" s="3" t="e">
        <f>AVERAGE(#REF!)</f>
        <v>#REF!</v>
      </c>
      <c r="L16" s="3" t="e">
        <f>AVERAGE(#REF!)</f>
        <v>#REF!</v>
      </c>
      <c r="M16" s="3" t="e">
        <f>AVERAGE(#REF!)</f>
        <v>#REF!</v>
      </c>
      <c r="N16" s="3" t="e">
        <f>AVERAGE(#REF!)</f>
        <v>#REF!</v>
      </c>
      <c r="O16" s="3" t="e">
        <f>AVERAGE(#REF!)</f>
        <v>#REF!</v>
      </c>
      <c r="P16" s="3" t="e">
        <f>AVERAGE(#REF!)</f>
        <v>#REF!</v>
      </c>
      <c r="Q16" s="3" t="e">
        <f>AVERAGE(#REF!)</f>
        <v>#REF!</v>
      </c>
      <c r="R16" s="3" t="e">
        <f>AVERAGE(#REF!)</f>
        <v>#REF!</v>
      </c>
      <c r="S16" s="3" t="e">
        <f>AVERAGE(#REF!)</f>
        <v>#REF!</v>
      </c>
      <c r="T16" s="3" t="e">
        <f>AVERAGE(#REF!)</f>
        <v>#REF!</v>
      </c>
      <c r="U16" s="3" t="e">
        <f>AVERAGE(#REF!)</f>
        <v>#REF!</v>
      </c>
      <c r="V16" s="3" t="e">
        <f>AVERAGE(#REF!)</f>
        <v>#REF!</v>
      </c>
      <c r="W16" s="3" t="e">
        <f>AVERAGE(#REF!)</f>
        <v>#REF!</v>
      </c>
      <c r="X16" s="3" t="e">
        <f>AVERAGE(#REF!)</f>
        <v>#REF!</v>
      </c>
      <c r="Y16" s="3" t="e">
        <f>AVERAGE(#REF!)</f>
        <v>#REF!</v>
      </c>
      <c r="Z16" s="3" t="e">
        <f>AVERAGE(#REF!)</f>
        <v>#REF!</v>
      </c>
      <c r="AA16" s="3" t="e">
        <f>AVERAGE(#REF!)</f>
        <v>#REF!</v>
      </c>
      <c r="AB16" s="3" t="e">
        <f>AVERAGE(#REF!)</f>
        <v>#REF!</v>
      </c>
      <c r="AC16" s="3" t="e">
        <f>AVERAGE(#REF!)</f>
        <v>#REF!</v>
      </c>
      <c r="AD16" s="3" t="e">
        <f>AVERAGE(#REF!)</f>
        <v>#REF!</v>
      </c>
      <c r="AE16" s="3" t="e">
        <f>AVERAGE(#REF!)</f>
        <v>#REF!</v>
      </c>
      <c r="AF16" s="3" t="e">
        <f>AVERAGE(#REF!)</f>
        <v>#REF!</v>
      </c>
      <c r="AG16" s="3" t="e">
        <f>AVERAGE(#REF!)</f>
        <v>#REF!</v>
      </c>
      <c r="AH16" s="3" t="e">
        <f>AVERAGE(#REF!)</f>
        <v>#REF!</v>
      </c>
      <c r="AI16" s="3" t="e">
        <f>AVERAGE(#REF!)</f>
        <v>#REF!</v>
      </c>
      <c r="AJ16" s="3" t="e">
        <f>AVERAGE(#REF!)</f>
        <v>#REF!</v>
      </c>
      <c r="AK16" s="3" t="e">
        <f>AVERAGE(#REF!)</f>
        <v>#REF!</v>
      </c>
      <c r="AL16" s="3" t="e">
        <f>AVERAGE(#REF!)</f>
        <v>#REF!</v>
      </c>
      <c r="AM16" s="3" t="e">
        <f>AVERAGE(#REF!)</f>
        <v>#REF!</v>
      </c>
      <c r="AN16" s="3" t="e">
        <f>AVERAGE(#REF!)</f>
        <v>#REF!</v>
      </c>
      <c r="AO16" s="3" t="e">
        <f>AVERAGE(#REF!)</f>
        <v>#REF!</v>
      </c>
      <c r="AP16" s="3" t="e">
        <f>AVERAGE(#REF!)</f>
        <v>#REF!</v>
      </c>
      <c r="AQ16" s="3" t="e">
        <f>AVERAGE(#REF!)</f>
        <v>#REF!</v>
      </c>
      <c r="AR16" s="3" t="e">
        <f>AVERAGE(#REF!)</f>
        <v>#REF!</v>
      </c>
      <c r="AS16" s="3" t="e">
        <f>AVERAGE(#REF!)</f>
        <v>#REF!</v>
      </c>
      <c r="AT16" s="3" t="e">
        <f>AVERAGE(#REF!)</f>
        <v>#REF!</v>
      </c>
      <c r="AU16" s="3" t="e">
        <f>AVERAGE(#REF!)</f>
        <v>#REF!</v>
      </c>
      <c r="AV16" s="3" t="e">
        <f>AVERAGE(#REF!)</f>
        <v>#REF!</v>
      </c>
      <c r="AW16" s="3" t="e">
        <f>AVERAGE(#REF!)</f>
        <v>#REF!</v>
      </c>
      <c r="AX16" s="3" t="e">
        <f>AVERAGE(#REF!)</f>
        <v>#REF!</v>
      </c>
      <c r="AY16" s="3" t="e">
        <f>AVERAGE(#REF!)</f>
        <v>#REF!</v>
      </c>
      <c r="AZ16" s="3" t="e">
        <f>AVERAGE(#REF!)</f>
        <v>#REF!</v>
      </c>
      <c r="BA16" s="3" t="e">
        <f>AVERAGE(#REF!)</f>
        <v>#REF!</v>
      </c>
      <c r="BB16" s="3" t="e">
        <f>AVERAGE(#REF!)</f>
        <v>#REF!</v>
      </c>
      <c r="BC16" s="3" t="e">
        <f>AVERAGE(#REF!)</f>
        <v>#REF!</v>
      </c>
      <c r="BD16" s="3" t="e">
        <f>AVERAGE(#REF!)</f>
        <v>#REF!</v>
      </c>
      <c r="BE16" s="3" t="e">
        <f>AVERAGE(#REF!)</f>
        <v>#REF!</v>
      </c>
      <c r="BF16" s="3" t="e">
        <f>AVERAGE(#REF!)</f>
        <v>#REF!</v>
      </c>
      <c r="BG16" s="3" t="e">
        <f>AVERAGE(#REF!)</f>
        <v>#REF!</v>
      </c>
      <c r="BH16" s="3" t="e">
        <f>AVERAGE(#REF!)</f>
        <v>#REF!</v>
      </c>
      <c r="BI16" s="3" t="e">
        <f>AVERAGE(#REF!)</f>
        <v>#REF!</v>
      </c>
      <c r="BJ16" s="3" t="e">
        <f>AVERAGE(#REF!)</f>
        <v>#REF!</v>
      </c>
      <c r="BK16" s="3" t="e">
        <f>AVERAGE(#REF!)</f>
        <v>#REF!</v>
      </c>
      <c r="BL16" s="3" t="e">
        <f>AVERAGE(#REF!)</f>
        <v>#REF!</v>
      </c>
      <c r="BM16" s="3" t="e">
        <f>AVERAGE(#REF!)</f>
        <v>#REF!</v>
      </c>
      <c r="BN16" s="3" t="e">
        <f>AVERAGE(#REF!)</f>
        <v>#REF!</v>
      </c>
      <c r="BO16" s="3" t="e">
        <f>AVERAGE(#REF!)</f>
        <v>#REF!</v>
      </c>
      <c r="BP16" s="3" t="e">
        <f>AVERAGE(#REF!)</f>
        <v>#REF!</v>
      </c>
      <c r="BQ16" s="3" t="e">
        <f>AVERAGE(#REF!)</f>
        <v>#REF!</v>
      </c>
      <c r="BR16" s="3" t="e">
        <f>AVERAGE(#REF!)</f>
        <v>#REF!</v>
      </c>
      <c r="BS16" s="3" t="e">
        <f>AVERAGE(#REF!)</f>
        <v>#REF!</v>
      </c>
      <c r="BT16" s="3" t="e">
        <f>AVERAGE(#REF!)</f>
        <v>#REF!</v>
      </c>
      <c r="BU16" s="3" t="e">
        <f>AVERAGE(#REF!)</f>
        <v>#REF!</v>
      </c>
      <c r="BV16" s="3" t="e">
        <f>AVERAGE(#REF!)</f>
        <v>#REF!</v>
      </c>
      <c r="BW16" s="3" t="e">
        <f>AVERAGE(#REF!)</f>
        <v>#REF!</v>
      </c>
      <c r="BX16" s="3" t="e">
        <f>AVERAGE(#REF!)</f>
        <v>#REF!</v>
      </c>
      <c r="BY16" s="3" t="e">
        <f>AVERAGE(#REF!)</f>
        <v>#REF!</v>
      </c>
      <c r="BZ16" s="3" t="e">
        <f>AVERAGE(#REF!)</f>
        <v>#REF!</v>
      </c>
      <c r="CA16" s="3" t="e">
        <f>AVERAGE(#REF!)</f>
        <v>#REF!</v>
      </c>
      <c r="CB16" s="3" t="e">
        <f>AVERAGE(#REF!)</f>
        <v>#REF!</v>
      </c>
      <c r="CC16" s="3" t="e">
        <f>AVERAGE(#REF!)</f>
        <v>#REF!</v>
      </c>
      <c r="CD16" s="3" t="e">
        <f>AVERAGE(#REF!)</f>
        <v>#REF!</v>
      </c>
      <c r="CE16" s="3" t="e">
        <f>AVERAGE(#REF!)</f>
        <v>#REF!</v>
      </c>
      <c r="CF16" s="3" t="e">
        <f>AVERAGE(#REF!)</f>
        <v>#REF!</v>
      </c>
      <c r="CG16" s="3" t="e">
        <f>AVERAGE(#REF!)</f>
        <v>#REF!</v>
      </c>
      <c r="CH16" s="3" t="e">
        <f>AVERAGE(#REF!)</f>
        <v>#REF!</v>
      </c>
      <c r="CI16" s="3" t="e">
        <f>AVERAGE(#REF!)</f>
        <v>#REF!</v>
      </c>
      <c r="CJ16" s="3" t="e">
        <f>AVERAGE(#REF!)</f>
        <v>#REF!</v>
      </c>
    </row>
    <row r="17" spans="1:88" x14ac:dyDescent="0.35">
      <c r="A17" s="236"/>
      <c r="B17" s="4" t="s">
        <v>12</v>
      </c>
      <c r="C17" t="s">
        <v>0</v>
      </c>
      <c r="D17" t="s">
        <v>18</v>
      </c>
      <c r="E17" s="3" t="e">
        <f>#REF!</f>
        <v>#REF!</v>
      </c>
      <c r="F17" s="3" t="e">
        <f>AVERAGE(#REF!)</f>
        <v>#REF!</v>
      </c>
      <c r="G17" s="3" t="e">
        <f>AVERAGE(#REF!)</f>
        <v>#REF!</v>
      </c>
      <c r="H17" s="3" t="e">
        <f>AVERAGE(#REF!)</f>
        <v>#REF!</v>
      </c>
      <c r="I17" s="3" t="e">
        <f>AVERAGE(#REF!)</f>
        <v>#REF!</v>
      </c>
      <c r="J17" s="3" t="e">
        <f>AVERAGE(#REF!)</f>
        <v>#REF!</v>
      </c>
      <c r="K17" s="3" t="e">
        <f>AVERAGE(#REF!)</f>
        <v>#REF!</v>
      </c>
      <c r="L17" s="3" t="e">
        <f>AVERAGE(#REF!)</f>
        <v>#REF!</v>
      </c>
      <c r="M17" s="3" t="e">
        <f>AVERAGE(#REF!)</f>
        <v>#REF!</v>
      </c>
      <c r="N17" s="3" t="e">
        <f>AVERAGE(#REF!)</f>
        <v>#REF!</v>
      </c>
      <c r="O17" s="3" t="e">
        <f>AVERAGE(#REF!)</f>
        <v>#REF!</v>
      </c>
      <c r="P17" s="3" t="e">
        <f>AVERAGE(#REF!)</f>
        <v>#REF!</v>
      </c>
      <c r="Q17" s="3" t="e">
        <f>AVERAGE(#REF!)</f>
        <v>#REF!</v>
      </c>
      <c r="R17" s="3" t="e">
        <f>AVERAGE(#REF!)</f>
        <v>#REF!</v>
      </c>
      <c r="S17" s="3" t="e">
        <f>AVERAGE(#REF!)</f>
        <v>#REF!</v>
      </c>
      <c r="T17" s="3" t="e">
        <f>AVERAGE(#REF!)</f>
        <v>#REF!</v>
      </c>
      <c r="U17" s="3" t="e">
        <f>AVERAGE(#REF!)</f>
        <v>#REF!</v>
      </c>
      <c r="V17" s="3" t="e">
        <f>AVERAGE(#REF!)</f>
        <v>#REF!</v>
      </c>
      <c r="W17" s="3" t="e">
        <f>AVERAGE(#REF!)</f>
        <v>#REF!</v>
      </c>
      <c r="X17" s="3" t="e">
        <f>AVERAGE(#REF!)</f>
        <v>#REF!</v>
      </c>
      <c r="Y17" s="3" t="e">
        <f>AVERAGE(#REF!)</f>
        <v>#REF!</v>
      </c>
      <c r="Z17" s="3" t="e">
        <f>AVERAGE(#REF!)</f>
        <v>#REF!</v>
      </c>
      <c r="AA17" s="3" t="e">
        <f>AVERAGE(#REF!)</f>
        <v>#REF!</v>
      </c>
      <c r="AB17" s="3" t="e">
        <f>AVERAGE(#REF!)</f>
        <v>#REF!</v>
      </c>
      <c r="AC17" s="3" t="e">
        <f>AVERAGE(#REF!)</f>
        <v>#REF!</v>
      </c>
      <c r="AD17" s="3" t="e">
        <f>AVERAGE(#REF!)</f>
        <v>#REF!</v>
      </c>
      <c r="AE17" s="3" t="e">
        <f>AVERAGE(#REF!)</f>
        <v>#REF!</v>
      </c>
      <c r="AF17" s="3" t="e">
        <f>AVERAGE(#REF!)</f>
        <v>#REF!</v>
      </c>
      <c r="AG17" s="3" t="e">
        <f>AVERAGE(#REF!)</f>
        <v>#REF!</v>
      </c>
      <c r="AH17" s="3" t="e">
        <f>AVERAGE(#REF!)</f>
        <v>#REF!</v>
      </c>
      <c r="AI17" s="3" t="e">
        <f>AVERAGE(#REF!)</f>
        <v>#REF!</v>
      </c>
      <c r="AJ17" s="3" t="e">
        <f>AVERAGE(#REF!)</f>
        <v>#REF!</v>
      </c>
      <c r="AK17" s="3" t="e">
        <f>AVERAGE(#REF!)</f>
        <v>#REF!</v>
      </c>
      <c r="AL17" s="3" t="e">
        <f>AVERAGE(#REF!)</f>
        <v>#REF!</v>
      </c>
      <c r="AM17" s="3" t="e">
        <f>AVERAGE(#REF!)</f>
        <v>#REF!</v>
      </c>
      <c r="AN17" s="3" t="e">
        <f>AVERAGE(#REF!)</f>
        <v>#REF!</v>
      </c>
      <c r="AO17" s="3" t="e">
        <f>AVERAGE(#REF!)</f>
        <v>#REF!</v>
      </c>
      <c r="AP17" s="3" t="e">
        <f>AVERAGE(#REF!)</f>
        <v>#REF!</v>
      </c>
      <c r="AQ17" s="3" t="e">
        <f>AVERAGE(#REF!)</f>
        <v>#REF!</v>
      </c>
      <c r="AR17" s="3" t="e">
        <f>AVERAGE(#REF!)</f>
        <v>#REF!</v>
      </c>
      <c r="AS17" s="3" t="e">
        <f>AVERAGE(#REF!)</f>
        <v>#REF!</v>
      </c>
      <c r="AT17" s="3" t="e">
        <f>AVERAGE(#REF!)</f>
        <v>#REF!</v>
      </c>
      <c r="AU17" s="3" t="e">
        <f>AVERAGE(#REF!)</f>
        <v>#REF!</v>
      </c>
      <c r="AV17" s="3" t="e">
        <f>AVERAGE(#REF!)</f>
        <v>#REF!</v>
      </c>
      <c r="AW17" s="3" t="e">
        <f>AVERAGE(#REF!)</f>
        <v>#REF!</v>
      </c>
      <c r="AX17" s="3" t="e">
        <f>AVERAGE(#REF!)</f>
        <v>#REF!</v>
      </c>
      <c r="AY17" s="3" t="e">
        <f>AVERAGE(#REF!)</f>
        <v>#REF!</v>
      </c>
      <c r="AZ17" s="3" t="e">
        <f>AVERAGE(#REF!)</f>
        <v>#REF!</v>
      </c>
      <c r="BA17" s="3" t="e">
        <f>AVERAGE(#REF!)</f>
        <v>#REF!</v>
      </c>
      <c r="BB17" s="3" t="e">
        <f>AVERAGE(#REF!)</f>
        <v>#REF!</v>
      </c>
      <c r="BC17" s="3" t="e">
        <f>AVERAGE(#REF!)</f>
        <v>#REF!</v>
      </c>
      <c r="BD17" s="3" t="e">
        <f>AVERAGE(#REF!)</f>
        <v>#REF!</v>
      </c>
      <c r="BE17" s="3" t="e">
        <f>AVERAGE(#REF!)</f>
        <v>#REF!</v>
      </c>
      <c r="BF17" s="3" t="e">
        <f>AVERAGE(#REF!)</f>
        <v>#REF!</v>
      </c>
      <c r="BG17" s="3" t="e">
        <f>AVERAGE(#REF!)</f>
        <v>#REF!</v>
      </c>
      <c r="BH17" s="3" t="e">
        <f>AVERAGE(#REF!)</f>
        <v>#REF!</v>
      </c>
      <c r="BI17" s="3" t="e">
        <f>AVERAGE(#REF!)</f>
        <v>#REF!</v>
      </c>
      <c r="BJ17" s="3" t="e">
        <f>AVERAGE(#REF!)</f>
        <v>#REF!</v>
      </c>
      <c r="BK17" s="3" t="e">
        <f>AVERAGE(#REF!)</f>
        <v>#REF!</v>
      </c>
      <c r="BL17" s="3" t="e">
        <f>AVERAGE(#REF!)</f>
        <v>#REF!</v>
      </c>
      <c r="BM17" s="3" t="e">
        <f>AVERAGE(#REF!)</f>
        <v>#REF!</v>
      </c>
      <c r="BN17" s="3" t="e">
        <f>AVERAGE(#REF!)</f>
        <v>#REF!</v>
      </c>
      <c r="BO17" s="3" t="e">
        <f>AVERAGE(#REF!)</f>
        <v>#REF!</v>
      </c>
      <c r="BP17" s="3" t="e">
        <f>AVERAGE(#REF!)</f>
        <v>#REF!</v>
      </c>
      <c r="BQ17" s="3" t="e">
        <f>AVERAGE(#REF!)</f>
        <v>#REF!</v>
      </c>
      <c r="BR17" s="3" t="e">
        <f>AVERAGE(#REF!)</f>
        <v>#REF!</v>
      </c>
      <c r="BS17" s="3" t="e">
        <f>AVERAGE(#REF!)</f>
        <v>#REF!</v>
      </c>
      <c r="BT17" s="3" t="e">
        <f>AVERAGE(#REF!)</f>
        <v>#REF!</v>
      </c>
      <c r="BU17" s="3" t="e">
        <f>AVERAGE(#REF!)</f>
        <v>#REF!</v>
      </c>
      <c r="BV17" s="3" t="e">
        <f>AVERAGE(#REF!)</f>
        <v>#REF!</v>
      </c>
      <c r="BW17" s="3" t="e">
        <f>AVERAGE(#REF!)</f>
        <v>#REF!</v>
      </c>
      <c r="BX17" s="3" t="e">
        <f>AVERAGE(#REF!)</f>
        <v>#REF!</v>
      </c>
      <c r="BY17" s="3" t="e">
        <f>AVERAGE(#REF!)</f>
        <v>#REF!</v>
      </c>
      <c r="BZ17" s="3" t="e">
        <f>AVERAGE(#REF!)</f>
        <v>#REF!</v>
      </c>
      <c r="CA17" s="3" t="e">
        <f>AVERAGE(#REF!)</f>
        <v>#REF!</v>
      </c>
      <c r="CB17" s="3" t="e">
        <f>AVERAGE(#REF!)</f>
        <v>#REF!</v>
      </c>
      <c r="CC17" s="3" t="e">
        <f>AVERAGE(#REF!)</f>
        <v>#REF!</v>
      </c>
      <c r="CD17" s="3" t="e">
        <f>AVERAGE(#REF!)</f>
        <v>#REF!</v>
      </c>
      <c r="CE17" s="3" t="e">
        <f>AVERAGE(#REF!)</f>
        <v>#REF!</v>
      </c>
      <c r="CF17" s="3" t="e">
        <f>AVERAGE(#REF!)</f>
        <v>#REF!</v>
      </c>
      <c r="CG17" s="3" t="e">
        <f>AVERAGE(#REF!)</f>
        <v>#REF!</v>
      </c>
      <c r="CH17" s="3" t="e">
        <f>AVERAGE(#REF!)</f>
        <v>#REF!</v>
      </c>
      <c r="CI17" s="3" t="e">
        <f>AVERAGE(#REF!)</f>
        <v>#REF!</v>
      </c>
      <c r="CJ17" s="3" t="e">
        <f>AVERAGE(#REF!)</f>
        <v>#REF!</v>
      </c>
    </row>
    <row r="18" spans="1:88" x14ac:dyDescent="0.35">
      <c r="B18" s="8"/>
    </row>
    <row r="19" spans="1:88" x14ac:dyDescent="0.35">
      <c r="A19" s="237" t="s">
        <v>22</v>
      </c>
      <c r="B19" t="s">
        <v>9</v>
      </c>
      <c r="C19" t="s">
        <v>0</v>
      </c>
      <c r="D19" t="s">
        <v>19</v>
      </c>
      <c r="E19" s="3" t="e">
        <f>#REF!</f>
        <v>#REF!</v>
      </c>
      <c r="F19" s="3" t="e">
        <f>AVERAGE(#REF!)</f>
        <v>#REF!</v>
      </c>
      <c r="G19" s="3" t="e">
        <f>AVERAGE(#REF!)</f>
        <v>#REF!</v>
      </c>
      <c r="H19" s="3" t="e">
        <f>AVERAGE(#REF!)</f>
        <v>#REF!</v>
      </c>
      <c r="I19" s="3" t="e">
        <f>AVERAGE(#REF!)</f>
        <v>#REF!</v>
      </c>
      <c r="J19" s="3" t="e">
        <f>AVERAGE(#REF!)</f>
        <v>#REF!</v>
      </c>
      <c r="K19" s="3" t="e">
        <f>AVERAGE(#REF!)</f>
        <v>#REF!</v>
      </c>
      <c r="L19" s="3" t="e">
        <f>AVERAGE(#REF!)</f>
        <v>#REF!</v>
      </c>
      <c r="M19" s="3" t="e">
        <f>AVERAGE(#REF!)</f>
        <v>#REF!</v>
      </c>
      <c r="N19" s="3" t="e">
        <f>AVERAGE(#REF!)</f>
        <v>#REF!</v>
      </c>
      <c r="O19" s="3" t="e">
        <f>AVERAGE(#REF!)</f>
        <v>#REF!</v>
      </c>
      <c r="P19" s="3" t="e">
        <f>AVERAGE(#REF!)</f>
        <v>#REF!</v>
      </c>
      <c r="Q19" s="3" t="e">
        <f>AVERAGE(#REF!)</f>
        <v>#REF!</v>
      </c>
      <c r="R19" s="3" t="e">
        <f>AVERAGE(#REF!)</f>
        <v>#REF!</v>
      </c>
      <c r="S19" s="3" t="e">
        <f>AVERAGE(#REF!)</f>
        <v>#REF!</v>
      </c>
      <c r="T19" s="3" t="e">
        <f>AVERAGE(#REF!)</f>
        <v>#REF!</v>
      </c>
      <c r="U19" s="3" t="e">
        <f>AVERAGE(#REF!)</f>
        <v>#REF!</v>
      </c>
      <c r="V19" s="3" t="e">
        <f>AVERAGE(#REF!)</f>
        <v>#REF!</v>
      </c>
      <c r="W19" s="3" t="e">
        <f>AVERAGE(#REF!)</f>
        <v>#REF!</v>
      </c>
      <c r="X19" s="3" t="e">
        <f>AVERAGE(#REF!)</f>
        <v>#REF!</v>
      </c>
      <c r="Y19" s="3" t="e">
        <f>AVERAGE(#REF!)</f>
        <v>#REF!</v>
      </c>
      <c r="Z19" s="3" t="e">
        <f>AVERAGE(#REF!)</f>
        <v>#REF!</v>
      </c>
      <c r="AA19" s="3" t="e">
        <f>AVERAGE(#REF!)</f>
        <v>#REF!</v>
      </c>
      <c r="AB19" s="3" t="e">
        <f>AVERAGE(#REF!)</f>
        <v>#REF!</v>
      </c>
      <c r="AC19" s="3" t="e">
        <f>AVERAGE(#REF!)</f>
        <v>#REF!</v>
      </c>
      <c r="AD19" s="3" t="e">
        <f>AVERAGE(#REF!)</f>
        <v>#REF!</v>
      </c>
      <c r="AE19" s="3" t="e">
        <f>AVERAGE(#REF!)</f>
        <v>#REF!</v>
      </c>
      <c r="AF19" s="3" t="e">
        <f>AVERAGE(#REF!)</f>
        <v>#REF!</v>
      </c>
      <c r="AG19" s="3" t="e">
        <f>AVERAGE(#REF!)</f>
        <v>#REF!</v>
      </c>
      <c r="AH19" s="3" t="e">
        <f>AVERAGE(#REF!)</f>
        <v>#REF!</v>
      </c>
      <c r="AI19" s="3" t="e">
        <f>AVERAGE(#REF!)</f>
        <v>#REF!</v>
      </c>
      <c r="AJ19" s="3" t="e">
        <f>AVERAGE(#REF!)</f>
        <v>#REF!</v>
      </c>
      <c r="AK19" s="3" t="e">
        <f>AVERAGE(#REF!)</f>
        <v>#REF!</v>
      </c>
      <c r="AL19" s="3" t="e">
        <f>AVERAGE(#REF!)</f>
        <v>#REF!</v>
      </c>
      <c r="AM19" s="3" t="e">
        <f>AVERAGE(#REF!)</f>
        <v>#REF!</v>
      </c>
      <c r="AN19" s="3" t="e">
        <f>AVERAGE(#REF!)</f>
        <v>#REF!</v>
      </c>
      <c r="AO19" s="3" t="e">
        <f>AVERAGE(#REF!)</f>
        <v>#REF!</v>
      </c>
      <c r="AP19" s="3" t="e">
        <f>AVERAGE(#REF!)</f>
        <v>#REF!</v>
      </c>
      <c r="AQ19" s="3" t="e">
        <f>AVERAGE(#REF!)</f>
        <v>#REF!</v>
      </c>
      <c r="AR19" s="3" t="e">
        <f>AVERAGE(#REF!)</f>
        <v>#REF!</v>
      </c>
      <c r="AS19" s="3" t="e">
        <f>AVERAGE(#REF!)</f>
        <v>#REF!</v>
      </c>
      <c r="AT19" s="3" t="e">
        <f>AVERAGE(#REF!)</f>
        <v>#REF!</v>
      </c>
      <c r="AU19" s="3" t="e">
        <f>AVERAGE(#REF!)</f>
        <v>#REF!</v>
      </c>
      <c r="AV19" s="3" t="e">
        <f>AVERAGE(#REF!)</f>
        <v>#REF!</v>
      </c>
      <c r="AW19" s="3" t="e">
        <f>AVERAGE(#REF!)</f>
        <v>#REF!</v>
      </c>
      <c r="AX19" s="3" t="e">
        <f>AVERAGE(#REF!)</f>
        <v>#REF!</v>
      </c>
      <c r="AY19" s="3" t="e">
        <f>AVERAGE(#REF!)</f>
        <v>#REF!</v>
      </c>
      <c r="AZ19" s="3" t="e">
        <f>AVERAGE(#REF!)</f>
        <v>#REF!</v>
      </c>
      <c r="BA19" s="3" t="e">
        <f>AVERAGE(#REF!)</f>
        <v>#REF!</v>
      </c>
      <c r="BB19" s="3" t="e">
        <f>AVERAGE(#REF!)</f>
        <v>#REF!</v>
      </c>
      <c r="BC19" s="3" t="e">
        <f>AVERAGE(#REF!)</f>
        <v>#REF!</v>
      </c>
      <c r="BD19" s="3" t="e">
        <f>AVERAGE(#REF!)</f>
        <v>#REF!</v>
      </c>
      <c r="BE19" s="3" t="e">
        <f>AVERAGE(#REF!)</f>
        <v>#REF!</v>
      </c>
      <c r="BF19" s="3" t="e">
        <f>AVERAGE(#REF!)</f>
        <v>#REF!</v>
      </c>
      <c r="BG19" s="3" t="e">
        <f>AVERAGE(#REF!)</f>
        <v>#REF!</v>
      </c>
      <c r="BH19" s="3" t="e">
        <f>AVERAGE(#REF!)</f>
        <v>#REF!</v>
      </c>
      <c r="BI19" s="3" t="e">
        <f>AVERAGE(#REF!)</f>
        <v>#REF!</v>
      </c>
      <c r="BJ19" s="3" t="e">
        <f>AVERAGE(#REF!)</f>
        <v>#REF!</v>
      </c>
      <c r="BK19" s="3" t="e">
        <f>AVERAGE(#REF!)</f>
        <v>#REF!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35">
      <c r="A20" s="237"/>
      <c r="B20" t="s">
        <v>12</v>
      </c>
      <c r="C20" t="s">
        <v>0</v>
      </c>
      <c r="D20" t="s">
        <v>19</v>
      </c>
      <c r="E20" s="3" t="e">
        <f>#REF!</f>
        <v>#REF!</v>
      </c>
      <c r="F20" s="3" t="e">
        <f>AVERAGE(#REF!)</f>
        <v>#REF!</v>
      </c>
      <c r="G20" s="3" t="e">
        <f>AVERAGE(#REF!)</f>
        <v>#REF!</v>
      </c>
      <c r="H20" s="3" t="e">
        <f>AVERAGE(#REF!)</f>
        <v>#REF!</v>
      </c>
      <c r="I20" s="3" t="e">
        <f>AVERAGE(#REF!)</f>
        <v>#REF!</v>
      </c>
      <c r="J20" s="3" t="e">
        <f>AVERAGE(#REF!)</f>
        <v>#REF!</v>
      </c>
      <c r="K20" s="3" t="e">
        <f>AVERAGE(#REF!)</f>
        <v>#REF!</v>
      </c>
      <c r="L20" s="3" t="e">
        <f>AVERAGE(#REF!)</f>
        <v>#REF!</v>
      </c>
      <c r="M20" s="3" t="e">
        <f>AVERAGE(#REF!)</f>
        <v>#REF!</v>
      </c>
      <c r="N20" s="3" t="e">
        <f>AVERAGE(#REF!)</f>
        <v>#REF!</v>
      </c>
      <c r="O20" s="3" t="e">
        <f>AVERAGE(#REF!)</f>
        <v>#REF!</v>
      </c>
      <c r="P20" s="3" t="e">
        <f>AVERAGE(#REF!)</f>
        <v>#REF!</v>
      </c>
      <c r="Q20" s="3" t="e">
        <f>AVERAGE(#REF!)</f>
        <v>#REF!</v>
      </c>
      <c r="R20" s="3" t="e">
        <f>AVERAGE(#REF!)</f>
        <v>#REF!</v>
      </c>
      <c r="S20" s="3" t="e">
        <f>AVERAGE(#REF!)</f>
        <v>#REF!</v>
      </c>
      <c r="T20" s="3" t="e">
        <f>AVERAGE(#REF!)</f>
        <v>#REF!</v>
      </c>
      <c r="U20" s="3" t="e">
        <f>AVERAGE(#REF!)</f>
        <v>#REF!</v>
      </c>
      <c r="V20" s="3" t="e">
        <f>AVERAGE(#REF!)</f>
        <v>#REF!</v>
      </c>
      <c r="W20" s="3" t="e">
        <f>AVERAGE(#REF!)</f>
        <v>#REF!</v>
      </c>
      <c r="X20" s="3" t="e">
        <f>AVERAGE(#REF!)</f>
        <v>#REF!</v>
      </c>
      <c r="Y20" s="3" t="e">
        <f>AVERAGE(#REF!)</f>
        <v>#REF!</v>
      </c>
      <c r="Z20" s="3" t="e">
        <f>AVERAGE(#REF!)</f>
        <v>#REF!</v>
      </c>
      <c r="AA20" s="3" t="e">
        <f>AVERAGE(#REF!)</f>
        <v>#REF!</v>
      </c>
      <c r="AB20" s="3" t="e">
        <f>AVERAGE(#REF!)</f>
        <v>#REF!</v>
      </c>
      <c r="AC20" s="3" t="e">
        <f>AVERAGE(#REF!)</f>
        <v>#REF!</v>
      </c>
      <c r="AD20" s="3" t="e">
        <f>AVERAGE(#REF!)</f>
        <v>#REF!</v>
      </c>
      <c r="AE20" s="3" t="e">
        <f>AVERAGE(#REF!)</f>
        <v>#REF!</v>
      </c>
      <c r="AF20" s="3" t="e">
        <f>AVERAGE(#REF!)</f>
        <v>#REF!</v>
      </c>
      <c r="AG20" s="3" t="e">
        <f>AVERAGE(#REF!)</f>
        <v>#REF!</v>
      </c>
      <c r="AH20" s="3" t="e">
        <f>AVERAGE(#REF!)</f>
        <v>#REF!</v>
      </c>
      <c r="AI20" s="3" t="e">
        <f>AVERAGE(#REF!)</f>
        <v>#REF!</v>
      </c>
      <c r="AJ20" s="3" t="e">
        <f>AVERAGE(#REF!)</f>
        <v>#REF!</v>
      </c>
      <c r="AK20" s="3" t="e">
        <f>AVERAGE(#REF!)</f>
        <v>#REF!</v>
      </c>
      <c r="AL20" s="3" t="e">
        <f>AVERAGE(#REF!)</f>
        <v>#REF!</v>
      </c>
      <c r="AM20" s="3" t="e">
        <f>AVERAGE(#REF!)</f>
        <v>#REF!</v>
      </c>
      <c r="AN20" s="3" t="e">
        <f>AVERAGE(#REF!)</f>
        <v>#REF!</v>
      </c>
      <c r="AO20" s="3" t="e">
        <f>AVERAGE(#REF!)</f>
        <v>#REF!</v>
      </c>
      <c r="AP20" s="3" t="e">
        <f>AVERAGE(#REF!)</f>
        <v>#REF!</v>
      </c>
      <c r="AQ20" s="3" t="e">
        <f>AVERAGE(#REF!)</f>
        <v>#REF!</v>
      </c>
      <c r="AR20" s="3" t="e">
        <f>AVERAGE(#REF!)</f>
        <v>#REF!</v>
      </c>
      <c r="AS20" s="3" t="e">
        <f>AVERAGE(#REF!)</f>
        <v>#REF!</v>
      </c>
      <c r="AT20" s="3" t="e">
        <f>AVERAGE(#REF!)</f>
        <v>#REF!</v>
      </c>
      <c r="AU20" s="3" t="e">
        <f>AVERAGE(#REF!)</f>
        <v>#REF!</v>
      </c>
      <c r="AV20" s="3" t="e">
        <f>AVERAGE(#REF!)</f>
        <v>#REF!</v>
      </c>
      <c r="AW20" s="3" t="e">
        <f>AVERAGE(#REF!)</f>
        <v>#REF!</v>
      </c>
      <c r="AX20" s="3" t="e">
        <f>AVERAGE(#REF!)</f>
        <v>#REF!</v>
      </c>
      <c r="AY20" s="3" t="e">
        <f>AVERAGE(#REF!)</f>
        <v>#REF!</v>
      </c>
      <c r="AZ20" s="3" t="e">
        <f>AVERAGE(#REF!)</f>
        <v>#REF!</v>
      </c>
      <c r="BA20" s="3" t="e">
        <f>AVERAGE(#REF!)</f>
        <v>#REF!</v>
      </c>
      <c r="BB20" s="3" t="e">
        <f>AVERAGE(#REF!)</f>
        <v>#REF!</v>
      </c>
      <c r="BC20" s="3" t="e">
        <f>AVERAGE(#REF!)</f>
        <v>#REF!</v>
      </c>
      <c r="BD20" s="3" t="e">
        <f>AVERAGE(#REF!)</f>
        <v>#REF!</v>
      </c>
      <c r="BE20" s="3" t="e">
        <f>AVERAGE(#REF!)</f>
        <v>#REF!</v>
      </c>
      <c r="BF20" s="3" t="e">
        <f>AVERAGE(#REF!)</f>
        <v>#REF!</v>
      </c>
      <c r="BG20" s="3" t="e">
        <f>AVERAGE(#REF!)</f>
        <v>#REF!</v>
      </c>
      <c r="BH20" s="3" t="e">
        <f>AVERAGE(#REF!)</f>
        <v>#REF!</v>
      </c>
      <c r="BI20" s="3" t="e">
        <f>AVERAGE(#REF!)</f>
        <v>#REF!</v>
      </c>
      <c r="BJ20" s="3" t="e">
        <f>AVERAGE(#REF!)</f>
        <v>#REF!</v>
      </c>
      <c r="BK20" s="3" t="e">
        <f>AVERAGE(#REF!)</f>
        <v>#REF!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35">
      <c r="A21" s="237"/>
      <c r="B21" t="s">
        <v>15</v>
      </c>
      <c r="C21" t="s">
        <v>21</v>
      </c>
      <c r="D21" t="s">
        <v>20</v>
      </c>
      <c r="E21" s="3" t="e">
        <f>#REF!</f>
        <v>#REF!</v>
      </c>
      <c r="F21" s="3" t="e">
        <f>AVERAGE(#REF!)</f>
        <v>#REF!</v>
      </c>
      <c r="G21" s="3" t="e">
        <f>AVERAGE(#REF!)</f>
        <v>#REF!</v>
      </c>
      <c r="H21" s="3" t="e">
        <f>AVERAGE(#REF!)</f>
        <v>#REF!</v>
      </c>
      <c r="I21" s="3" t="e">
        <f>AVERAGE(#REF!)</f>
        <v>#REF!</v>
      </c>
      <c r="J21" s="3" t="e">
        <f>AVERAGE(#REF!)</f>
        <v>#REF!</v>
      </c>
      <c r="K21" s="3" t="e">
        <f>AVERAGE(#REF!)</f>
        <v>#REF!</v>
      </c>
      <c r="L21" s="3" t="e">
        <f>AVERAGE(#REF!)</f>
        <v>#REF!</v>
      </c>
      <c r="M21" s="3" t="e">
        <f>AVERAGE(#REF!)</f>
        <v>#REF!</v>
      </c>
      <c r="N21" s="3" t="e">
        <f>AVERAGE(#REF!)</f>
        <v>#REF!</v>
      </c>
      <c r="O21" s="3" t="e">
        <f>AVERAGE(#REF!)</f>
        <v>#REF!</v>
      </c>
      <c r="P21" s="3" t="e">
        <f>AVERAGE(#REF!)</f>
        <v>#REF!</v>
      </c>
      <c r="Q21" s="3" t="e">
        <f>AVERAGE(#REF!)</f>
        <v>#REF!</v>
      </c>
      <c r="R21" s="3" t="e">
        <f>AVERAGE(#REF!)</f>
        <v>#REF!</v>
      </c>
      <c r="S21" s="3" t="e">
        <f>AVERAGE(#REF!)</f>
        <v>#REF!</v>
      </c>
      <c r="T21" s="3" t="e">
        <f>AVERAGE(#REF!)</f>
        <v>#REF!</v>
      </c>
      <c r="U21" s="3" t="e">
        <f>AVERAGE(#REF!)</f>
        <v>#REF!</v>
      </c>
      <c r="V21" s="3" t="e">
        <f>AVERAGE(#REF!)</f>
        <v>#REF!</v>
      </c>
      <c r="W21" s="3" t="e">
        <f>AVERAGE(#REF!)</f>
        <v>#REF!</v>
      </c>
      <c r="X21" s="3" t="e">
        <f>AVERAGE(#REF!)</f>
        <v>#REF!</v>
      </c>
      <c r="Y21" s="3" t="e">
        <f>AVERAGE(#REF!)</f>
        <v>#REF!</v>
      </c>
      <c r="Z21" s="3" t="e">
        <f>AVERAGE(#REF!)</f>
        <v>#REF!</v>
      </c>
      <c r="AA21" s="3" t="e">
        <f>AVERAGE(#REF!)</f>
        <v>#REF!</v>
      </c>
      <c r="AB21" s="3" t="e">
        <f>AVERAGE(#REF!)</f>
        <v>#REF!</v>
      </c>
      <c r="AC21" s="3" t="e">
        <f>AVERAGE(#REF!)</f>
        <v>#REF!</v>
      </c>
      <c r="AD21" s="3" t="e">
        <f>AVERAGE(#REF!)</f>
        <v>#REF!</v>
      </c>
      <c r="AE21" s="3" t="e">
        <f>AVERAGE(#REF!)</f>
        <v>#REF!</v>
      </c>
      <c r="AF21" s="3" t="e">
        <f>AVERAGE(#REF!)</f>
        <v>#REF!</v>
      </c>
      <c r="AG21" s="3" t="e">
        <f>AVERAGE(#REF!)</f>
        <v>#REF!</v>
      </c>
      <c r="AH21" s="3" t="e">
        <f>AVERAGE(#REF!)</f>
        <v>#REF!</v>
      </c>
      <c r="AI21" s="3" t="e">
        <f>AVERAGE(#REF!)</f>
        <v>#REF!</v>
      </c>
      <c r="AJ21" s="3" t="e">
        <f>AVERAGE(#REF!)</f>
        <v>#REF!</v>
      </c>
      <c r="AK21" s="3" t="e">
        <f>AVERAGE(#REF!)</f>
        <v>#REF!</v>
      </c>
      <c r="AL21" s="3" t="e">
        <f>AVERAGE(#REF!)</f>
        <v>#REF!</v>
      </c>
      <c r="AM21" s="3" t="e">
        <f>AVERAGE(#REF!)</f>
        <v>#REF!</v>
      </c>
      <c r="AN21" s="3" t="e">
        <f>AVERAGE(#REF!)</f>
        <v>#REF!</v>
      </c>
      <c r="AO21" s="3" t="e">
        <f>AVERAGE(#REF!)</f>
        <v>#REF!</v>
      </c>
      <c r="AP21" s="3" t="e">
        <f>AVERAGE(#REF!)</f>
        <v>#REF!</v>
      </c>
      <c r="AQ21" s="3" t="e">
        <f>AVERAGE(#REF!)</f>
        <v>#REF!</v>
      </c>
      <c r="AR21" s="3" t="e">
        <f>AVERAGE(#REF!)</f>
        <v>#REF!</v>
      </c>
      <c r="AS21" s="3" t="e">
        <f>AVERAGE(#REF!)</f>
        <v>#REF!</v>
      </c>
      <c r="AT21" s="3" t="e">
        <f>AVERAGE(#REF!)</f>
        <v>#REF!</v>
      </c>
      <c r="AU21" s="3" t="e">
        <f>AVERAGE(#REF!)</f>
        <v>#REF!</v>
      </c>
      <c r="AV21" s="3" t="e">
        <f>AVERAGE(#REF!)</f>
        <v>#REF!</v>
      </c>
      <c r="AW21" s="3" t="e">
        <f>AVERAGE(#REF!)</f>
        <v>#REF!</v>
      </c>
      <c r="AX21" s="3" t="e">
        <f>AVERAGE(#REF!)</f>
        <v>#REF!</v>
      </c>
      <c r="AY21" s="3" t="e">
        <f>AVERAGE(#REF!)</f>
        <v>#REF!</v>
      </c>
      <c r="AZ21" s="3" t="e">
        <f>AVERAGE(#REF!)</f>
        <v>#REF!</v>
      </c>
      <c r="BA21" s="3" t="e">
        <f>AVERAGE(#REF!)</f>
        <v>#REF!</v>
      </c>
      <c r="BB21" s="3" t="e">
        <f>AVERAGE(#REF!)</f>
        <v>#REF!</v>
      </c>
      <c r="BC21" s="3" t="e">
        <f>AVERAGE(#REF!)</f>
        <v>#REF!</v>
      </c>
      <c r="BD21" s="3" t="e">
        <f>AVERAGE(#REF!)</f>
        <v>#REF!</v>
      </c>
      <c r="BE21" s="3" t="e">
        <f>AVERAGE(#REF!)</f>
        <v>#REF!</v>
      </c>
      <c r="BF21" s="3" t="e">
        <f>AVERAGE(#REF!)</f>
        <v>#REF!</v>
      </c>
      <c r="BG21" s="3" t="e">
        <f>AVERAGE(#REF!)</f>
        <v>#REF!</v>
      </c>
      <c r="BH21" s="3" t="e">
        <f>AVERAGE(#REF!)</f>
        <v>#REF!</v>
      </c>
      <c r="BI21" s="3" t="e">
        <f>AVERAGE(#REF!)</f>
        <v>#REF!</v>
      </c>
      <c r="BJ21" s="3" t="e">
        <f>AVERAGE(#REF!)</f>
        <v>#REF!</v>
      </c>
      <c r="BK21" s="3" t="e">
        <f>AVERAGE(#REF!)</f>
        <v>#REF!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35">
      <c r="A22" s="237"/>
      <c r="B22" t="s">
        <v>8</v>
      </c>
      <c r="C22" t="s">
        <v>21</v>
      </c>
      <c r="D22" t="s">
        <v>20</v>
      </c>
      <c r="E22" s="3" t="e">
        <f>#REF!</f>
        <v>#REF!</v>
      </c>
      <c r="F22" s="3" t="e">
        <f>AVERAGE(#REF!)</f>
        <v>#REF!</v>
      </c>
      <c r="G22" s="3" t="e">
        <f>AVERAGE(#REF!)</f>
        <v>#REF!</v>
      </c>
      <c r="H22" s="3" t="e">
        <f>AVERAGE(#REF!)</f>
        <v>#REF!</v>
      </c>
      <c r="I22" s="3" t="e">
        <f>AVERAGE(#REF!)</f>
        <v>#REF!</v>
      </c>
      <c r="J22" s="3" t="e">
        <f>AVERAGE(#REF!)</f>
        <v>#REF!</v>
      </c>
      <c r="K22" s="3" t="e">
        <f>AVERAGE(#REF!)</f>
        <v>#REF!</v>
      </c>
      <c r="L22" s="3" t="e">
        <f>AVERAGE(#REF!)</f>
        <v>#REF!</v>
      </c>
      <c r="M22" s="3" t="e">
        <f>AVERAGE(#REF!)</f>
        <v>#REF!</v>
      </c>
      <c r="N22" s="3" t="e">
        <f>AVERAGE(#REF!)</f>
        <v>#REF!</v>
      </c>
      <c r="O22" s="3" t="e">
        <f>AVERAGE(#REF!)</f>
        <v>#REF!</v>
      </c>
      <c r="P22" s="3" t="e">
        <f>AVERAGE(#REF!)</f>
        <v>#REF!</v>
      </c>
      <c r="Q22" s="3" t="e">
        <f>AVERAGE(#REF!)</f>
        <v>#REF!</v>
      </c>
      <c r="R22" s="3" t="e">
        <f>AVERAGE(#REF!)</f>
        <v>#REF!</v>
      </c>
      <c r="S22" s="3" t="e">
        <f>AVERAGE(#REF!)</f>
        <v>#REF!</v>
      </c>
      <c r="T22" s="3" t="e">
        <f>AVERAGE(#REF!)</f>
        <v>#REF!</v>
      </c>
      <c r="U22" s="3" t="e">
        <f>AVERAGE(#REF!)</f>
        <v>#REF!</v>
      </c>
      <c r="V22" s="3" t="e">
        <f>AVERAGE(#REF!)</f>
        <v>#REF!</v>
      </c>
      <c r="W22" s="3" t="e">
        <f>AVERAGE(#REF!)</f>
        <v>#REF!</v>
      </c>
      <c r="X22" s="3" t="e">
        <f>AVERAGE(#REF!)</f>
        <v>#REF!</v>
      </c>
      <c r="Y22" s="3" t="e">
        <f>AVERAGE(#REF!)</f>
        <v>#REF!</v>
      </c>
      <c r="Z22" s="3" t="e">
        <f>AVERAGE(#REF!)</f>
        <v>#REF!</v>
      </c>
      <c r="AA22" s="3" t="e">
        <f>AVERAGE(#REF!)</f>
        <v>#REF!</v>
      </c>
      <c r="AB22" s="3" t="e">
        <f>AVERAGE(#REF!)</f>
        <v>#REF!</v>
      </c>
      <c r="AC22" s="3" t="e">
        <f>AVERAGE(#REF!)</f>
        <v>#REF!</v>
      </c>
      <c r="AD22" s="3" t="e">
        <f>AVERAGE(#REF!)</f>
        <v>#REF!</v>
      </c>
      <c r="AE22" s="3" t="e">
        <f>AVERAGE(#REF!)</f>
        <v>#REF!</v>
      </c>
      <c r="AF22" s="3" t="e">
        <f>AVERAGE(#REF!)</f>
        <v>#REF!</v>
      </c>
      <c r="AG22" s="3" t="e">
        <f>AVERAGE(#REF!)</f>
        <v>#REF!</v>
      </c>
      <c r="AH22" s="3" t="e">
        <f>AVERAGE(#REF!)</f>
        <v>#REF!</v>
      </c>
      <c r="AI22" s="3" t="e">
        <f>AVERAGE(#REF!)</f>
        <v>#REF!</v>
      </c>
      <c r="AJ22" s="3" t="e">
        <f>AVERAGE(#REF!)</f>
        <v>#REF!</v>
      </c>
      <c r="AK22" s="3" t="e">
        <f>AVERAGE(#REF!)</f>
        <v>#REF!</v>
      </c>
      <c r="AL22" s="3" t="e">
        <f>AVERAGE(#REF!)</f>
        <v>#REF!</v>
      </c>
      <c r="AM22" s="3" t="e">
        <f>AVERAGE(#REF!)</f>
        <v>#REF!</v>
      </c>
      <c r="AN22" s="3" t="e">
        <f>AVERAGE(#REF!)</f>
        <v>#REF!</v>
      </c>
      <c r="AO22" s="3" t="e">
        <f>AVERAGE(#REF!)</f>
        <v>#REF!</v>
      </c>
      <c r="AP22" s="3" t="e">
        <f>AVERAGE(#REF!)</f>
        <v>#REF!</v>
      </c>
      <c r="AQ22" s="3" t="e">
        <f>AVERAGE(#REF!)</f>
        <v>#REF!</v>
      </c>
      <c r="AR22" s="3" t="e">
        <f>AVERAGE(#REF!)</f>
        <v>#REF!</v>
      </c>
      <c r="AS22" s="3" t="e">
        <f>AVERAGE(#REF!)</f>
        <v>#REF!</v>
      </c>
      <c r="AT22" s="3" t="e">
        <f>AVERAGE(#REF!)</f>
        <v>#REF!</v>
      </c>
      <c r="AU22" s="3" t="e">
        <f>AVERAGE(#REF!)</f>
        <v>#REF!</v>
      </c>
      <c r="AV22" s="3" t="e">
        <f>AVERAGE(#REF!)</f>
        <v>#REF!</v>
      </c>
      <c r="AW22" s="3" t="e">
        <f>AVERAGE(#REF!)</f>
        <v>#REF!</v>
      </c>
      <c r="AX22" s="3" t="e">
        <f>AVERAGE(#REF!)</f>
        <v>#REF!</v>
      </c>
      <c r="AY22" s="3" t="e">
        <f>AVERAGE(#REF!)</f>
        <v>#REF!</v>
      </c>
      <c r="AZ22" s="3" t="e">
        <f>AVERAGE(#REF!)</f>
        <v>#REF!</v>
      </c>
      <c r="BA22" s="3" t="e">
        <f>AVERAGE(#REF!)</f>
        <v>#REF!</v>
      </c>
      <c r="BB22" s="3" t="e">
        <f>AVERAGE(#REF!)</f>
        <v>#REF!</v>
      </c>
      <c r="BC22" s="3" t="e">
        <f>AVERAGE(#REF!)</f>
        <v>#REF!</v>
      </c>
      <c r="BD22" s="3" t="e">
        <f>AVERAGE(#REF!)</f>
        <v>#REF!</v>
      </c>
      <c r="BE22" s="3" t="e">
        <f>AVERAGE(#REF!)</f>
        <v>#REF!</v>
      </c>
      <c r="BF22" s="3" t="e">
        <f>AVERAGE(#REF!)</f>
        <v>#REF!</v>
      </c>
      <c r="BG22" s="3" t="e">
        <f>AVERAGE(#REF!)</f>
        <v>#REF!</v>
      </c>
      <c r="BH22" s="3" t="e">
        <f>AVERAGE(#REF!)</f>
        <v>#REF!</v>
      </c>
      <c r="BI22" s="3" t="e">
        <f>AVERAGE(#REF!)</f>
        <v>#REF!</v>
      </c>
      <c r="BJ22" s="3" t="e">
        <f>AVERAGE(#REF!)</f>
        <v>#REF!</v>
      </c>
      <c r="BK22" s="3" t="e">
        <f>AVERAGE(#REF!)</f>
        <v>#REF!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x14ac:dyDescent="0.35">
      <c r="A23" s="237"/>
      <c r="B23" t="s">
        <v>10</v>
      </c>
      <c r="C23" t="s">
        <v>0</v>
      </c>
      <c r="D23" t="s">
        <v>20</v>
      </c>
      <c r="E23" s="3" t="e">
        <f>#REF!</f>
        <v>#REF!</v>
      </c>
      <c r="F23" s="3" t="e">
        <f>AVERAGE(#REF!)</f>
        <v>#REF!</v>
      </c>
      <c r="G23" s="3" t="e">
        <f>AVERAGE(#REF!)</f>
        <v>#REF!</v>
      </c>
      <c r="H23" s="3" t="e">
        <f>AVERAGE(#REF!)</f>
        <v>#REF!</v>
      </c>
      <c r="I23" s="3" t="e">
        <f>AVERAGE(#REF!)</f>
        <v>#REF!</v>
      </c>
      <c r="J23" s="3" t="e">
        <f>AVERAGE(#REF!)</f>
        <v>#REF!</v>
      </c>
      <c r="K23" s="3" t="e">
        <f>AVERAGE(#REF!)</f>
        <v>#REF!</v>
      </c>
      <c r="L23" s="3" t="e">
        <f>AVERAGE(#REF!)</f>
        <v>#REF!</v>
      </c>
      <c r="M23" s="3" t="e">
        <f>AVERAGE(#REF!)</f>
        <v>#REF!</v>
      </c>
      <c r="N23" s="3" t="e">
        <f>AVERAGE(#REF!)</f>
        <v>#REF!</v>
      </c>
      <c r="O23" s="3" t="e">
        <f>AVERAGE(#REF!)</f>
        <v>#REF!</v>
      </c>
      <c r="P23" s="3" t="e">
        <f>AVERAGE(#REF!)</f>
        <v>#REF!</v>
      </c>
      <c r="Q23" s="3" t="e">
        <f>AVERAGE(#REF!)</f>
        <v>#REF!</v>
      </c>
      <c r="R23" s="3" t="e">
        <f>AVERAGE(#REF!)</f>
        <v>#REF!</v>
      </c>
      <c r="S23" s="3" t="e">
        <f>AVERAGE(#REF!)</f>
        <v>#REF!</v>
      </c>
      <c r="T23" s="3" t="e">
        <f>AVERAGE(#REF!)</f>
        <v>#REF!</v>
      </c>
      <c r="U23" s="3" t="e">
        <f>AVERAGE(#REF!)</f>
        <v>#REF!</v>
      </c>
      <c r="V23" s="3" t="e">
        <f>AVERAGE(#REF!)</f>
        <v>#REF!</v>
      </c>
      <c r="W23" s="3" t="e">
        <f>AVERAGE(#REF!)</f>
        <v>#REF!</v>
      </c>
      <c r="X23" s="3" t="e">
        <f>AVERAGE(#REF!)</f>
        <v>#REF!</v>
      </c>
      <c r="Y23" s="3" t="e">
        <f>AVERAGE(#REF!)</f>
        <v>#REF!</v>
      </c>
      <c r="Z23" s="3" t="e">
        <f>AVERAGE(#REF!)</f>
        <v>#REF!</v>
      </c>
      <c r="AA23" s="3" t="e">
        <f>AVERAGE(#REF!)</f>
        <v>#REF!</v>
      </c>
      <c r="AB23" s="3" t="e">
        <f>AVERAGE(#REF!)</f>
        <v>#REF!</v>
      </c>
      <c r="AC23" s="3" t="e">
        <f>AVERAGE(#REF!)</f>
        <v>#REF!</v>
      </c>
      <c r="AD23" s="3" t="e">
        <f>AVERAGE(#REF!)</f>
        <v>#REF!</v>
      </c>
      <c r="AE23" s="3" t="e">
        <f>AVERAGE(#REF!)</f>
        <v>#REF!</v>
      </c>
      <c r="AF23" s="3" t="e">
        <f>AVERAGE(#REF!)</f>
        <v>#REF!</v>
      </c>
      <c r="AG23" s="3" t="e">
        <f>AVERAGE(#REF!)</f>
        <v>#REF!</v>
      </c>
      <c r="AH23" s="3" t="e">
        <f>AVERAGE(#REF!)</f>
        <v>#REF!</v>
      </c>
      <c r="AI23" s="3" t="e">
        <f>AVERAGE(#REF!)</f>
        <v>#REF!</v>
      </c>
      <c r="AJ23" s="3" t="e">
        <f>AVERAGE(#REF!)</f>
        <v>#REF!</v>
      </c>
      <c r="AK23" s="3" t="e">
        <f>AVERAGE(#REF!)</f>
        <v>#REF!</v>
      </c>
      <c r="AL23" s="3" t="e">
        <f>AVERAGE(#REF!)</f>
        <v>#REF!</v>
      </c>
      <c r="AM23" s="3" t="e">
        <f>AVERAGE(#REF!)</f>
        <v>#REF!</v>
      </c>
      <c r="AN23" s="3" t="e">
        <f>AVERAGE(#REF!)</f>
        <v>#REF!</v>
      </c>
      <c r="AO23" s="3" t="e">
        <f>AVERAGE(#REF!)</f>
        <v>#REF!</v>
      </c>
      <c r="AP23" s="3" t="e">
        <f>AVERAGE(#REF!)</f>
        <v>#REF!</v>
      </c>
      <c r="AQ23" s="3" t="e">
        <f>AVERAGE(#REF!)</f>
        <v>#REF!</v>
      </c>
      <c r="AR23" s="3" t="e">
        <f>AVERAGE(#REF!)</f>
        <v>#REF!</v>
      </c>
      <c r="AS23" s="3" t="e">
        <f>AVERAGE(#REF!)</f>
        <v>#REF!</v>
      </c>
      <c r="AT23" s="3" t="e">
        <f>AVERAGE(#REF!)</f>
        <v>#REF!</v>
      </c>
      <c r="AU23" s="3" t="e">
        <f>AVERAGE(#REF!)</f>
        <v>#REF!</v>
      </c>
      <c r="AV23" s="3" t="e">
        <f>AVERAGE(#REF!)</f>
        <v>#REF!</v>
      </c>
      <c r="AW23" s="3" t="e">
        <f>AVERAGE(#REF!)</f>
        <v>#REF!</v>
      </c>
      <c r="AX23" s="3" t="e">
        <f>AVERAGE(#REF!)</f>
        <v>#REF!</v>
      </c>
      <c r="AY23" s="3" t="e">
        <f>AVERAGE(#REF!)</f>
        <v>#REF!</v>
      </c>
      <c r="AZ23" s="3" t="e">
        <f>AVERAGE(#REF!)</f>
        <v>#REF!</v>
      </c>
      <c r="BA23" s="3" t="e">
        <f>AVERAGE(#REF!)</f>
        <v>#REF!</v>
      </c>
      <c r="BB23" s="3" t="e">
        <f>AVERAGE(#REF!)</f>
        <v>#REF!</v>
      </c>
      <c r="BC23" s="3" t="e">
        <f>AVERAGE(#REF!)</f>
        <v>#REF!</v>
      </c>
      <c r="BD23" s="3" t="e">
        <f>AVERAGE(#REF!)</f>
        <v>#REF!</v>
      </c>
      <c r="BE23" s="3" t="e">
        <f>AVERAGE(#REF!)</f>
        <v>#REF!</v>
      </c>
      <c r="BF23" s="3" t="e">
        <f>AVERAGE(#REF!)</f>
        <v>#REF!</v>
      </c>
      <c r="BG23" s="3" t="e">
        <f>AVERAGE(#REF!)</f>
        <v>#REF!</v>
      </c>
      <c r="BH23" s="3" t="e">
        <f>AVERAGE(#REF!)</f>
        <v>#REF!</v>
      </c>
      <c r="BI23" s="3" t="e">
        <f>AVERAGE(#REF!)</f>
        <v>#REF!</v>
      </c>
      <c r="BJ23" s="3" t="e">
        <f>AVERAGE(#REF!)</f>
        <v>#REF!</v>
      </c>
      <c r="BK23" s="3" t="e">
        <f>AVERAGE(#REF!)</f>
        <v>#REF!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35">
      <c r="A24" s="237"/>
      <c r="B24" t="s">
        <v>11</v>
      </c>
      <c r="C24" t="s">
        <v>0</v>
      </c>
      <c r="D24" t="s">
        <v>20</v>
      </c>
      <c r="E24" s="3" t="e">
        <f>#REF!</f>
        <v>#REF!</v>
      </c>
      <c r="F24" s="3" t="e">
        <f>AVERAGE(#REF!)</f>
        <v>#REF!</v>
      </c>
      <c r="G24" s="3" t="e">
        <f>AVERAGE(#REF!)</f>
        <v>#REF!</v>
      </c>
      <c r="H24" s="3" t="e">
        <f>AVERAGE(#REF!)</f>
        <v>#REF!</v>
      </c>
      <c r="I24" s="3" t="e">
        <f>AVERAGE(#REF!)</f>
        <v>#REF!</v>
      </c>
      <c r="J24" s="3" t="e">
        <f>AVERAGE(#REF!)</f>
        <v>#REF!</v>
      </c>
      <c r="K24" s="3" t="e">
        <f>AVERAGE(#REF!)</f>
        <v>#REF!</v>
      </c>
      <c r="L24" s="3" t="e">
        <f>AVERAGE(#REF!)</f>
        <v>#REF!</v>
      </c>
      <c r="M24" s="3" t="e">
        <f>AVERAGE(#REF!)</f>
        <v>#REF!</v>
      </c>
      <c r="N24" s="3" t="e">
        <f>AVERAGE(#REF!)</f>
        <v>#REF!</v>
      </c>
      <c r="O24" s="3" t="e">
        <f>AVERAGE(#REF!)</f>
        <v>#REF!</v>
      </c>
      <c r="P24" s="3" t="e">
        <f>AVERAGE(#REF!)</f>
        <v>#REF!</v>
      </c>
      <c r="Q24" s="3" t="e">
        <f>AVERAGE(#REF!)</f>
        <v>#REF!</v>
      </c>
      <c r="R24" s="3" t="e">
        <f>AVERAGE(#REF!)</f>
        <v>#REF!</v>
      </c>
      <c r="S24" s="3" t="e">
        <f>AVERAGE(#REF!)</f>
        <v>#REF!</v>
      </c>
      <c r="T24" s="3" t="e">
        <f>AVERAGE(#REF!)</f>
        <v>#REF!</v>
      </c>
      <c r="U24" s="3" t="e">
        <f>AVERAGE(#REF!)</f>
        <v>#REF!</v>
      </c>
      <c r="V24" s="3" t="e">
        <f>AVERAGE(#REF!)</f>
        <v>#REF!</v>
      </c>
      <c r="W24" s="3" t="e">
        <f>AVERAGE(#REF!)</f>
        <v>#REF!</v>
      </c>
      <c r="X24" s="3" t="e">
        <f>AVERAGE(#REF!)</f>
        <v>#REF!</v>
      </c>
      <c r="Y24" s="3" t="e">
        <f>AVERAGE(#REF!)</f>
        <v>#REF!</v>
      </c>
      <c r="Z24" s="3" t="e">
        <f>AVERAGE(#REF!)</f>
        <v>#REF!</v>
      </c>
      <c r="AA24" s="3" t="e">
        <f>AVERAGE(#REF!)</f>
        <v>#REF!</v>
      </c>
      <c r="AB24" s="3" t="e">
        <f>AVERAGE(#REF!)</f>
        <v>#REF!</v>
      </c>
      <c r="AC24" s="3" t="e">
        <f>AVERAGE(#REF!)</f>
        <v>#REF!</v>
      </c>
      <c r="AD24" s="3" t="e">
        <f>AVERAGE(#REF!)</f>
        <v>#REF!</v>
      </c>
      <c r="AE24" s="3" t="e">
        <f>AVERAGE(#REF!)</f>
        <v>#REF!</v>
      </c>
      <c r="AF24" s="3" t="e">
        <f>AVERAGE(#REF!)</f>
        <v>#REF!</v>
      </c>
      <c r="AG24" s="3" t="e">
        <f>AVERAGE(#REF!)</f>
        <v>#REF!</v>
      </c>
      <c r="AH24" s="3" t="e">
        <f>AVERAGE(#REF!)</f>
        <v>#REF!</v>
      </c>
      <c r="AI24" s="3" t="e">
        <f>AVERAGE(#REF!)</f>
        <v>#REF!</v>
      </c>
      <c r="AJ24" s="3" t="e">
        <f>AVERAGE(#REF!)</f>
        <v>#REF!</v>
      </c>
      <c r="AK24" s="3" t="e">
        <f>AVERAGE(#REF!)</f>
        <v>#REF!</v>
      </c>
      <c r="AL24" s="3" t="e">
        <f>AVERAGE(#REF!)</f>
        <v>#REF!</v>
      </c>
      <c r="AM24" s="3" t="e">
        <f>AVERAGE(#REF!)</f>
        <v>#REF!</v>
      </c>
      <c r="AN24" s="3" t="e">
        <f>AVERAGE(#REF!)</f>
        <v>#REF!</v>
      </c>
      <c r="AO24" s="3" t="e">
        <f>AVERAGE(#REF!)</f>
        <v>#REF!</v>
      </c>
      <c r="AP24" s="3" t="e">
        <f>AVERAGE(#REF!)</f>
        <v>#REF!</v>
      </c>
      <c r="AQ24" s="3" t="e">
        <f>AVERAGE(#REF!)</f>
        <v>#REF!</v>
      </c>
      <c r="AR24" s="3" t="e">
        <f>AVERAGE(#REF!)</f>
        <v>#REF!</v>
      </c>
      <c r="AS24" s="3" t="e">
        <f>AVERAGE(#REF!)</f>
        <v>#REF!</v>
      </c>
      <c r="AT24" s="3" t="e">
        <f>AVERAGE(#REF!)</f>
        <v>#REF!</v>
      </c>
      <c r="AU24" s="3" t="e">
        <f>AVERAGE(#REF!)</f>
        <v>#REF!</v>
      </c>
      <c r="AV24" s="3" t="e">
        <f>AVERAGE(#REF!)</f>
        <v>#REF!</v>
      </c>
      <c r="AW24" s="3" t="e">
        <f>AVERAGE(#REF!)</f>
        <v>#REF!</v>
      </c>
      <c r="AX24" s="3" t="e">
        <f>AVERAGE(#REF!)</f>
        <v>#REF!</v>
      </c>
      <c r="AY24" s="3" t="e">
        <f>AVERAGE(#REF!)</f>
        <v>#REF!</v>
      </c>
      <c r="AZ24" s="3" t="e">
        <f>AVERAGE(#REF!)</f>
        <v>#REF!</v>
      </c>
      <c r="BA24" s="3" t="e">
        <f>AVERAGE(#REF!)</f>
        <v>#REF!</v>
      </c>
      <c r="BB24" s="3" t="e">
        <f>AVERAGE(#REF!)</f>
        <v>#REF!</v>
      </c>
      <c r="BC24" s="3" t="e">
        <f>AVERAGE(#REF!)</f>
        <v>#REF!</v>
      </c>
      <c r="BD24" s="3" t="e">
        <f>AVERAGE(#REF!)</f>
        <v>#REF!</v>
      </c>
      <c r="BE24" s="3" t="e">
        <f>AVERAGE(#REF!)</f>
        <v>#REF!</v>
      </c>
      <c r="BF24" s="3" t="e">
        <f>AVERAGE(#REF!)</f>
        <v>#REF!</v>
      </c>
      <c r="BG24" s="3" t="e">
        <f>AVERAGE(#REF!)</f>
        <v>#REF!</v>
      </c>
      <c r="BH24" s="3" t="e">
        <f>AVERAGE(#REF!)</f>
        <v>#REF!</v>
      </c>
      <c r="BI24" s="3" t="e">
        <f>AVERAGE(#REF!)</f>
        <v>#REF!</v>
      </c>
      <c r="BJ24" s="3" t="e">
        <f>AVERAGE(#REF!)</f>
        <v>#REF!</v>
      </c>
      <c r="BK24" s="3" t="e">
        <f>AVERAGE(#REF!)</f>
        <v>#REF!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35">
      <c r="A25" s="237"/>
      <c r="B25" t="s">
        <v>12</v>
      </c>
      <c r="C25" t="s">
        <v>0</v>
      </c>
      <c r="D25" t="s">
        <v>20</v>
      </c>
      <c r="E25" s="3" t="e">
        <f>#REF!</f>
        <v>#REF!</v>
      </c>
      <c r="F25" s="3" t="e">
        <f>AVERAGE(#REF!)</f>
        <v>#REF!</v>
      </c>
      <c r="G25" s="3" t="e">
        <f>AVERAGE(#REF!)</f>
        <v>#REF!</v>
      </c>
      <c r="H25" s="3" t="e">
        <f>AVERAGE(#REF!)</f>
        <v>#REF!</v>
      </c>
      <c r="I25" s="3" t="e">
        <f>AVERAGE(#REF!)</f>
        <v>#REF!</v>
      </c>
      <c r="J25" s="3" t="e">
        <f>AVERAGE(#REF!)</f>
        <v>#REF!</v>
      </c>
      <c r="K25" s="3" t="e">
        <f>AVERAGE(#REF!)</f>
        <v>#REF!</v>
      </c>
      <c r="L25" s="3" t="e">
        <f>AVERAGE(#REF!)</f>
        <v>#REF!</v>
      </c>
      <c r="M25" s="3" t="e">
        <f>AVERAGE(#REF!)</f>
        <v>#REF!</v>
      </c>
      <c r="N25" s="3" t="e">
        <f>AVERAGE(#REF!)</f>
        <v>#REF!</v>
      </c>
      <c r="O25" s="3" t="e">
        <f>AVERAGE(#REF!)</f>
        <v>#REF!</v>
      </c>
      <c r="P25" s="3" t="e">
        <f>AVERAGE(#REF!)</f>
        <v>#REF!</v>
      </c>
      <c r="Q25" s="3" t="e">
        <f>AVERAGE(#REF!)</f>
        <v>#REF!</v>
      </c>
      <c r="R25" s="3" t="e">
        <f>AVERAGE(#REF!)</f>
        <v>#REF!</v>
      </c>
      <c r="S25" s="3" t="e">
        <f>AVERAGE(#REF!)</f>
        <v>#REF!</v>
      </c>
      <c r="T25" s="3" t="e">
        <f>AVERAGE(#REF!)</f>
        <v>#REF!</v>
      </c>
      <c r="U25" s="3" t="e">
        <f>AVERAGE(#REF!)</f>
        <v>#REF!</v>
      </c>
      <c r="V25" s="3" t="e">
        <f>AVERAGE(#REF!)</f>
        <v>#REF!</v>
      </c>
      <c r="W25" s="3" t="e">
        <f>AVERAGE(#REF!)</f>
        <v>#REF!</v>
      </c>
      <c r="X25" s="3" t="e">
        <f>AVERAGE(#REF!)</f>
        <v>#REF!</v>
      </c>
      <c r="Y25" s="3" t="e">
        <f>AVERAGE(#REF!)</f>
        <v>#REF!</v>
      </c>
      <c r="Z25" s="3" t="e">
        <f>AVERAGE(#REF!)</f>
        <v>#REF!</v>
      </c>
      <c r="AA25" s="3" t="e">
        <f>AVERAGE(#REF!)</f>
        <v>#REF!</v>
      </c>
      <c r="AB25" s="3" t="e">
        <f>AVERAGE(#REF!)</f>
        <v>#REF!</v>
      </c>
      <c r="AC25" s="3" t="e">
        <f>AVERAGE(#REF!)</f>
        <v>#REF!</v>
      </c>
      <c r="AD25" s="3" t="e">
        <f>AVERAGE(#REF!)</f>
        <v>#REF!</v>
      </c>
      <c r="AE25" s="3" t="e">
        <f>AVERAGE(#REF!)</f>
        <v>#REF!</v>
      </c>
      <c r="AF25" s="3" t="e">
        <f>AVERAGE(#REF!)</f>
        <v>#REF!</v>
      </c>
      <c r="AG25" s="3" t="e">
        <f>AVERAGE(#REF!)</f>
        <v>#REF!</v>
      </c>
      <c r="AH25" s="3" t="e">
        <f>AVERAGE(#REF!)</f>
        <v>#REF!</v>
      </c>
      <c r="AI25" s="3" t="e">
        <f>AVERAGE(#REF!)</f>
        <v>#REF!</v>
      </c>
      <c r="AJ25" s="3" t="e">
        <f>AVERAGE(#REF!)</f>
        <v>#REF!</v>
      </c>
      <c r="AK25" s="3" t="e">
        <f>AVERAGE(#REF!)</f>
        <v>#REF!</v>
      </c>
      <c r="AL25" s="3" t="e">
        <f>AVERAGE(#REF!)</f>
        <v>#REF!</v>
      </c>
      <c r="AM25" s="3" t="e">
        <f>AVERAGE(#REF!)</f>
        <v>#REF!</v>
      </c>
      <c r="AN25" s="3" t="e">
        <f>AVERAGE(#REF!)</f>
        <v>#REF!</v>
      </c>
      <c r="AO25" s="3" t="e">
        <f>AVERAGE(#REF!)</f>
        <v>#REF!</v>
      </c>
      <c r="AP25" s="3" t="e">
        <f>AVERAGE(#REF!)</f>
        <v>#REF!</v>
      </c>
      <c r="AQ25" s="3" t="e">
        <f>AVERAGE(#REF!)</f>
        <v>#REF!</v>
      </c>
      <c r="AR25" s="3" t="e">
        <f>AVERAGE(#REF!)</f>
        <v>#REF!</v>
      </c>
      <c r="AS25" s="3" t="e">
        <f>AVERAGE(#REF!)</f>
        <v>#REF!</v>
      </c>
      <c r="AT25" s="3" t="e">
        <f>AVERAGE(#REF!)</f>
        <v>#REF!</v>
      </c>
      <c r="AU25" s="3" t="e">
        <f>AVERAGE(#REF!)</f>
        <v>#REF!</v>
      </c>
      <c r="AV25" s="3" t="e">
        <f>AVERAGE(#REF!)</f>
        <v>#REF!</v>
      </c>
      <c r="AW25" s="3" t="e">
        <f>AVERAGE(#REF!)</f>
        <v>#REF!</v>
      </c>
      <c r="AX25" s="3" t="e">
        <f>AVERAGE(#REF!)</f>
        <v>#REF!</v>
      </c>
      <c r="AY25" s="3" t="e">
        <f>AVERAGE(#REF!)</f>
        <v>#REF!</v>
      </c>
      <c r="AZ25" s="3" t="e">
        <f>AVERAGE(#REF!)</f>
        <v>#REF!</v>
      </c>
      <c r="BA25" s="3" t="e">
        <f>AVERAGE(#REF!)</f>
        <v>#REF!</v>
      </c>
      <c r="BB25" s="3" t="e">
        <f>AVERAGE(#REF!)</f>
        <v>#REF!</v>
      </c>
      <c r="BC25" s="3" t="e">
        <f>AVERAGE(#REF!)</f>
        <v>#REF!</v>
      </c>
      <c r="BD25" s="3" t="e">
        <f>AVERAGE(#REF!)</f>
        <v>#REF!</v>
      </c>
      <c r="BE25" s="3" t="e">
        <f>AVERAGE(#REF!)</f>
        <v>#REF!</v>
      </c>
      <c r="BF25" s="3" t="e">
        <f>AVERAGE(#REF!)</f>
        <v>#REF!</v>
      </c>
      <c r="BG25" s="3" t="e">
        <f>AVERAGE(#REF!)</f>
        <v>#REF!</v>
      </c>
      <c r="BH25" s="3" t="e">
        <f>AVERAGE(#REF!)</f>
        <v>#REF!</v>
      </c>
      <c r="BI25" s="3" t="e">
        <f>AVERAGE(#REF!)</f>
        <v>#REF!</v>
      </c>
      <c r="BJ25" s="3" t="e">
        <f>AVERAGE(#REF!)</f>
        <v>#REF!</v>
      </c>
      <c r="BK25" s="3" t="e">
        <f>AVERAGE(#REF!)</f>
        <v>#REF!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x14ac:dyDescent="0.35">
      <c r="A26" s="237"/>
      <c r="B26" t="s">
        <v>9</v>
      </c>
      <c r="C26" t="s">
        <v>0</v>
      </c>
      <c r="D26" t="s">
        <v>20</v>
      </c>
      <c r="E26" s="3" t="e">
        <f>#REF!</f>
        <v>#REF!</v>
      </c>
      <c r="F26" s="3" t="e">
        <f>AVERAGE(#REF!)</f>
        <v>#REF!</v>
      </c>
      <c r="G26" s="3" t="e">
        <f>AVERAGE(#REF!)</f>
        <v>#REF!</v>
      </c>
      <c r="H26" s="3" t="e">
        <f>AVERAGE(#REF!)</f>
        <v>#REF!</v>
      </c>
      <c r="I26" s="3" t="e">
        <f>AVERAGE(#REF!)</f>
        <v>#REF!</v>
      </c>
      <c r="J26" s="3" t="e">
        <f>AVERAGE(#REF!)</f>
        <v>#REF!</v>
      </c>
      <c r="K26" s="3" t="e">
        <f>AVERAGE(#REF!)</f>
        <v>#REF!</v>
      </c>
      <c r="L26" s="3" t="e">
        <f>AVERAGE(#REF!)</f>
        <v>#REF!</v>
      </c>
      <c r="M26" s="3" t="e">
        <f>AVERAGE(#REF!)</f>
        <v>#REF!</v>
      </c>
      <c r="N26" s="3" t="e">
        <f>AVERAGE(#REF!)</f>
        <v>#REF!</v>
      </c>
      <c r="O26" s="3" t="e">
        <f>AVERAGE(#REF!)</f>
        <v>#REF!</v>
      </c>
      <c r="P26" s="3" t="e">
        <f>AVERAGE(#REF!)</f>
        <v>#REF!</v>
      </c>
      <c r="Q26" s="3" t="e">
        <f>AVERAGE(#REF!)</f>
        <v>#REF!</v>
      </c>
      <c r="R26" s="3" t="e">
        <f>AVERAGE(#REF!)</f>
        <v>#REF!</v>
      </c>
      <c r="S26" s="3" t="e">
        <f>AVERAGE(#REF!)</f>
        <v>#REF!</v>
      </c>
      <c r="T26" s="3" t="e">
        <f>AVERAGE(#REF!)</f>
        <v>#REF!</v>
      </c>
      <c r="U26" s="3" t="e">
        <f>AVERAGE(#REF!)</f>
        <v>#REF!</v>
      </c>
      <c r="V26" s="3" t="e">
        <f>AVERAGE(#REF!)</f>
        <v>#REF!</v>
      </c>
      <c r="W26" s="3" t="e">
        <f>AVERAGE(#REF!)</f>
        <v>#REF!</v>
      </c>
      <c r="X26" s="3" t="e">
        <f>AVERAGE(#REF!)</f>
        <v>#REF!</v>
      </c>
      <c r="Y26" s="3" t="e">
        <f>AVERAGE(#REF!)</f>
        <v>#REF!</v>
      </c>
      <c r="Z26" s="3" t="e">
        <f>AVERAGE(#REF!)</f>
        <v>#REF!</v>
      </c>
      <c r="AA26" s="3" t="e">
        <f>AVERAGE(#REF!)</f>
        <v>#REF!</v>
      </c>
      <c r="AB26" s="3" t="e">
        <f>AVERAGE(#REF!)</f>
        <v>#REF!</v>
      </c>
      <c r="AC26" s="3" t="e">
        <f>AVERAGE(#REF!)</f>
        <v>#REF!</v>
      </c>
      <c r="AD26" s="3" t="e">
        <f>AVERAGE(#REF!)</f>
        <v>#REF!</v>
      </c>
      <c r="AE26" s="3" t="e">
        <f>AVERAGE(#REF!)</f>
        <v>#REF!</v>
      </c>
      <c r="AF26" s="3" t="e">
        <f>AVERAGE(#REF!)</f>
        <v>#REF!</v>
      </c>
      <c r="AG26" s="3" t="e">
        <f>AVERAGE(#REF!)</f>
        <v>#REF!</v>
      </c>
      <c r="AH26" s="3" t="e">
        <f>AVERAGE(#REF!)</f>
        <v>#REF!</v>
      </c>
      <c r="AI26" s="3" t="e">
        <f>AVERAGE(#REF!)</f>
        <v>#REF!</v>
      </c>
      <c r="AJ26" s="3" t="e">
        <f>AVERAGE(#REF!)</f>
        <v>#REF!</v>
      </c>
      <c r="AK26" s="3" t="e">
        <f>AVERAGE(#REF!)</f>
        <v>#REF!</v>
      </c>
      <c r="AL26" s="3" t="e">
        <f>AVERAGE(#REF!)</f>
        <v>#REF!</v>
      </c>
      <c r="AM26" s="3" t="e">
        <f>AVERAGE(#REF!)</f>
        <v>#REF!</v>
      </c>
      <c r="AN26" s="3" t="e">
        <f>AVERAGE(#REF!)</f>
        <v>#REF!</v>
      </c>
      <c r="AO26" s="3" t="e">
        <f>AVERAGE(#REF!)</f>
        <v>#REF!</v>
      </c>
      <c r="AP26" s="3" t="e">
        <f>AVERAGE(#REF!)</f>
        <v>#REF!</v>
      </c>
      <c r="AQ26" s="3" t="e">
        <f>AVERAGE(#REF!)</f>
        <v>#REF!</v>
      </c>
      <c r="AR26" s="3" t="e">
        <f>AVERAGE(#REF!)</f>
        <v>#REF!</v>
      </c>
      <c r="AS26" s="3" t="e">
        <f>AVERAGE(#REF!)</f>
        <v>#REF!</v>
      </c>
      <c r="AT26" s="3" t="e">
        <f>AVERAGE(#REF!)</f>
        <v>#REF!</v>
      </c>
      <c r="AU26" s="3" t="e">
        <f>AVERAGE(#REF!)</f>
        <v>#REF!</v>
      </c>
      <c r="AV26" s="3" t="e">
        <f>AVERAGE(#REF!)</f>
        <v>#REF!</v>
      </c>
      <c r="AW26" s="3" t="e">
        <f>AVERAGE(#REF!)</f>
        <v>#REF!</v>
      </c>
      <c r="AX26" s="3" t="e">
        <f>AVERAGE(#REF!)</f>
        <v>#REF!</v>
      </c>
      <c r="AY26" s="3" t="e">
        <f>AVERAGE(#REF!)</f>
        <v>#REF!</v>
      </c>
      <c r="AZ26" s="3" t="e">
        <f>AVERAGE(#REF!)</f>
        <v>#REF!</v>
      </c>
      <c r="BA26" s="3" t="e">
        <f>AVERAGE(#REF!)</f>
        <v>#REF!</v>
      </c>
      <c r="BB26" s="3" t="e">
        <f>AVERAGE(#REF!)</f>
        <v>#REF!</v>
      </c>
      <c r="BC26" s="3" t="e">
        <f>AVERAGE(#REF!)</f>
        <v>#REF!</v>
      </c>
      <c r="BD26" s="3" t="e">
        <f>AVERAGE(#REF!)</f>
        <v>#REF!</v>
      </c>
      <c r="BE26" s="3" t="e">
        <f>AVERAGE(#REF!)</f>
        <v>#REF!</v>
      </c>
      <c r="BF26" s="3" t="e">
        <f>AVERAGE(#REF!)</f>
        <v>#REF!</v>
      </c>
      <c r="BG26" s="3" t="e">
        <f>AVERAGE(#REF!)</f>
        <v>#REF!</v>
      </c>
      <c r="BH26" s="3" t="e">
        <f>AVERAGE(#REF!)</f>
        <v>#REF!</v>
      </c>
      <c r="BI26" s="3" t="e">
        <f>AVERAGE(#REF!)</f>
        <v>#REF!</v>
      </c>
      <c r="BJ26" s="3" t="e">
        <f>AVERAGE(#REF!)</f>
        <v>#REF!</v>
      </c>
      <c r="BK26" s="3" t="e">
        <f>AVERAGE(#REF!)</f>
        <v>#REF!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8" spans="1:88" x14ac:dyDescent="0.35">
      <c r="A28" s="236" t="s">
        <v>25</v>
      </c>
      <c r="B28" s="5" t="s">
        <v>14</v>
      </c>
      <c r="C28" t="s">
        <v>0</v>
      </c>
      <c r="D28" t="s">
        <v>18</v>
      </c>
      <c r="E28" s="3" t="e">
        <f>#REF!</f>
        <v>#REF!</v>
      </c>
      <c r="F28" s="3" t="e">
        <f>AVERAGE(#REF!)</f>
        <v>#REF!</v>
      </c>
      <c r="G28" s="3" t="e">
        <f>AVERAGE(#REF!)</f>
        <v>#REF!</v>
      </c>
      <c r="H28" s="3" t="e">
        <f>AVERAGE(#REF!)</f>
        <v>#REF!</v>
      </c>
      <c r="I28" s="3" t="e">
        <f>AVERAGE(#REF!)</f>
        <v>#REF!</v>
      </c>
      <c r="J28" s="3" t="e">
        <f>AVERAGE(#REF!)</f>
        <v>#REF!</v>
      </c>
      <c r="K28" s="3" t="e">
        <f>AVERAGE(#REF!)</f>
        <v>#REF!</v>
      </c>
      <c r="L28" s="3" t="e">
        <f>AVERAGE(#REF!)</f>
        <v>#REF!</v>
      </c>
      <c r="M28" s="3" t="e">
        <f>AVERAGE(#REF!)</f>
        <v>#REF!</v>
      </c>
      <c r="N28" s="3" t="e">
        <f>AVERAGE(#REF!)</f>
        <v>#REF!</v>
      </c>
      <c r="O28" s="3" t="e">
        <f>AVERAGE(#REF!)</f>
        <v>#REF!</v>
      </c>
      <c r="P28" s="3" t="e">
        <f>AVERAGE(#REF!)</f>
        <v>#REF!</v>
      </c>
      <c r="Q28" s="3" t="e">
        <f>AVERAGE(#REF!)</f>
        <v>#REF!</v>
      </c>
      <c r="R28" s="3" t="e">
        <f>AVERAGE(#REF!)</f>
        <v>#REF!</v>
      </c>
      <c r="S28" s="3" t="e">
        <f>AVERAGE(#REF!)</f>
        <v>#REF!</v>
      </c>
      <c r="T28" s="3" t="e">
        <f>AVERAGE(#REF!)</f>
        <v>#REF!</v>
      </c>
      <c r="U28" s="3" t="e">
        <f>AVERAGE(#REF!)</f>
        <v>#REF!</v>
      </c>
      <c r="V28" s="3" t="e">
        <f>AVERAGE(#REF!)</f>
        <v>#REF!</v>
      </c>
      <c r="W28" s="3" t="e">
        <f>AVERAGE(#REF!)</f>
        <v>#REF!</v>
      </c>
      <c r="X28" s="3" t="e">
        <f>AVERAGE(#REF!)</f>
        <v>#REF!</v>
      </c>
      <c r="Y28" s="3" t="e">
        <f>AVERAGE(#REF!)</f>
        <v>#REF!</v>
      </c>
      <c r="Z28" s="3" t="e">
        <f>AVERAGE(#REF!)</f>
        <v>#REF!</v>
      </c>
      <c r="AA28" s="3" t="e">
        <f>AVERAGE(#REF!)</f>
        <v>#REF!</v>
      </c>
      <c r="AB28" s="3" t="e">
        <f>AVERAGE(#REF!)</f>
        <v>#REF!</v>
      </c>
      <c r="AC28" s="3" t="e">
        <f>AVERAGE(#REF!)</f>
        <v>#REF!</v>
      </c>
      <c r="AD28" s="3" t="e">
        <f>AVERAGE(#REF!)</f>
        <v>#REF!</v>
      </c>
      <c r="AE28" s="3" t="e">
        <f>AVERAGE(#REF!)</f>
        <v>#REF!</v>
      </c>
      <c r="AF28" s="3" t="e">
        <f>AVERAGE(#REF!)</f>
        <v>#REF!</v>
      </c>
      <c r="AG28" s="3" t="e">
        <f>AVERAGE(#REF!)</f>
        <v>#REF!</v>
      </c>
      <c r="AH28" s="3" t="e">
        <f>AVERAGE(#REF!)</f>
        <v>#REF!</v>
      </c>
      <c r="AI28" s="3" t="e">
        <f>AVERAGE(#REF!)</f>
        <v>#REF!</v>
      </c>
      <c r="AJ28" s="3" t="e">
        <f>AVERAGE(#REF!)</f>
        <v>#REF!</v>
      </c>
      <c r="AK28" s="3" t="e">
        <f>AVERAGE(#REF!)</f>
        <v>#REF!</v>
      </c>
      <c r="AL28" s="3" t="e">
        <f>AVERAGE(#REF!)</f>
        <v>#REF!</v>
      </c>
      <c r="AM28" s="3" t="e">
        <f>AVERAGE(#REF!)</f>
        <v>#REF!</v>
      </c>
      <c r="AN28" s="3" t="e">
        <f>AVERAGE(#REF!)</f>
        <v>#REF!</v>
      </c>
      <c r="AO28" s="3" t="e">
        <f>AVERAGE(#REF!)</f>
        <v>#REF!</v>
      </c>
      <c r="AP28" s="3" t="e">
        <f>AVERAGE(#REF!)</f>
        <v>#REF!</v>
      </c>
      <c r="AQ28" s="3" t="e">
        <f>AVERAGE(#REF!)</f>
        <v>#REF!</v>
      </c>
      <c r="AR28" s="3" t="e">
        <f>AVERAGE(#REF!)</f>
        <v>#REF!</v>
      </c>
      <c r="AS28" s="3" t="e">
        <f>AVERAGE(#REF!)</f>
        <v>#REF!</v>
      </c>
      <c r="AT28" s="3" t="e">
        <f>AVERAGE(#REF!)</f>
        <v>#REF!</v>
      </c>
      <c r="AU28" s="3" t="e">
        <f>AVERAGE(#REF!)</f>
        <v>#REF!</v>
      </c>
      <c r="AV28" s="3" t="e">
        <f>AVERAGE(#REF!)</f>
        <v>#REF!</v>
      </c>
      <c r="AW28" s="3" t="e">
        <f>AVERAGE(#REF!)</f>
        <v>#REF!</v>
      </c>
      <c r="AX28" s="3" t="e">
        <f>AVERAGE(#REF!)</f>
        <v>#REF!</v>
      </c>
      <c r="AY28" s="3" t="e">
        <f>AVERAGE(#REF!)</f>
        <v>#REF!</v>
      </c>
      <c r="AZ28" s="3" t="e">
        <f>AVERAGE(#REF!)</f>
        <v>#REF!</v>
      </c>
      <c r="BA28" s="3" t="e">
        <f>AVERAGE(#REF!)</f>
        <v>#REF!</v>
      </c>
      <c r="BB28" s="3" t="e">
        <f>AVERAGE(#REF!)</f>
        <v>#REF!</v>
      </c>
      <c r="BC28" s="3" t="e">
        <f>AVERAGE(#REF!)</f>
        <v>#REF!</v>
      </c>
      <c r="BD28" s="3" t="e">
        <f>AVERAGE(#REF!)</f>
        <v>#REF!</v>
      </c>
      <c r="BE28" s="3" t="e">
        <f>AVERAGE(#REF!)</f>
        <v>#REF!</v>
      </c>
      <c r="BF28" s="3" t="e">
        <f>AVERAGE(#REF!)</f>
        <v>#REF!</v>
      </c>
      <c r="BG28" s="3" t="e">
        <f>AVERAGE(#REF!)</f>
        <v>#REF!</v>
      </c>
      <c r="BH28" s="3" t="e">
        <f>AVERAGE(#REF!)</f>
        <v>#REF!</v>
      </c>
      <c r="BI28" s="3" t="e">
        <f>AVERAGE(#REF!)</f>
        <v>#REF!</v>
      </c>
      <c r="BJ28" s="3" t="e">
        <f>AVERAGE(#REF!)</f>
        <v>#REF!</v>
      </c>
      <c r="BK28" s="3" t="e">
        <f>AVERAGE(#REF!)</f>
        <v>#REF!</v>
      </c>
      <c r="BL28" s="3" t="e">
        <f>AVERAGE(#REF!)</f>
        <v>#REF!</v>
      </c>
      <c r="BM28" s="3" t="e">
        <f>AVERAGE(#REF!)</f>
        <v>#REF!</v>
      </c>
      <c r="BN28" s="3" t="e">
        <f>AVERAGE(#REF!)</f>
        <v>#REF!</v>
      </c>
      <c r="BO28" s="3" t="e">
        <f>AVERAGE(#REF!)</f>
        <v>#REF!</v>
      </c>
      <c r="BP28" s="3" t="e">
        <f>AVERAGE(#REF!)</f>
        <v>#REF!</v>
      </c>
      <c r="BQ28" s="3" t="e">
        <f>AVERAGE(#REF!)</f>
        <v>#REF!</v>
      </c>
      <c r="BR28" s="3" t="e">
        <f>AVERAGE(#REF!)</f>
        <v>#REF!</v>
      </c>
      <c r="BS28" s="3" t="e">
        <f>AVERAGE(#REF!)</f>
        <v>#REF!</v>
      </c>
      <c r="BT28" s="3" t="e">
        <f>AVERAGE(#REF!)</f>
        <v>#REF!</v>
      </c>
      <c r="BU28" s="3" t="e">
        <f>AVERAGE(#REF!)</f>
        <v>#REF!</v>
      </c>
      <c r="BV28" s="3" t="e">
        <f>AVERAGE(#REF!)</f>
        <v>#REF!</v>
      </c>
      <c r="BW28" s="3" t="e">
        <f>AVERAGE(#REF!)</f>
        <v>#REF!</v>
      </c>
      <c r="BX28" s="3" t="e">
        <f>AVERAGE(#REF!)</f>
        <v>#REF!</v>
      </c>
      <c r="BY28" s="3" t="e">
        <f>AVERAGE(#REF!)</f>
        <v>#REF!</v>
      </c>
      <c r="BZ28" s="3" t="e">
        <f>AVERAGE(#REF!)</f>
        <v>#REF!</v>
      </c>
      <c r="CA28" s="3" t="e">
        <f>AVERAGE(#REF!)</f>
        <v>#REF!</v>
      </c>
      <c r="CB28" s="3" t="e">
        <f>AVERAGE(#REF!)</f>
        <v>#REF!</v>
      </c>
      <c r="CC28" s="3" t="e">
        <f>AVERAGE(#REF!)</f>
        <v>#REF!</v>
      </c>
      <c r="CD28" s="3" t="e">
        <f>AVERAGE(#REF!)</f>
        <v>#REF!</v>
      </c>
      <c r="CE28" s="3" t="e">
        <f>AVERAGE(#REF!)</f>
        <v>#REF!</v>
      </c>
      <c r="CF28" s="3" t="e">
        <f>AVERAGE(#REF!)</f>
        <v>#REF!</v>
      </c>
      <c r="CG28" s="3" t="e">
        <f>AVERAGE(#REF!)</f>
        <v>#REF!</v>
      </c>
      <c r="CH28" s="3" t="e">
        <f>AVERAGE(#REF!)</f>
        <v>#REF!</v>
      </c>
      <c r="CI28" s="3" t="e">
        <f>AVERAGE(#REF!)</f>
        <v>#REF!</v>
      </c>
      <c r="CJ28" s="3" t="e">
        <f>AVERAGE(#REF!)</f>
        <v>#REF!</v>
      </c>
    </row>
    <row r="29" spans="1:88" x14ac:dyDescent="0.35">
      <c r="A29" s="236"/>
      <c r="B29" s="4" t="s">
        <v>15</v>
      </c>
      <c r="C29" t="s">
        <v>21</v>
      </c>
      <c r="D29" t="s">
        <v>18</v>
      </c>
      <c r="E29" s="3" t="e">
        <f>#REF!</f>
        <v>#REF!</v>
      </c>
      <c r="F29" s="3" t="e">
        <f>AVERAGE(#REF!)</f>
        <v>#REF!</v>
      </c>
      <c r="G29" s="3" t="e">
        <f>AVERAGE(#REF!)</f>
        <v>#REF!</v>
      </c>
      <c r="H29" s="3" t="e">
        <f>AVERAGE(#REF!)</f>
        <v>#REF!</v>
      </c>
      <c r="I29" s="3" t="e">
        <f>AVERAGE(#REF!)</f>
        <v>#REF!</v>
      </c>
      <c r="J29" s="3" t="e">
        <f>AVERAGE(#REF!)</f>
        <v>#REF!</v>
      </c>
      <c r="K29" s="3" t="e">
        <f>AVERAGE(#REF!)</f>
        <v>#REF!</v>
      </c>
      <c r="L29" s="3" t="e">
        <f>AVERAGE(#REF!)</f>
        <v>#REF!</v>
      </c>
      <c r="M29" s="3" t="e">
        <f>AVERAGE(#REF!)</f>
        <v>#REF!</v>
      </c>
      <c r="N29" s="3" t="e">
        <f>AVERAGE(#REF!)</f>
        <v>#REF!</v>
      </c>
      <c r="O29" s="3" t="e">
        <f>AVERAGE(#REF!)</f>
        <v>#REF!</v>
      </c>
      <c r="P29" s="3" t="e">
        <f>AVERAGE(#REF!)</f>
        <v>#REF!</v>
      </c>
      <c r="Q29" s="3" t="e">
        <f>AVERAGE(#REF!)</f>
        <v>#REF!</v>
      </c>
      <c r="R29" s="3" t="e">
        <f>AVERAGE(#REF!)</f>
        <v>#REF!</v>
      </c>
      <c r="S29" s="3" t="e">
        <f>AVERAGE(#REF!)</f>
        <v>#REF!</v>
      </c>
      <c r="T29" s="3" t="e">
        <f>AVERAGE(#REF!)</f>
        <v>#REF!</v>
      </c>
      <c r="U29" s="3" t="e">
        <f>AVERAGE(#REF!)</f>
        <v>#REF!</v>
      </c>
      <c r="V29" s="3" t="e">
        <f>AVERAGE(#REF!)</f>
        <v>#REF!</v>
      </c>
      <c r="W29" s="3" t="e">
        <f>AVERAGE(#REF!)</f>
        <v>#REF!</v>
      </c>
      <c r="X29" s="3" t="e">
        <f>AVERAGE(#REF!)</f>
        <v>#REF!</v>
      </c>
      <c r="Y29" s="3" t="e">
        <f>AVERAGE(#REF!)</f>
        <v>#REF!</v>
      </c>
      <c r="Z29" s="3" t="e">
        <f>AVERAGE(#REF!)</f>
        <v>#REF!</v>
      </c>
      <c r="AA29" s="3" t="e">
        <f>AVERAGE(#REF!)</f>
        <v>#REF!</v>
      </c>
      <c r="AB29" s="3" t="e">
        <f>AVERAGE(#REF!)</f>
        <v>#REF!</v>
      </c>
      <c r="AC29" s="3" t="e">
        <f>AVERAGE(#REF!)</f>
        <v>#REF!</v>
      </c>
      <c r="AD29" s="3" t="e">
        <f>AVERAGE(#REF!)</f>
        <v>#REF!</v>
      </c>
      <c r="AE29" s="3" t="e">
        <f>AVERAGE(#REF!)</f>
        <v>#REF!</v>
      </c>
      <c r="AF29" s="3" t="e">
        <f>AVERAGE(#REF!)</f>
        <v>#REF!</v>
      </c>
      <c r="AG29" s="3" t="e">
        <f>AVERAGE(#REF!)</f>
        <v>#REF!</v>
      </c>
      <c r="AH29" s="3" t="e">
        <f>AVERAGE(#REF!)</f>
        <v>#REF!</v>
      </c>
      <c r="AI29" s="3" t="e">
        <f>AVERAGE(#REF!)</f>
        <v>#REF!</v>
      </c>
      <c r="AJ29" s="3" t="e">
        <f>AVERAGE(#REF!)</f>
        <v>#REF!</v>
      </c>
      <c r="AK29" s="3" t="e">
        <f>AVERAGE(#REF!)</f>
        <v>#REF!</v>
      </c>
      <c r="AL29" s="3" t="e">
        <f>AVERAGE(#REF!)</f>
        <v>#REF!</v>
      </c>
      <c r="AM29" s="3" t="e">
        <f>AVERAGE(#REF!)</f>
        <v>#REF!</v>
      </c>
      <c r="AN29" s="3" t="e">
        <f>AVERAGE(#REF!)</f>
        <v>#REF!</v>
      </c>
      <c r="AO29" s="3" t="e">
        <f>AVERAGE(#REF!)</f>
        <v>#REF!</v>
      </c>
      <c r="AP29" s="3" t="e">
        <f>AVERAGE(#REF!)</f>
        <v>#REF!</v>
      </c>
      <c r="AQ29" s="3" t="e">
        <f>AVERAGE(#REF!)</f>
        <v>#REF!</v>
      </c>
      <c r="AR29" s="3" t="e">
        <f>AVERAGE(#REF!)</f>
        <v>#REF!</v>
      </c>
      <c r="AS29" s="3" t="e">
        <f>AVERAGE(#REF!)</f>
        <v>#REF!</v>
      </c>
      <c r="AT29" s="3" t="e">
        <f>AVERAGE(#REF!)</f>
        <v>#REF!</v>
      </c>
      <c r="AU29" s="3" t="e">
        <f>AVERAGE(#REF!)</f>
        <v>#REF!</v>
      </c>
      <c r="AV29" s="3" t="e">
        <f>AVERAGE(#REF!)</f>
        <v>#REF!</v>
      </c>
      <c r="AW29" s="3" t="e">
        <f>AVERAGE(#REF!)</f>
        <v>#REF!</v>
      </c>
      <c r="AX29" s="3" t="e">
        <f>AVERAGE(#REF!)</f>
        <v>#REF!</v>
      </c>
      <c r="AY29" s="3" t="e">
        <f>AVERAGE(#REF!)</f>
        <v>#REF!</v>
      </c>
      <c r="AZ29" s="3" t="e">
        <f>AVERAGE(#REF!)</f>
        <v>#REF!</v>
      </c>
      <c r="BA29" s="3" t="e">
        <f>AVERAGE(#REF!)</f>
        <v>#REF!</v>
      </c>
      <c r="BB29" s="3" t="e">
        <f>AVERAGE(#REF!)</f>
        <v>#REF!</v>
      </c>
      <c r="BC29" s="3" t="e">
        <f>AVERAGE(#REF!)</f>
        <v>#REF!</v>
      </c>
      <c r="BD29" s="3" t="e">
        <f>AVERAGE(#REF!)</f>
        <v>#REF!</v>
      </c>
      <c r="BE29" s="3" t="e">
        <f>AVERAGE(#REF!)</f>
        <v>#REF!</v>
      </c>
      <c r="BF29" s="3" t="e">
        <f>AVERAGE(#REF!)</f>
        <v>#REF!</v>
      </c>
      <c r="BG29" s="3" t="e">
        <f>AVERAGE(#REF!)</f>
        <v>#REF!</v>
      </c>
      <c r="BH29" s="3" t="e">
        <f>AVERAGE(#REF!)</f>
        <v>#REF!</v>
      </c>
      <c r="BI29" s="3" t="e">
        <f>AVERAGE(#REF!)</f>
        <v>#REF!</v>
      </c>
      <c r="BJ29" s="3" t="e">
        <f>AVERAGE(#REF!)</f>
        <v>#REF!</v>
      </c>
      <c r="BK29" s="3" t="e">
        <f>AVERAGE(#REF!)</f>
        <v>#REF!</v>
      </c>
      <c r="BL29" s="3" t="e">
        <f>AVERAGE(#REF!)</f>
        <v>#REF!</v>
      </c>
      <c r="BM29" s="3" t="e">
        <f>AVERAGE(#REF!)</f>
        <v>#REF!</v>
      </c>
      <c r="BN29" s="3" t="e">
        <f>AVERAGE(#REF!)</f>
        <v>#REF!</v>
      </c>
      <c r="BO29" s="3" t="e">
        <f>AVERAGE(#REF!)</f>
        <v>#REF!</v>
      </c>
      <c r="BP29" s="3" t="e">
        <f>AVERAGE(#REF!)</f>
        <v>#REF!</v>
      </c>
      <c r="BQ29" s="3" t="e">
        <f>AVERAGE(#REF!)</f>
        <v>#REF!</v>
      </c>
      <c r="BR29" s="3" t="e">
        <f>AVERAGE(#REF!)</f>
        <v>#REF!</v>
      </c>
      <c r="BS29" s="3" t="e">
        <f>AVERAGE(#REF!)</f>
        <v>#REF!</v>
      </c>
      <c r="BT29" s="3" t="e">
        <f>AVERAGE(#REF!)</f>
        <v>#REF!</v>
      </c>
      <c r="BU29" s="3" t="e">
        <f>AVERAGE(#REF!)</f>
        <v>#REF!</v>
      </c>
      <c r="BV29" s="3" t="e">
        <f>AVERAGE(#REF!)</f>
        <v>#REF!</v>
      </c>
      <c r="BW29" s="3" t="e">
        <f>AVERAGE(#REF!)</f>
        <v>#REF!</v>
      </c>
      <c r="BX29" s="3" t="e">
        <f>AVERAGE(#REF!)</f>
        <v>#REF!</v>
      </c>
      <c r="BY29" s="3" t="e">
        <f>AVERAGE(#REF!)</f>
        <v>#REF!</v>
      </c>
      <c r="BZ29" s="3" t="e">
        <f>AVERAGE(#REF!)</f>
        <v>#REF!</v>
      </c>
      <c r="CA29" s="3" t="e">
        <f>AVERAGE(#REF!)</f>
        <v>#REF!</v>
      </c>
      <c r="CB29" s="3" t="e">
        <f>AVERAGE(#REF!)</f>
        <v>#REF!</v>
      </c>
      <c r="CC29" s="3" t="e">
        <f>AVERAGE(#REF!)</f>
        <v>#REF!</v>
      </c>
      <c r="CD29" s="3" t="e">
        <f>AVERAGE(#REF!)</f>
        <v>#REF!</v>
      </c>
      <c r="CE29" s="3" t="e">
        <f>AVERAGE(#REF!)</f>
        <v>#REF!</v>
      </c>
      <c r="CF29" s="3" t="e">
        <f>AVERAGE(#REF!)</f>
        <v>#REF!</v>
      </c>
      <c r="CG29" s="3" t="e">
        <f>AVERAGE(#REF!)</f>
        <v>#REF!</v>
      </c>
      <c r="CH29" s="3" t="e">
        <f>AVERAGE(#REF!)</f>
        <v>#REF!</v>
      </c>
      <c r="CI29" s="3" t="e">
        <f>AVERAGE(#REF!)</f>
        <v>#REF!</v>
      </c>
      <c r="CJ29" s="3"/>
    </row>
    <row r="30" spans="1:88" x14ac:dyDescent="0.35">
      <c r="A30" s="236"/>
      <c r="B30" s="4" t="s">
        <v>8</v>
      </c>
      <c r="C30" t="s">
        <v>21</v>
      </c>
      <c r="D30" t="s">
        <v>18</v>
      </c>
      <c r="O30" t="e">
        <f>#REF!</f>
        <v>#REF!</v>
      </c>
      <c r="P30" t="e">
        <f>AVERAGE(#REF!)</f>
        <v>#REF!</v>
      </c>
      <c r="Q30" t="e">
        <f>AVERAGE(#REF!)</f>
        <v>#REF!</v>
      </c>
      <c r="R30" t="e">
        <f>AVERAGE(#REF!)</f>
        <v>#REF!</v>
      </c>
      <c r="S30" t="e">
        <f>AVERAGE(#REF!)</f>
        <v>#REF!</v>
      </c>
      <c r="T30" t="e">
        <f>AVERAGE(#REF!)</f>
        <v>#REF!</v>
      </c>
      <c r="U30" t="e">
        <f>AVERAGE(#REF!)</f>
        <v>#REF!</v>
      </c>
      <c r="V30" t="e">
        <f>AVERAGE(#REF!)</f>
        <v>#REF!</v>
      </c>
      <c r="W30" t="e">
        <f>AVERAGE(#REF!)</f>
        <v>#REF!</v>
      </c>
      <c r="X30" t="e">
        <f>AVERAGE(#REF!)</f>
        <v>#REF!</v>
      </c>
      <c r="Y30" t="e">
        <f>AVERAGE(#REF!)</f>
        <v>#REF!</v>
      </c>
      <c r="Z30" t="e">
        <f>AVERAGE(#REF!)</f>
        <v>#REF!</v>
      </c>
      <c r="AA30" t="e">
        <f>AVERAGE(#REF!)</f>
        <v>#REF!</v>
      </c>
      <c r="AB30" t="e">
        <f>AVERAGE(#REF!)</f>
        <v>#REF!</v>
      </c>
      <c r="AC30" t="e">
        <f>AVERAGE(#REF!)</f>
        <v>#REF!</v>
      </c>
      <c r="AD30" t="e">
        <f>AVERAGE(#REF!)</f>
        <v>#REF!</v>
      </c>
      <c r="AE30" t="e">
        <f>AVERAGE(#REF!)</f>
        <v>#REF!</v>
      </c>
      <c r="AF30" t="e">
        <f>AVERAGE(#REF!)</f>
        <v>#REF!</v>
      </c>
      <c r="AG30" t="e">
        <f>AVERAGE(#REF!)</f>
        <v>#REF!</v>
      </c>
      <c r="AH30" t="e">
        <f>AVERAGE(#REF!)</f>
        <v>#REF!</v>
      </c>
      <c r="AI30" t="e">
        <f>AVERAGE(#REF!)</f>
        <v>#REF!</v>
      </c>
      <c r="AJ30" t="e">
        <f>AVERAGE(#REF!)</f>
        <v>#REF!</v>
      </c>
      <c r="AK30" t="e">
        <f>AVERAGE(#REF!)</f>
        <v>#REF!</v>
      </c>
      <c r="AL30" t="e">
        <f>AVERAGE(#REF!)</f>
        <v>#REF!</v>
      </c>
      <c r="AM30" t="e">
        <f>AVERAGE(#REF!)</f>
        <v>#REF!</v>
      </c>
      <c r="AN30" t="e">
        <f>AVERAGE(#REF!)</f>
        <v>#REF!</v>
      </c>
      <c r="AO30" t="e">
        <f>AVERAGE(#REF!)</f>
        <v>#REF!</v>
      </c>
      <c r="AP30" t="e">
        <f>AVERAGE(#REF!)</f>
        <v>#REF!</v>
      </c>
      <c r="AQ30" t="e">
        <f>AVERAGE(#REF!)</f>
        <v>#REF!</v>
      </c>
      <c r="AR30" t="e">
        <f>AVERAGE(#REF!)</f>
        <v>#REF!</v>
      </c>
      <c r="AS30" t="e">
        <f>AVERAGE(#REF!)</f>
        <v>#REF!</v>
      </c>
      <c r="AT30" t="e">
        <f>AVERAGE(#REF!)</f>
        <v>#REF!</v>
      </c>
      <c r="AU30" t="e">
        <f>AVERAGE(#REF!)</f>
        <v>#REF!</v>
      </c>
      <c r="AV30" t="e">
        <f>AVERAGE(#REF!)</f>
        <v>#REF!</v>
      </c>
      <c r="AW30" t="e">
        <f>AVERAGE(#REF!)</f>
        <v>#REF!</v>
      </c>
      <c r="AX30" t="e">
        <f>AVERAGE(#REF!)</f>
        <v>#REF!</v>
      </c>
      <c r="AY30" t="e">
        <f>AVERAGE(#REF!)</f>
        <v>#REF!</v>
      </c>
      <c r="AZ30" t="e">
        <f>AVERAGE(#REF!)</f>
        <v>#REF!</v>
      </c>
      <c r="BA30" t="e">
        <f>AVERAGE(#REF!)</f>
        <v>#REF!</v>
      </c>
      <c r="BB30" t="e">
        <f>AVERAGE(#REF!)</f>
        <v>#REF!</v>
      </c>
      <c r="BC30" t="e">
        <f>AVERAGE(#REF!)</f>
        <v>#REF!</v>
      </c>
      <c r="BD30" t="e">
        <f>AVERAGE(#REF!)</f>
        <v>#REF!</v>
      </c>
      <c r="BE30" t="e">
        <f>AVERAGE(#REF!)</f>
        <v>#REF!</v>
      </c>
      <c r="BF30" t="e">
        <f>AVERAGE(#REF!)</f>
        <v>#REF!</v>
      </c>
      <c r="BG30" t="e">
        <f>AVERAGE(#REF!)</f>
        <v>#REF!</v>
      </c>
      <c r="BH30" t="e">
        <f>AVERAGE(#REF!)</f>
        <v>#REF!</v>
      </c>
      <c r="BI30" t="e">
        <f>AVERAGE(#REF!)</f>
        <v>#REF!</v>
      </c>
      <c r="BJ30" t="e">
        <f>AVERAGE(#REF!)</f>
        <v>#REF!</v>
      </c>
      <c r="BK30" t="e">
        <f>AVERAGE(#REF!)</f>
        <v>#REF!</v>
      </c>
      <c r="BL30" t="e">
        <f>AVERAGE(#REF!)</f>
        <v>#REF!</v>
      </c>
      <c r="BM30" t="e">
        <f>AVERAGE(#REF!)</f>
        <v>#REF!</v>
      </c>
      <c r="BN30" t="e">
        <f>AVERAGE(#REF!)</f>
        <v>#REF!</v>
      </c>
      <c r="BO30" t="e">
        <f>AVERAGE(#REF!)</f>
        <v>#REF!</v>
      </c>
      <c r="BP30" t="e">
        <f>AVERAGE(#REF!)</f>
        <v>#REF!</v>
      </c>
      <c r="BQ30" t="e">
        <f>AVERAGE(#REF!)</f>
        <v>#REF!</v>
      </c>
      <c r="BR30" t="e">
        <f>AVERAGE(#REF!)</f>
        <v>#REF!</v>
      </c>
      <c r="BS30" t="e">
        <f>AVERAGE(#REF!)</f>
        <v>#REF!</v>
      </c>
      <c r="BT30" t="e">
        <f>AVERAGE(#REF!)</f>
        <v>#REF!</v>
      </c>
      <c r="BU30" t="e">
        <f>AVERAGE(#REF!)</f>
        <v>#REF!</v>
      </c>
      <c r="BV30" t="e">
        <f>AVERAGE(#REF!)</f>
        <v>#REF!</v>
      </c>
      <c r="BW30" t="e">
        <f>AVERAGE(#REF!)</f>
        <v>#REF!</v>
      </c>
      <c r="BX30" t="e">
        <f>AVERAGE(#REF!)</f>
        <v>#REF!</v>
      </c>
    </row>
    <row r="31" spans="1:88" x14ac:dyDescent="0.35">
      <c r="A31" s="236"/>
      <c r="B31" s="4" t="s">
        <v>9</v>
      </c>
      <c r="C31" t="s">
        <v>0</v>
      </c>
      <c r="D31" t="s">
        <v>18</v>
      </c>
      <c r="O31" t="e">
        <f>#REF!</f>
        <v>#REF!</v>
      </c>
      <c r="P31" t="e">
        <f>AVERAGE(#REF!)</f>
        <v>#REF!</v>
      </c>
      <c r="Q31" t="e">
        <f>AVERAGE(#REF!)</f>
        <v>#REF!</v>
      </c>
      <c r="R31" t="e">
        <f>AVERAGE(#REF!)</f>
        <v>#REF!</v>
      </c>
      <c r="S31" t="e">
        <f>AVERAGE(#REF!)</f>
        <v>#REF!</v>
      </c>
      <c r="T31" t="e">
        <f>AVERAGE(#REF!)</f>
        <v>#REF!</v>
      </c>
      <c r="U31" t="e">
        <f>AVERAGE(#REF!)</f>
        <v>#REF!</v>
      </c>
      <c r="V31" t="e">
        <f>AVERAGE(#REF!)</f>
        <v>#REF!</v>
      </c>
      <c r="W31" t="e">
        <f>AVERAGE(#REF!)</f>
        <v>#REF!</v>
      </c>
      <c r="X31" t="e">
        <f>AVERAGE(#REF!)</f>
        <v>#REF!</v>
      </c>
      <c r="Y31" t="e">
        <f>AVERAGE(#REF!)</f>
        <v>#REF!</v>
      </c>
      <c r="Z31" t="e">
        <f>AVERAGE(#REF!)</f>
        <v>#REF!</v>
      </c>
      <c r="AA31" t="e">
        <f>AVERAGE(#REF!)</f>
        <v>#REF!</v>
      </c>
      <c r="AB31" t="e">
        <f>AVERAGE(#REF!)</f>
        <v>#REF!</v>
      </c>
      <c r="AC31" t="e">
        <f>AVERAGE(#REF!)</f>
        <v>#REF!</v>
      </c>
      <c r="AD31" t="e">
        <f>AVERAGE(#REF!)</f>
        <v>#REF!</v>
      </c>
      <c r="AE31" t="e">
        <f>AVERAGE(#REF!)</f>
        <v>#REF!</v>
      </c>
      <c r="AF31" t="e">
        <f>AVERAGE(#REF!)</f>
        <v>#REF!</v>
      </c>
      <c r="AG31" t="e">
        <f>AVERAGE(#REF!)</f>
        <v>#REF!</v>
      </c>
      <c r="AH31" t="e">
        <f>AVERAGE(#REF!)</f>
        <v>#REF!</v>
      </c>
      <c r="AI31" t="e">
        <f>AVERAGE(#REF!)</f>
        <v>#REF!</v>
      </c>
      <c r="AJ31" t="e">
        <f>AVERAGE(#REF!)</f>
        <v>#REF!</v>
      </c>
      <c r="AK31" t="e">
        <f>AVERAGE(#REF!)</f>
        <v>#REF!</v>
      </c>
      <c r="AL31" t="e">
        <f>AVERAGE(#REF!)</f>
        <v>#REF!</v>
      </c>
      <c r="AM31" t="e">
        <f>AVERAGE(#REF!)</f>
        <v>#REF!</v>
      </c>
      <c r="AN31" t="e">
        <f>AVERAGE(#REF!)</f>
        <v>#REF!</v>
      </c>
      <c r="AO31" t="e">
        <f>AVERAGE(#REF!)</f>
        <v>#REF!</v>
      </c>
      <c r="AP31" t="e">
        <f>AVERAGE(#REF!)</f>
        <v>#REF!</v>
      </c>
      <c r="AQ31" t="e">
        <f>AVERAGE(#REF!)</f>
        <v>#REF!</v>
      </c>
      <c r="AR31" t="e">
        <f>AVERAGE(#REF!)</f>
        <v>#REF!</v>
      </c>
      <c r="AS31" t="e">
        <f>AVERAGE(#REF!)</f>
        <v>#REF!</v>
      </c>
      <c r="AT31" t="e">
        <f>AVERAGE(#REF!)</f>
        <v>#REF!</v>
      </c>
      <c r="AU31" t="e">
        <f>AVERAGE(#REF!)</f>
        <v>#REF!</v>
      </c>
      <c r="AV31" t="e">
        <f>AVERAGE(#REF!)</f>
        <v>#REF!</v>
      </c>
      <c r="AW31" t="e">
        <f>AVERAGE(#REF!)</f>
        <v>#REF!</v>
      </c>
      <c r="AX31" t="e">
        <f>AVERAGE(#REF!)</f>
        <v>#REF!</v>
      </c>
      <c r="AY31" t="e">
        <f>AVERAGE(#REF!)</f>
        <v>#REF!</v>
      </c>
      <c r="AZ31" t="e">
        <f>AVERAGE(#REF!)</f>
        <v>#REF!</v>
      </c>
      <c r="BA31" t="e">
        <f>AVERAGE(#REF!)</f>
        <v>#REF!</v>
      </c>
      <c r="BB31" t="e">
        <f>AVERAGE(#REF!)</f>
        <v>#REF!</v>
      </c>
      <c r="BC31" t="e">
        <f>AVERAGE(#REF!)</f>
        <v>#REF!</v>
      </c>
      <c r="BD31" t="e">
        <f>AVERAGE(#REF!)</f>
        <v>#REF!</v>
      </c>
      <c r="BE31" t="e">
        <f>AVERAGE(#REF!)</f>
        <v>#REF!</v>
      </c>
      <c r="BF31" t="e">
        <f>AVERAGE(#REF!)</f>
        <v>#REF!</v>
      </c>
      <c r="BG31" t="e">
        <f>AVERAGE(#REF!)</f>
        <v>#REF!</v>
      </c>
      <c r="BH31" t="e">
        <f>AVERAGE(#REF!)</f>
        <v>#REF!</v>
      </c>
      <c r="BI31" t="e">
        <f>AVERAGE(#REF!)</f>
        <v>#REF!</v>
      </c>
      <c r="BJ31" t="e">
        <f>AVERAGE(#REF!)</f>
        <v>#REF!</v>
      </c>
      <c r="BK31" t="e">
        <f>AVERAGE(#REF!)</f>
        <v>#REF!</v>
      </c>
      <c r="BL31" t="e">
        <f>AVERAGE(#REF!)</f>
        <v>#REF!</v>
      </c>
      <c r="BM31" t="e">
        <f>AVERAGE(#REF!)</f>
        <v>#REF!</v>
      </c>
      <c r="BN31" t="e">
        <f>AVERAGE(#REF!)</f>
        <v>#REF!</v>
      </c>
      <c r="BO31" t="e">
        <f>AVERAGE(#REF!)</f>
        <v>#REF!</v>
      </c>
      <c r="BP31" t="e">
        <f>AVERAGE(#REF!)</f>
        <v>#REF!</v>
      </c>
      <c r="BQ31" t="e">
        <f>AVERAGE(#REF!)</f>
        <v>#REF!</v>
      </c>
      <c r="BR31" t="e">
        <f>AVERAGE(#REF!)</f>
        <v>#REF!</v>
      </c>
      <c r="BS31" t="e">
        <f>AVERAGE(#REF!)</f>
        <v>#REF!</v>
      </c>
      <c r="BT31" t="e">
        <f>AVERAGE(#REF!)</f>
        <v>#REF!</v>
      </c>
      <c r="BU31" t="e">
        <f>AVERAGE(#REF!)</f>
        <v>#REF!</v>
      </c>
      <c r="BV31" t="e">
        <f>AVERAGE(#REF!)</f>
        <v>#REF!</v>
      </c>
      <c r="BW31" t="e">
        <f>AVERAGE(#REF!)</f>
        <v>#REF!</v>
      </c>
      <c r="BX31" t="e">
        <f>AVERAGE(#REF!)</f>
        <v>#REF!</v>
      </c>
      <c r="BY31" t="e">
        <f>AVERAGE(#REF!)</f>
        <v>#REF!</v>
      </c>
      <c r="BZ31" t="e">
        <f>AVERAGE(#REF!)</f>
        <v>#REF!</v>
      </c>
      <c r="CA31" t="e">
        <f>AVERAGE(#REF!)</f>
        <v>#REF!</v>
      </c>
      <c r="CB31" t="e">
        <f>AVERAGE(#REF!)</f>
        <v>#REF!</v>
      </c>
      <c r="CC31" t="e">
        <f>AVERAGE(#REF!)</f>
        <v>#REF!</v>
      </c>
      <c r="CD31" t="e">
        <f>AVERAGE(#REF!)</f>
        <v>#REF!</v>
      </c>
      <c r="CE31" t="e">
        <f>AVERAGE(#REF!)</f>
        <v>#REF!</v>
      </c>
      <c r="CF31" t="e">
        <f>AVERAGE(#REF!)</f>
        <v>#REF!</v>
      </c>
      <c r="CG31" t="e">
        <f>AVERAGE(#REF!)</f>
        <v>#REF!</v>
      </c>
      <c r="CH31" t="e">
        <f>AVERAGE(#REF!)</f>
        <v>#REF!</v>
      </c>
      <c r="CI31" t="e">
        <f>AVERAGE(#REF!)</f>
        <v>#REF!</v>
      </c>
      <c r="CJ31" t="e">
        <f>AVERAGE(#REF!)</f>
        <v>#REF!</v>
      </c>
    </row>
    <row r="32" spans="1:88" x14ac:dyDescent="0.35">
      <c r="A32" s="236"/>
      <c r="B32" s="4" t="s">
        <v>10</v>
      </c>
      <c r="C32" t="s">
        <v>0</v>
      </c>
      <c r="D32" t="s">
        <v>18</v>
      </c>
      <c r="O32" t="e">
        <f>#REF!</f>
        <v>#REF!</v>
      </c>
      <c r="P32" t="e">
        <f>AVERAGE(#REF!)</f>
        <v>#REF!</v>
      </c>
      <c r="Q32" t="e">
        <f>AVERAGE(#REF!)</f>
        <v>#REF!</v>
      </c>
      <c r="R32" t="e">
        <f>AVERAGE(#REF!)</f>
        <v>#REF!</v>
      </c>
      <c r="S32" t="e">
        <f>AVERAGE(#REF!)</f>
        <v>#REF!</v>
      </c>
      <c r="T32" t="e">
        <f>AVERAGE(#REF!)</f>
        <v>#REF!</v>
      </c>
      <c r="U32" t="e">
        <f>AVERAGE(#REF!)</f>
        <v>#REF!</v>
      </c>
      <c r="V32" t="e">
        <f>AVERAGE(#REF!)</f>
        <v>#REF!</v>
      </c>
      <c r="W32" t="e">
        <f>AVERAGE(#REF!)</f>
        <v>#REF!</v>
      </c>
      <c r="X32" t="e">
        <f>AVERAGE(#REF!)</f>
        <v>#REF!</v>
      </c>
      <c r="Y32" t="e">
        <f>AVERAGE(#REF!)</f>
        <v>#REF!</v>
      </c>
      <c r="Z32" t="e">
        <f>AVERAGE(#REF!)</f>
        <v>#REF!</v>
      </c>
      <c r="AA32" t="e">
        <f>AVERAGE(#REF!)</f>
        <v>#REF!</v>
      </c>
      <c r="AB32" t="e">
        <f>AVERAGE(#REF!)</f>
        <v>#REF!</v>
      </c>
      <c r="AC32" t="e">
        <f>AVERAGE(#REF!)</f>
        <v>#REF!</v>
      </c>
      <c r="AD32" t="e">
        <f>AVERAGE(#REF!)</f>
        <v>#REF!</v>
      </c>
      <c r="AE32" t="e">
        <f>AVERAGE(#REF!)</f>
        <v>#REF!</v>
      </c>
      <c r="AF32" t="e">
        <f>AVERAGE(#REF!)</f>
        <v>#REF!</v>
      </c>
      <c r="AG32" t="e">
        <f>AVERAGE(#REF!)</f>
        <v>#REF!</v>
      </c>
      <c r="AH32" t="e">
        <f>AVERAGE(#REF!)</f>
        <v>#REF!</v>
      </c>
      <c r="AI32" t="e">
        <f>AVERAGE(#REF!)</f>
        <v>#REF!</v>
      </c>
      <c r="AJ32" t="e">
        <f>AVERAGE(#REF!)</f>
        <v>#REF!</v>
      </c>
      <c r="AK32" t="e">
        <f>AVERAGE(#REF!)</f>
        <v>#REF!</v>
      </c>
      <c r="AL32" t="e">
        <f>AVERAGE(#REF!)</f>
        <v>#REF!</v>
      </c>
      <c r="AM32" t="e">
        <f>AVERAGE(#REF!)</f>
        <v>#REF!</v>
      </c>
      <c r="AN32" t="e">
        <f>AVERAGE(#REF!)</f>
        <v>#REF!</v>
      </c>
      <c r="AO32" t="e">
        <f>AVERAGE(#REF!)</f>
        <v>#REF!</v>
      </c>
      <c r="AP32" t="e">
        <f>AVERAGE(#REF!)</f>
        <v>#REF!</v>
      </c>
      <c r="AQ32" t="e">
        <f>AVERAGE(#REF!)</f>
        <v>#REF!</v>
      </c>
      <c r="AR32" t="e">
        <f>AVERAGE(#REF!)</f>
        <v>#REF!</v>
      </c>
      <c r="AS32" t="e">
        <f>AVERAGE(#REF!)</f>
        <v>#REF!</v>
      </c>
      <c r="AT32" t="e">
        <f>AVERAGE(#REF!)</f>
        <v>#REF!</v>
      </c>
      <c r="AU32" t="e">
        <f>AVERAGE(#REF!)</f>
        <v>#REF!</v>
      </c>
      <c r="AV32" t="e">
        <f>AVERAGE(#REF!)</f>
        <v>#REF!</v>
      </c>
      <c r="AW32" t="e">
        <f>AVERAGE(#REF!)</f>
        <v>#REF!</v>
      </c>
      <c r="AX32" t="e">
        <f>AVERAGE(#REF!)</f>
        <v>#REF!</v>
      </c>
      <c r="AY32" t="e">
        <f>AVERAGE(#REF!)</f>
        <v>#REF!</v>
      </c>
      <c r="AZ32" t="e">
        <f>AVERAGE(#REF!)</f>
        <v>#REF!</v>
      </c>
      <c r="BA32" t="e">
        <f>AVERAGE(#REF!)</f>
        <v>#REF!</v>
      </c>
      <c r="BB32" t="e">
        <f>AVERAGE(#REF!)</f>
        <v>#REF!</v>
      </c>
      <c r="BC32" t="e">
        <f>AVERAGE(#REF!)</f>
        <v>#REF!</v>
      </c>
      <c r="BD32" t="e">
        <f>AVERAGE(#REF!)</f>
        <v>#REF!</v>
      </c>
      <c r="BE32" t="e">
        <f>AVERAGE(#REF!)</f>
        <v>#REF!</v>
      </c>
      <c r="BF32" t="e">
        <f>AVERAGE(#REF!)</f>
        <v>#REF!</v>
      </c>
      <c r="BG32" t="e">
        <f>AVERAGE(#REF!)</f>
        <v>#REF!</v>
      </c>
      <c r="BH32" t="e">
        <f>AVERAGE(#REF!)</f>
        <v>#REF!</v>
      </c>
      <c r="BI32" t="e">
        <f>AVERAGE(#REF!)</f>
        <v>#REF!</v>
      </c>
      <c r="BJ32" t="e">
        <f>AVERAGE(#REF!)</f>
        <v>#REF!</v>
      </c>
      <c r="BK32" t="e">
        <f>AVERAGE(#REF!)</f>
        <v>#REF!</v>
      </c>
      <c r="BL32" t="e">
        <f>AVERAGE(#REF!)</f>
        <v>#REF!</v>
      </c>
      <c r="BM32" t="e">
        <f>AVERAGE(#REF!)</f>
        <v>#REF!</v>
      </c>
      <c r="BN32" t="e">
        <f>AVERAGE(#REF!)</f>
        <v>#REF!</v>
      </c>
      <c r="BO32" t="e">
        <f>AVERAGE(#REF!)</f>
        <v>#REF!</v>
      </c>
      <c r="BP32" t="e">
        <f>AVERAGE(#REF!)</f>
        <v>#REF!</v>
      </c>
      <c r="BQ32" t="e">
        <f>AVERAGE(#REF!)</f>
        <v>#REF!</v>
      </c>
      <c r="BR32" t="e">
        <f>AVERAGE(#REF!)</f>
        <v>#REF!</v>
      </c>
      <c r="BS32" t="e">
        <f>AVERAGE(#REF!)</f>
        <v>#REF!</v>
      </c>
      <c r="BT32" t="e">
        <f>AVERAGE(#REF!)</f>
        <v>#REF!</v>
      </c>
      <c r="BU32" t="e">
        <f>AVERAGE(#REF!)</f>
        <v>#REF!</v>
      </c>
      <c r="BV32" t="e">
        <f>AVERAGE(#REF!)</f>
        <v>#REF!</v>
      </c>
      <c r="BW32" t="e">
        <f>AVERAGE(#REF!)</f>
        <v>#REF!</v>
      </c>
      <c r="BX32" t="e">
        <f>AVERAGE(#REF!)</f>
        <v>#REF!</v>
      </c>
      <c r="BY32">
        <v>15.233400000000001</v>
      </c>
      <c r="BZ32">
        <v>15.233400000000001</v>
      </c>
      <c r="CA32">
        <v>15.233400000000001</v>
      </c>
      <c r="CB32">
        <v>15.233400000000001</v>
      </c>
      <c r="CC32">
        <v>15.233400000000001</v>
      </c>
      <c r="CD32">
        <v>15.233400000000001</v>
      </c>
      <c r="CE32">
        <v>15.233400000000001</v>
      </c>
      <c r="CF32">
        <v>15.233400000000001</v>
      </c>
      <c r="CG32">
        <v>15.233400000000001</v>
      </c>
      <c r="CH32">
        <v>15.233400000000001</v>
      </c>
      <c r="CI32">
        <v>15.233400000000001</v>
      </c>
      <c r="CJ32">
        <v>15.233400000000001</v>
      </c>
    </row>
    <row r="33" spans="1:88" x14ac:dyDescent="0.35">
      <c r="A33" s="236"/>
      <c r="B33" s="4" t="s">
        <v>13</v>
      </c>
      <c r="C33" t="s">
        <v>0</v>
      </c>
      <c r="D33" t="s">
        <v>18</v>
      </c>
      <c r="O33" t="e">
        <f>#REF!</f>
        <v>#REF!</v>
      </c>
      <c r="P33" t="e">
        <f>AVERAGE(#REF!)</f>
        <v>#REF!</v>
      </c>
      <c r="Q33" t="e">
        <f>AVERAGE(#REF!)</f>
        <v>#REF!</v>
      </c>
      <c r="R33" t="e">
        <f>AVERAGE(#REF!)</f>
        <v>#REF!</v>
      </c>
      <c r="S33" t="e">
        <f>AVERAGE(#REF!)</f>
        <v>#REF!</v>
      </c>
      <c r="T33" t="e">
        <f>AVERAGE(#REF!)</f>
        <v>#REF!</v>
      </c>
      <c r="U33" t="e">
        <f>AVERAGE(#REF!)</f>
        <v>#REF!</v>
      </c>
      <c r="V33" t="e">
        <f>AVERAGE(#REF!)</f>
        <v>#REF!</v>
      </c>
      <c r="W33" t="e">
        <f>AVERAGE(#REF!)</f>
        <v>#REF!</v>
      </c>
      <c r="X33" t="e">
        <f>AVERAGE(#REF!)</f>
        <v>#REF!</v>
      </c>
      <c r="Y33" t="e">
        <f>AVERAGE(#REF!)</f>
        <v>#REF!</v>
      </c>
      <c r="Z33" t="e">
        <f>AVERAGE(#REF!)</f>
        <v>#REF!</v>
      </c>
      <c r="AA33" t="e">
        <f>AVERAGE(#REF!)</f>
        <v>#REF!</v>
      </c>
      <c r="AB33" t="e">
        <f>AVERAGE(#REF!)</f>
        <v>#REF!</v>
      </c>
      <c r="AC33" t="e">
        <f>AVERAGE(#REF!)</f>
        <v>#REF!</v>
      </c>
      <c r="AD33" t="e">
        <f>AVERAGE(#REF!)</f>
        <v>#REF!</v>
      </c>
      <c r="AE33" t="e">
        <f>AVERAGE(#REF!)</f>
        <v>#REF!</v>
      </c>
      <c r="AF33" t="e">
        <f>AVERAGE(#REF!)</f>
        <v>#REF!</v>
      </c>
      <c r="AG33" t="e">
        <f>AVERAGE(#REF!)</f>
        <v>#REF!</v>
      </c>
      <c r="AH33" t="e">
        <f>AVERAGE(#REF!)</f>
        <v>#REF!</v>
      </c>
      <c r="AI33" t="e">
        <f>AVERAGE(#REF!)</f>
        <v>#REF!</v>
      </c>
      <c r="AJ33" t="e">
        <f>AVERAGE(#REF!)</f>
        <v>#REF!</v>
      </c>
      <c r="AK33" t="e">
        <f>AVERAGE(#REF!)</f>
        <v>#REF!</v>
      </c>
      <c r="AL33" t="e">
        <f>AVERAGE(#REF!)</f>
        <v>#REF!</v>
      </c>
      <c r="AM33" t="e">
        <f>AVERAGE(#REF!)</f>
        <v>#REF!</v>
      </c>
      <c r="AN33" t="e">
        <f>AVERAGE(#REF!)</f>
        <v>#REF!</v>
      </c>
      <c r="AO33" t="e">
        <f>AVERAGE(#REF!)</f>
        <v>#REF!</v>
      </c>
      <c r="AP33" t="e">
        <f>AVERAGE(#REF!)</f>
        <v>#REF!</v>
      </c>
      <c r="AQ33" t="e">
        <f>AVERAGE(#REF!)</f>
        <v>#REF!</v>
      </c>
      <c r="AR33" t="e">
        <f>AVERAGE(#REF!)</f>
        <v>#REF!</v>
      </c>
      <c r="AS33" t="e">
        <f>AVERAGE(#REF!)</f>
        <v>#REF!</v>
      </c>
      <c r="AT33" t="e">
        <f>AVERAGE(#REF!)</f>
        <v>#REF!</v>
      </c>
      <c r="AU33" t="e">
        <f>AVERAGE(#REF!)</f>
        <v>#REF!</v>
      </c>
      <c r="AV33" t="e">
        <f>AVERAGE(#REF!)</f>
        <v>#REF!</v>
      </c>
      <c r="AW33" t="e">
        <f>AVERAGE(#REF!)</f>
        <v>#REF!</v>
      </c>
      <c r="AX33" t="e">
        <f>AVERAGE(#REF!)</f>
        <v>#REF!</v>
      </c>
      <c r="AY33" t="e">
        <f>AVERAGE(#REF!)</f>
        <v>#REF!</v>
      </c>
      <c r="AZ33" t="e">
        <f>AVERAGE(#REF!)</f>
        <v>#REF!</v>
      </c>
      <c r="BA33" t="e">
        <f>AVERAGE(#REF!)</f>
        <v>#REF!</v>
      </c>
      <c r="BB33" t="e">
        <f>AVERAGE(#REF!)</f>
        <v>#REF!</v>
      </c>
      <c r="BC33" t="e">
        <f>AVERAGE(#REF!)</f>
        <v>#REF!</v>
      </c>
      <c r="BD33" t="e">
        <f>AVERAGE(#REF!)</f>
        <v>#REF!</v>
      </c>
      <c r="BE33" t="e">
        <f>AVERAGE(#REF!)</f>
        <v>#REF!</v>
      </c>
      <c r="BF33" t="e">
        <f>AVERAGE(#REF!)</f>
        <v>#REF!</v>
      </c>
      <c r="BG33" t="e">
        <f>AVERAGE(#REF!)</f>
        <v>#REF!</v>
      </c>
      <c r="BH33" t="e">
        <f>AVERAGE(#REF!)</f>
        <v>#REF!</v>
      </c>
      <c r="BI33" t="e">
        <f>AVERAGE(#REF!)</f>
        <v>#REF!</v>
      </c>
      <c r="BJ33" t="e">
        <f>AVERAGE(#REF!)</f>
        <v>#REF!</v>
      </c>
      <c r="BK33" t="e">
        <f>AVERAGE(#REF!)</f>
        <v>#REF!</v>
      </c>
      <c r="BL33" t="e">
        <f>AVERAGE(#REF!)</f>
        <v>#REF!</v>
      </c>
      <c r="BM33" t="e">
        <f>AVERAGE(#REF!)</f>
        <v>#REF!</v>
      </c>
      <c r="BN33" t="e">
        <f>AVERAGE(#REF!)</f>
        <v>#REF!</v>
      </c>
      <c r="BO33" t="e">
        <f>AVERAGE(#REF!)</f>
        <v>#REF!</v>
      </c>
      <c r="BP33" t="e">
        <f>AVERAGE(#REF!)</f>
        <v>#REF!</v>
      </c>
      <c r="BQ33" t="e">
        <f>AVERAGE(#REF!)</f>
        <v>#REF!</v>
      </c>
      <c r="BR33" t="e">
        <f>AVERAGE(#REF!)</f>
        <v>#REF!</v>
      </c>
      <c r="BS33" t="e">
        <f>AVERAGE(#REF!)</f>
        <v>#REF!</v>
      </c>
      <c r="BT33" t="e">
        <f>AVERAGE(#REF!)</f>
        <v>#REF!</v>
      </c>
      <c r="BU33" t="e">
        <f>AVERAGE(#REF!)</f>
        <v>#REF!</v>
      </c>
      <c r="BV33" t="e">
        <f>AVERAGE(#REF!)</f>
        <v>#REF!</v>
      </c>
      <c r="BW33" t="e">
        <f>AVERAGE(#REF!)</f>
        <v>#REF!</v>
      </c>
      <c r="BX33" t="e">
        <f>AVERAGE(#REF!)</f>
        <v>#REF!</v>
      </c>
    </row>
    <row r="34" spans="1:88" x14ac:dyDescent="0.35">
      <c r="A34" s="236"/>
      <c r="B34" s="4" t="s">
        <v>12</v>
      </c>
      <c r="C34" t="s">
        <v>0</v>
      </c>
      <c r="D34" t="s">
        <v>18</v>
      </c>
      <c r="O34" t="e">
        <f>#REF!</f>
        <v>#REF!</v>
      </c>
      <c r="P34" t="e">
        <f>AVERAGE(#REF!)</f>
        <v>#REF!</v>
      </c>
      <c r="Q34" t="e">
        <f>AVERAGE(#REF!)</f>
        <v>#REF!</v>
      </c>
      <c r="R34" t="e">
        <f>AVERAGE(#REF!)</f>
        <v>#REF!</v>
      </c>
      <c r="S34" t="e">
        <f>AVERAGE(#REF!)</f>
        <v>#REF!</v>
      </c>
      <c r="T34" t="e">
        <f>AVERAGE(#REF!)</f>
        <v>#REF!</v>
      </c>
      <c r="U34" t="e">
        <f>AVERAGE(#REF!)</f>
        <v>#REF!</v>
      </c>
      <c r="V34" t="e">
        <f>AVERAGE(#REF!)</f>
        <v>#REF!</v>
      </c>
      <c r="W34" t="e">
        <f>AVERAGE(#REF!)</f>
        <v>#REF!</v>
      </c>
      <c r="X34" t="e">
        <f>AVERAGE(#REF!)</f>
        <v>#REF!</v>
      </c>
      <c r="Y34" t="e">
        <f>AVERAGE(#REF!)</f>
        <v>#REF!</v>
      </c>
      <c r="Z34" t="e">
        <f>AVERAGE(#REF!)</f>
        <v>#REF!</v>
      </c>
      <c r="AA34" t="e">
        <f>AVERAGE(#REF!)</f>
        <v>#REF!</v>
      </c>
      <c r="AB34" t="e">
        <f>AVERAGE(#REF!)</f>
        <v>#REF!</v>
      </c>
      <c r="AC34" t="e">
        <f>AVERAGE(#REF!)</f>
        <v>#REF!</v>
      </c>
      <c r="AD34" t="e">
        <f>AVERAGE(#REF!)</f>
        <v>#REF!</v>
      </c>
      <c r="AE34" t="e">
        <f>AVERAGE(#REF!)</f>
        <v>#REF!</v>
      </c>
      <c r="AF34" t="e">
        <f>AVERAGE(#REF!)</f>
        <v>#REF!</v>
      </c>
      <c r="AG34" t="e">
        <f>AVERAGE(#REF!)</f>
        <v>#REF!</v>
      </c>
      <c r="AH34" t="e">
        <f>AVERAGE(#REF!)</f>
        <v>#REF!</v>
      </c>
      <c r="AI34" t="e">
        <f>AVERAGE(#REF!)</f>
        <v>#REF!</v>
      </c>
      <c r="AJ34" t="e">
        <f>AVERAGE(#REF!)</f>
        <v>#REF!</v>
      </c>
      <c r="AK34" t="e">
        <f>AVERAGE(#REF!)</f>
        <v>#REF!</v>
      </c>
      <c r="AL34" t="e">
        <f>AVERAGE(#REF!)</f>
        <v>#REF!</v>
      </c>
      <c r="AM34" t="e">
        <f>AVERAGE(#REF!)</f>
        <v>#REF!</v>
      </c>
      <c r="AN34" t="e">
        <f>AVERAGE(#REF!)</f>
        <v>#REF!</v>
      </c>
      <c r="AO34" t="e">
        <f>AVERAGE(#REF!)</f>
        <v>#REF!</v>
      </c>
      <c r="AP34" t="e">
        <f>AVERAGE(#REF!)</f>
        <v>#REF!</v>
      </c>
      <c r="AQ34" t="e">
        <f>AVERAGE(#REF!)</f>
        <v>#REF!</v>
      </c>
      <c r="AR34" t="e">
        <f>AVERAGE(#REF!)</f>
        <v>#REF!</v>
      </c>
      <c r="AS34" t="e">
        <f>AVERAGE(#REF!)</f>
        <v>#REF!</v>
      </c>
      <c r="AT34" t="e">
        <f>AVERAGE(#REF!)</f>
        <v>#REF!</v>
      </c>
      <c r="AU34" t="e">
        <f>AVERAGE(#REF!)</f>
        <v>#REF!</v>
      </c>
      <c r="AV34" t="e">
        <f>AVERAGE(#REF!)</f>
        <v>#REF!</v>
      </c>
      <c r="AW34" t="e">
        <f>AVERAGE(#REF!)</f>
        <v>#REF!</v>
      </c>
      <c r="AX34" t="e">
        <f>AVERAGE(#REF!)</f>
        <v>#REF!</v>
      </c>
      <c r="AY34" t="e">
        <f>AVERAGE(#REF!)</f>
        <v>#REF!</v>
      </c>
      <c r="AZ34" t="e">
        <f>AVERAGE(#REF!)</f>
        <v>#REF!</v>
      </c>
      <c r="BA34" t="e">
        <f>AVERAGE(#REF!)</f>
        <v>#REF!</v>
      </c>
      <c r="BB34" t="e">
        <f>AVERAGE(#REF!)</f>
        <v>#REF!</v>
      </c>
      <c r="BC34" t="e">
        <f>AVERAGE(#REF!)</f>
        <v>#REF!</v>
      </c>
      <c r="BD34" t="e">
        <f>AVERAGE(#REF!)</f>
        <v>#REF!</v>
      </c>
      <c r="BE34" t="e">
        <f>AVERAGE(#REF!)</f>
        <v>#REF!</v>
      </c>
      <c r="BF34" t="e">
        <f>AVERAGE(#REF!)</f>
        <v>#REF!</v>
      </c>
      <c r="BG34" t="e">
        <f>AVERAGE(#REF!)</f>
        <v>#REF!</v>
      </c>
      <c r="BH34" t="e">
        <f>AVERAGE(#REF!)</f>
        <v>#REF!</v>
      </c>
      <c r="BI34" t="e">
        <f>AVERAGE(#REF!)</f>
        <v>#REF!</v>
      </c>
      <c r="BJ34" t="e">
        <f>AVERAGE(#REF!)</f>
        <v>#REF!</v>
      </c>
      <c r="BK34" t="e">
        <f>AVERAGE(#REF!)</f>
        <v>#REF!</v>
      </c>
      <c r="BL34" t="e">
        <f>AVERAGE(#REF!)</f>
        <v>#REF!</v>
      </c>
      <c r="BM34" t="e">
        <f>AVERAGE(#REF!)</f>
        <v>#REF!</v>
      </c>
      <c r="BN34" t="e">
        <f>AVERAGE(#REF!)</f>
        <v>#REF!</v>
      </c>
      <c r="BO34" t="e">
        <f>AVERAGE(#REF!)</f>
        <v>#REF!</v>
      </c>
      <c r="BP34" t="e">
        <f>AVERAGE(#REF!)</f>
        <v>#REF!</v>
      </c>
      <c r="BQ34" t="e">
        <f>AVERAGE(#REF!)</f>
        <v>#REF!</v>
      </c>
      <c r="BR34" t="e">
        <f>AVERAGE(#REF!)</f>
        <v>#REF!</v>
      </c>
      <c r="BS34" t="e">
        <f>AVERAGE(#REF!)</f>
        <v>#REF!</v>
      </c>
      <c r="BT34" t="e">
        <f>AVERAGE(#REF!)</f>
        <v>#REF!</v>
      </c>
      <c r="BU34" t="e">
        <f>AVERAGE(#REF!)</f>
        <v>#REF!</v>
      </c>
      <c r="BV34" t="e">
        <f>AVERAGE(#REF!)</f>
        <v>#REF!</v>
      </c>
      <c r="BW34" t="e">
        <f>AVERAGE(#REF!)</f>
        <v>#REF!</v>
      </c>
      <c r="BX34" t="e">
        <f>AVERAGE(#REF!)</f>
        <v>#REF!</v>
      </c>
      <c r="BY34">
        <v>8.5351999999999997</v>
      </c>
      <c r="BZ34">
        <v>8.5351999999999997</v>
      </c>
      <c r="CA34">
        <v>8.5351999999999997</v>
      </c>
      <c r="CB34">
        <v>8.5351999999999997</v>
      </c>
      <c r="CC34">
        <v>8.5351999999999997</v>
      </c>
      <c r="CD34">
        <v>8.5351999999999997</v>
      </c>
      <c r="CE34">
        <v>8.5351999999999997</v>
      </c>
      <c r="CF34">
        <v>8.5351999999999997</v>
      </c>
      <c r="CG34">
        <v>8.5351999999999997</v>
      </c>
      <c r="CH34">
        <v>8.5351999999999997</v>
      </c>
      <c r="CI34">
        <v>8.5351999999999997</v>
      </c>
      <c r="CJ34">
        <v>8.5351999999999997</v>
      </c>
    </row>
    <row r="35" spans="1:88" x14ac:dyDescent="0.35">
      <c r="O35" t="e">
        <f>(O28-O3)/O28</f>
        <v>#REF!</v>
      </c>
      <c r="P35" t="e">
        <f t="shared" ref="P35:BX35" si="0">(P28-P3)/P28</f>
        <v>#REF!</v>
      </c>
      <c r="Q35" t="e">
        <f t="shared" si="0"/>
        <v>#REF!</v>
      </c>
      <c r="R35" t="e">
        <f t="shared" si="0"/>
        <v>#REF!</v>
      </c>
      <c r="S35" t="e">
        <f t="shared" si="0"/>
        <v>#REF!</v>
      </c>
      <c r="T35" t="e">
        <f t="shared" si="0"/>
        <v>#REF!</v>
      </c>
      <c r="U35" t="e">
        <f t="shared" si="0"/>
        <v>#REF!</v>
      </c>
      <c r="V35" t="e">
        <f t="shared" si="0"/>
        <v>#REF!</v>
      </c>
      <c r="W35" t="e">
        <f t="shared" si="0"/>
        <v>#REF!</v>
      </c>
      <c r="X35" t="e">
        <f t="shared" si="0"/>
        <v>#REF!</v>
      </c>
      <c r="Y35" t="e">
        <f t="shared" si="0"/>
        <v>#REF!</v>
      </c>
      <c r="Z35" t="e">
        <f t="shared" si="0"/>
        <v>#REF!</v>
      </c>
      <c r="AA35" t="e">
        <f t="shared" si="0"/>
        <v>#REF!</v>
      </c>
      <c r="AB35" t="e">
        <f t="shared" si="0"/>
        <v>#REF!</v>
      </c>
      <c r="AC35" t="e">
        <f t="shared" si="0"/>
        <v>#REF!</v>
      </c>
      <c r="AD35" t="e">
        <f t="shared" si="0"/>
        <v>#REF!</v>
      </c>
      <c r="AE35" t="e">
        <f t="shared" si="0"/>
        <v>#REF!</v>
      </c>
      <c r="AF35" t="e">
        <f t="shared" si="0"/>
        <v>#REF!</v>
      </c>
      <c r="AG35" t="e">
        <f t="shared" si="0"/>
        <v>#REF!</v>
      </c>
      <c r="AH35" t="e">
        <f t="shared" si="0"/>
        <v>#REF!</v>
      </c>
      <c r="AI35" t="e">
        <f t="shared" si="0"/>
        <v>#REF!</v>
      </c>
      <c r="AJ35" t="e">
        <f t="shared" si="0"/>
        <v>#REF!</v>
      </c>
      <c r="AK35" t="e">
        <f t="shared" si="0"/>
        <v>#REF!</v>
      </c>
      <c r="AL35" t="e">
        <f t="shared" si="0"/>
        <v>#REF!</v>
      </c>
      <c r="AM35" t="e">
        <f t="shared" si="0"/>
        <v>#REF!</v>
      </c>
      <c r="AN35" t="e">
        <f t="shared" si="0"/>
        <v>#REF!</v>
      </c>
      <c r="AO35" t="e">
        <f t="shared" si="0"/>
        <v>#REF!</v>
      </c>
      <c r="AP35" t="e">
        <f t="shared" si="0"/>
        <v>#REF!</v>
      </c>
      <c r="AQ35" t="e">
        <f t="shared" si="0"/>
        <v>#REF!</v>
      </c>
      <c r="AR35" t="e">
        <f t="shared" si="0"/>
        <v>#REF!</v>
      </c>
      <c r="AS35" t="e">
        <f t="shared" si="0"/>
        <v>#REF!</v>
      </c>
      <c r="AT35" t="e">
        <f t="shared" si="0"/>
        <v>#REF!</v>
      </c>
      <c r="AU35" t="e">
        <f t="shared" si="0"/>
        <v>#REF!</v>
      </c>
      <c r="AV35" t="e">
        <f t="shared" si="0"/>
        <v>#REF!</v>
      </c>
      <c r="AW35" t="e">
        <f t="shared" si="0"/>
        <v>#REF!</v>
      </c>
      <c r="AX35" t="e">
        <f t="shared" si="0"/>
        <v>#REF!</v>
      </c>
      <c r="AY35" t="e">
        <f t="shared" si="0"/>
        <v>#REF!</v>
      </c>
      <c r="AZ35" t="e">
        <f t="shared" si="0"/>
        <v>#REF!</v>
      </c>
      <c r="BA35" t="e">
        <f t="shared" si="0"/>
        <v>#REF!</v>
      </c>
      <c r="BB35" t="e">
        <f t="shared" si="0"/>
        <v>#REF!</v>
      </c>
      <c r="BC35" t="e">
        <f t="shared" si="0"/>
        <v>#REF!</v>
      </c>
      <c r="BD35" t="e">
        <f t="shared" si="0"/>
        <v>#REF!</v>
      </c>
      <c r="BE35" t="e">
        <f t="shared" si="0"/>
        <v>#REF!</v>
      </c>
      <c r="BF35" t="e">
        <f t="shared" si="0"/>
        <v>#REF!</v>
      </c>
      <c r="BG35" t="e">
        <f t="shared" si="0"/>
        <v>#REF!</v>
      </c>
      <c r="BH35" t="e">
        <f t="shared" si="0"/>
        <v>#REF!</v>
      </c>
      <c r="BI35" t="e">
        <f t="shared" si="0"/>
        <v>#REF!</v>
      </c>
      <c r="BJ35" t="e">
        <f t="shared" si="0"/>
        <v>#REF!</v>
      </c>
      <c r="BK35" t="e">
        <f t="shared" si="0"/>
        <v>#REF!</v>
      </c>
      <c r="BL35" t="e">
        <f t="shared" si="0"/>
        <v>#REF!</v>
      </c>
      <c r="BM35" t="e">
        <f t="shared" si="0"/>
        <v>#REF!</v>
      </c>
      <c r="BN35" t="e">
        <f t="shared" si="0"/>
        <v>#REF!</v>
      </c>
      <c r="BO35" t="e">
        <f t="shared" si="0"/>
        <v>#REF!</v>
      </c>
      <c r="BP35" t="e">
        <f t="shared" si="0"/>
        <v>#REF!</v>
      </c>
      <c r="BQ35" t="e">
        <f t="shared" si="0"/>
        <v>#REF!</v>
      </c>
      <c r="BR35" t="e">
        <f t="shared" si="0"/>
        <v>#REF!</v>
      </c>
      <c r="BS35" t="e">
        <f t="shared" si="0"/>
        <v>#REF!</v>
      </c>
      <c r="BT35" t="e">
        <f t="shared" si="0"/>
        <v>#REF!</v>
      </c>
      <c r="BU35" t="e">
        <f t="shared" si="0"/>
        <v>#REF!</v>
      </c>
      <c r="BV35" t="e">
        <f t="shared" si="0"/>
        <v>#REF!</v>
      </c>
      <c r="BW35" t="e">
        <f t="shared" si="0"/>
        <v>#REF!</v>
      </c>
      <c r="BX35" t="e">
        <f t="shared" si="0"/>
        <v>#REF!</v>
      </c>
    </row>
    <row r="37" spans="1:88" x14ac:dyDescent="0.35">
      <c r="N37" t="str">
        <f>B28</f>
        <v>701D ENGINE</v>
      </c>
      <c r="O37" s="2" t="e">
        <f>(SUM(O3:BX3)-SUM(O28:BX28))/SUM(O28:BX28)</f>
        <v>#REF!</v>
      </c>
    </row>
    <row r="38" spans="1:88" x14ac:dyDescent="0.35">
      <c r="N38" t="str">
        <f t="shared" ref="N38:N43" si="1">B29</f>
        <v>ACCESSORY MODULE</v>
      </c>
      <c r="O38" s="2" t="e">
        <f t="shared" ref="O38:O43" si="2">(SUM(O4:BX4)-SUM(O29:BX29))/SUM(O29:BX29)</f>
        <v>#REF!</v>
      </c>
    </row>
    <row r="39" spans="1:88" x14ac:dyDescent="0.35">
      <c r="N39" t="str">
        <f t="shared" si="1"/>
        <v>COLD SECTION MODULE</v>
      </c>
      <c r="O39" s="2" t="e">
        <f t="shared" si="2"/>
        <v>#REF!</v>
      </c>
    </row>
    <row r="40" spans="1:88" x14ac:dyDescent="0.35">
      <c r="N40" t="str">
        <f t="shared" si="1"/>
        <v>COMBUSTION LINER</v>
      </c>
      <c r="O40" s="2" t="e">
        <f t="shared" si="2"/>
        <v>#REF!</v>
      </c>
    </row>
    <row r="41" spans="1:88" x14ac:dyDescent="0.35">
      <c r="N41" t="str">
        <f t="shared" si="1"/>
        <v>MTCHD ROTOR/STATOR</v>
      </c>
      <c r="O41" s="2" t="e">
        <f t="shared" si="2"/>
        <v>#REF!</v>
      </c>
    </row>
    <row r="42" spans="1:88" x14ac:dyDescent="0.35">
      <c r="N42" t="str">
        <f t="shared" si="1"/>
        <v>POWER TURBINE MODULE</v>
      </c>
      <c r="O42" s="2" t="e">
        <f t="shared" si="2"/>
        <v>#REF!</v>
      </c>
    </row>
    <row r="43" spans="1:88" x14ac:dyDescent="0.35">
      <c r="N43" t="str">
        <f t="shared" si="1"/>
        <v>STAGE 1 NOZZLE ASSY</v>
      </c>
      <c r="O43" s="2" t="e">
        <f t="shared" si="2"/>
        <v>#REF!</v>
      </c>
    </row>
  </sheetData>
  <mergeCells count="4">
    <mergeCell ref="A3:A9"/>
    <mergeCell ref="A11:A17"/>
    <mergeCell ref="A19:A26"/>
    <mergeCell ref="A28:A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00A8-117B-4763-9496-84254D2AB810}">
  <dimension ref="B2:M38"/>
  <sheetViews>
    <sheetView zoomScaleNormal="100" workbookViewId="0">
      <selection activeCell="N24" sqref="N24"/>
    </sheetView>
  </sheetViews>
  <sheetFormatPr defaultColWidth="9.1796875" defaultRowHeight="14.5" x14ac:dyDescent="0.35"/>
  <cols>
    <col min="1" max="1" width="2.7265625" style="20" customWidth="1"/>
    <col min="2" max="2" width="28.26953125" style="20" customWidth="1"/>
    <col min="3" max="3" width="24.26953125" style="20" customWidth="1"/>
    <col min="4" max="5" width="9.1796875" style="20"/>
    <col min="6" max="6" width="5" style="20" customWidth="1"/>
    <col min="7" max="7" width="29" style="20" customWidth="1"/>
    <col min="8" max="8" width="22.81640625" style="20" customWidth="1"/>
    <col min="9" max="16384" width="9.1796875" style="20"/>
  </cols>
  <sheetData>
    <row r="2" spans="2:13" ht="21" x14ac:dyDescent="0.5">
      <c r="B2" s="238" t="s">
        <v>111</v>
      </c>
      <c r="C2" s="238"/>
      <c r="D2" s="238"/>
      <c r="E2" s="238"/>
      <c r="G2" s="238" t="s">
        <v>112</v>
      </c>
      <c r="H2" s="238"/>
      <c r="I2" s="238"/>
      <c r="J2" s="238"/>
    </row>
    <row r="3" spans="2:13" x14ac:dyDescent="0.35">
      <c r="B3" s="176"/>
      <c r="C3" s="176"/>
      <c r="D3" s="177" t="s">
        <v>62</v>
      </c>
      <c r="E3" s="178" t="s">
        <v>61</v>
      </c>
      <c r="G3" s="176"/>
      <c r="H3" s="176"/>
      <c r="I3" s="177" t="s">
        <v>62</v>
      </c>
      <c r="J3" s="178" t="s">
        <v>61</v>
      </c>
    </row>
    <row r="4" spans="2:13" ht="15.5" x14ac:dyDescent="0.35">
      <c r="B4" s="179" t="s">
        <v>72</v>
      </c>
      <c r="C4" s="180" t="s">
        <v>14</v>
      </c>
      <c r="D4" s="181">
        <f>AVERAGE('701D_DepotArrivals_5YW'!BL6:DQ6)</f>
        <v>17.548072537229139</v>
      </c>
      <c r="E4" s="182">
        <f>SUM('701D_DepotArrivals_5YW'!BL6:DQ6)</f>
        <v>965.14398954760259</v>
      </c>
      <c r="F4" s="84"/>
      <c r="G4" s="179" t="s">
        <v>72</v>
      </c>
      <c r="H4" s="180" t="s">
        <v>14</v>
      </c>
      <c r="I4" s="181">
        <f>AVERAGE('701D_DepotArrivals_10YW'!BG6:DN6)</f>
        <v>25.888577877059955</v>
      </c>
      <c r="J4" s="182">
        <f>SUM('701D_DepotArrivals_10YW'!BG6:DN6)</f>
        <v>1346.2060496071176</v>
      </c>
      <c r="L4" s="201"/>
      <c r="M4" s="201"/>
    </row>
    <row r="5" spans="2:13" x14ac:dyDescent="0.35">
      <c r="B5" s="148" t="s">
        <v>72</v>
      </c>
      <c r="C5" s="183" t="s">
        <v>15</v>
      </c>
      <c r="D5" s="184">
        <f>AVERAGE('701D_DepotArrivals_5YW'!BL7:DQ7)</f>
        <v>3.6600000208074421</v>
      </c>
      <c r="E5" s="185">
        <f>SUM('701D_DepotArrivals_5YW'!BL7:DQ7)</f>
        <v>201.30000114440932</v>
      </c>
      <c r="G5" s="148" t="s">
        <v>72</v>
      </c>
      <c r="H5" s="183" t="s">
        <v>15</v>
      </c>
      <c r="I5" s="184">
        <f>AVERAGE('701D_DepotArrivals_10YW'!BG7:DN7)</f>
        <v>5.7000000018339883</v>
      </c>
      <c r="J5" s="185">
        <f>SUM('701D_DepotArrivals_10YW'!BG7:DN7)</f>
        <v>296.40000009536737</v>
      </c>
      <c r="L5" s="201"/>
      <c r="M5" s="201"/>
    </row>
    <row r="6" spans="2:13" x14ac:dyDescent="0.35">
      <c r="B6" s="148" t="s">
        <v>72</v>
      </c>
      <c r="C6" s="183" t="s">
        <v>8</v>
      </c>
      <c r="D6" s="184">
        <f>AVERAGE('701D_DepotArrivals_5YW'!BL8:DQ8)</f>
        <v>17.388908996105638</v>
      </c>
      <c r="E6" s="185">
        <f>SUM('701D_DepotArrivals_5YW'!BL8:DQ8)</f>
        <v>956.38999478581013</v>
      </c>
      <c r="G6" s="148" t="s">
        <v>72</v>
      </c>
      <c r="H6" s="183" t="s">
        <v>8</v>
      </c>
      <c r="I6" s="184">
        <f>AVERAGE('701D_DepotArrivals_10YW'!BG8:DN8)</f>
        <v>26.573333269462754</v>
      </c>
      <c r="J6" s="185">
        <f>SUM('701D_DepotArrivals_10YW'!BG8:DN8)</f>
        <v>1381.8133300120633</v>
      </c>
      <c r="L6" s="201"/>
      <c r="M6" s="201"/>
    </row>
    <row r="7" spans="2:13" x14ac:dyDescent="0.35">
      <c r="B7" s="148" t="s">
        <v>72</v>
      </c>
      <c r="C7" s="183" t="s">
        <v>9</v>
      </c>
      <c r="D7" s="184">
        <f>AVERAGE('701D_DepotArrivals_5YW'!BL9:DQ9)</f>
        <v>12.070181864229111</v>
      </c>
      <c r="E7" s="185">
        <f>SUM('701D_DepotArrivals_5YW'!BL9:DQ9)</f>
        <v>663.86000253260113</v>
      </c>
      <c r="G7" s="148" t="s">
        <v>72</v>
      </c>
      <c r="H7" s="183" t="s">
        <v>9</v>
      </c>
      <c r="I7" s="184">
        <f>AVERAGE('701D_DepotArrivals_10YW'!BG9:DN9)</f>
        <v>19.629423171854942</v>
      </c>
      <c r="J7" s="185">
        <f>SUM('701D_DepotArrivals_10YW'!BG9:DN9)</f>
        <v>1020.7300049364569</v>
      </c>
      <c r="L7" s="201"/>
      <c r="M7" s="201"/>
    </row>
    <row r="8" spans="2:13" x14ac:dyDescent="0.35">
      <c r="B8" s="148" t="s">
        <v>72</v>
      </c>
      <c r="C8" s="183" t="s">
        <v>10</v>
      </c>
      <c r="D8" s="184">
        <f>AVERAGE('701D_DepotArrivals_5YW'!BL10:DQ10)</f>
        <v>12.936848474214925</v>
      </c>
      <c r="E8" s="185">
        <f>SUM('701D_DepotArrivals_5YW'!BL10:DQ10)</f>
        <v>711.52666608182085</v>
      </c>
      <c r="G8" s="148" t="s">
        <v>72</v>
      </c>
      <c r="H8" s="183" t="s">
        <v>10</v>
      </c>
      <c r="I8" s="184">
        <f>AVERAGE('701D_DepotArrivals_10YW'!BG10:DN10)</f>
        <v>19.589038314858978</v>
      </c>
      <c r="J8" s="185">
        <f>SUM('701D_DepotArrivals_10YW'!BG10:DN10)</f>
        <v>1018.6299923726669</v>
      </c>
      <c r="L8" s="201"/>
      <c r="M8" s="201"/>
    </row>
    <row r="9" spans="2:13" x14ac:dyDescent="0.35">
      <c r="B9" s="148" t="s">
        <v>72</v>
      </c>
      <c r="C9" s="183" t="s">
        <v>13</v>
      </c>
      <c r="D9" s="184">
        <f>AVERAGE('701D_DepotArrivals_5YW'!BL11:DQ11)</f>
        <v>11.058545471535938</v>
      </c>
      <c r="E9" s="185">
        <f>SUM('701D_DepotArrivals_5YW'!BL11:DQ11)</f>
        <v>608.22000093447662</v>
      </c>
      <c r="G9" s="148" t="s">
        <v>72</v>
      </c>
      <c r="H9" s="183" t="s">
        <v>13</v>
      </c>
      <c r="I9" s="184">
        <f>AVERAGE('701D_DepotArrivals_10YW'!BG11:DN11)</f>
        <v>17.040384511917058</v>
      </c>
      <c r="J9" s="185">
        <f>SUM('701D_DepotArrivals_10YW'!BG11:DN11)</f>
        <v>886.09999461968698</v>
      </c>
      <c r="L9" s="201"/>
      <c r="M9" s="201"/>
    </row>
    <row r="10" spans="2:13" x14ac:dyDescent="0.35">
      <c r="B10" s="148" t="s">
        <v>72</v>
      </c>
      <c r="C10" s="183" t="s">
        <v>12</v>
      </c>
      <c r="D10" s="184">
        <f>AVERAGE('701D_DepotArrivals_5YW'!BL12:DQ12)</f>
        <v>5.1027272567152968</v>
      </c>
      <c r="E10" s="185">
        <f>SUM('701D_DepotArrivals_5YW'!BL12:DQ12)</f>
        <v>280.64999911934132</v>
      </c>
      <c r="G10" s="148" t="s">
        <v>72</v>
      </c>
      <c r="H10" s="183" t="s">
        <v>12</v>
      </c>
      <c r="I10" s="184">
        <f>AVERAGE('701D_DepotArrivals_10YW'!BG12:DN12)</f>
        <v>8.2198077093523292</v>
      </c>
      <c r="J10" s="185">
        <f>SUM('701D_DepotArrivals_10YW'!BG12:DN12)</f>
        <v>427.43000088632112</v>
      </c>
      <c r="L10" s="201"/>
      <c r="M10" s="201"/>
    </row>
    <row r="11" spans="2:13" x14ac:dyDescent="0.35">
      <c r="B11" s="148" t="s">
        <v>72</v>
      </c>
      <c r="C11" s="183" t="s">
        <v>121</v>
      </c>
      <c r="D11" s="184">
        <f>AVERAGE('701D_DepotArrivals_5YW'!BL13:DQ13)</f>
        <v>14.477999921278503</v>
      </c>
      <c r="E11" s="185">
        <f>SUM('701D_DepotArrivals_5YW'!BL13:DQ13)</f>
        <v>796.28999567031769</v>
      </c>
      <c r="G11" s="148" t="s">
        <v>72</v>
      </c>
      <c r="H11" s="183" t="s">
        <v>121</v>
      </c>
      <c r="I11" s="184">
        <f>AVERAGE('701D_DepotArrivals_10YW'!BG13:DN13)</f>
        <v>22.301923018235428</v>
      </c>
      <c r="J11" s="185">
        <f>SUM('701D_DepotArrivals_10YW'!BG13:DN13)</f>
        <v>1159.6999969482422</v>
      </c>
      <c r="L11" s="201"/>
      <c r="M11" s="201"/>
    </row>
    <row r="12" spans="2:13" x14ac:dyDescent="0.35">
      <c r="B12" s="148" t="s">
        <v>72</v>
      </c>
      <c r="C12" s="183" t="s">
        <v>116</v>
      </c>
      <c r="D12" s="184">
        <f>AVERAGE('701D_DepotArrivals_5YW'!BL14:DQ14)</f>
        <v>16.014727436412468</v>
      </c>
      <c r="E12" s="185">
        <f>SUM('701D_DepotArrivals_5YW'!BL14:DQ14)</f>
        <v>880.81000900268566</v>
      </c>
      <c r="G12" s="148" t="s">
        <v>72</v>
      </c>
      <c r="H12" s="183" t="s">
        <v>116</v>
      </c>
      <c r="I12" s="184">
        <f>AVERAGE('701D_DepotArrivals_10YW'!BG14:DN14)</f>
        <v>24.499230678264912</v>
      </c>
      <c r="J12" s="185">
        <f>SUM('701D_DepotArrivals_10YW'!BG14:DN14)</f>
        <v>1273.9599952697754</v>
      </c>
      <c r="L12" s="201"/>
      <c r="M12" s="201"/>
    </row>
    <row r="13" spans="2:13" ht="15.5" x14ac:dyDescent="0.35">
      <c r="B13" s="186" t="s">
        <v>73</v>
      </c>
      <c r="C13" s="186" t="s">
        <v>14</v>
      </c>
      <c r="D13" s="187">
        <f>AVERAGE('701D_DepotArrivals_5YW'!BL18:DQ18)</f>
        <v>14.693213680148405</v>
      </c>
      <c r="E13" s="188">
        <f>SUM('701D_DepotArrivals_5YW'!BL18:DQ18)</f>
        <v>808.12675240816225</v>
      </c>
      <c r="F13" s="84"/>
      <c r="G13" s="186" t="s">
        <v>73</v>
      </c>
      <c r="H13" s="186" t="s">
        <v>14</v>
      </c>
      <c r="I13" s="187">
        <f>AVERAGE('701D_DepotArrivals_10YW'!BG18:DN18)</f>
        <v>23.064427290274431</v>
      </c>
      <c r="J13" s="188">
        <f>SUM('701D_DepotArrivals_10YW'!BG18:DN18)</f>
        <v>1199.3502190942704</v>
      </c>
      <c r="L13" s="201"/>
      <c r="M13" s="201"/>
    </row>
    <row r="14" spans="2:13" x14ac:dyDescent="0.35">
      <c r="B14" s="189" t="s">
        <v>73</v>
      </c>
      <c r="C14" s="189" t="s">
        <v>15</v>
      </c>
      <c r="D14" s="190">
        <f>AVERAGE('701D_DepotArrivals_5YW'!BL19:DQ19)</f>
        <v>3.6600000208074421</v>
      </c>
      <c r="E14" s="191">
        <f>SUM('701D_DepotArrivals_5YW'!BL19:DQ19)</f>
        <v>201.30000114440932</v>
      </c>
      <c r="G14" s="189" t="s">
        <v>73</v>
      </c>
      <c r="H14" s="189" t="s">
        <v>15</v>
      </c>
      <c r="I14" s="190">
        <f>AVERAGE('701D_DepotArrivals_10YW'!BG19:DN19)</f>
        <v>5.7000000018339883</v>
      </c>
      <c r="J14" s="191">
        <f>SUM('701D_DepotArrivals_10YW'!BG19:DN19)</f>
        <v>296.40000009536737</v>
      </c>
      <c r="L14" s="201"/>
      <c r="M14" s="201"/>
    </row>
    <row r="15" spans="2:13" x14ac:dyDescent="0.35">
      <c r="B15" s="189" t="s">
        <v>73</v>
      </c>
      <c r="C15" s="189" t="s">
        <v>8</v>
      </c>
      <c r="D15" s="190">
        <f>AVERAGE('701D_DepotArrivals_5YW'!BL20:DQ20)</f>
        <v>16.632363544810911</v>
      </c>
      <c r="E15" s="191">
        <f>SUM('701D_DepotArrivals_5YW'!BL20:DQ20)</f>
        <v>914.77999496460006</v>
      </c>
      <c r="G15" s="189" t="s">
        <v>73</v>
      </c>
      <c r="H15" s="189" t="s">
        <v>8</v>
      </c>
      <c r="I15" s="190">
        <f>AVERAGE('701D_DepotArrivals_10YW'!BG20:DN20)</f>
        <v>25.860576849717368</v>
      </c>
      <c r="J15" s="191">
        <f>SUM('701D_DepotArrivals_10YW'!BG20:DN20)</f>
        <v>1344.7499961853032</v>
      </c>
      <c r="L15" s="201"/>
      <c r="M15" s="201"/>
    </row>
    <row r="16" spans="2:13" x14ac:dyDescent="0.35">
      <c r="B16" s="189" t="s">
        <v>73</v>
      </c>
      <c r="C16" s="189" t="s">
        <v>9</v>
      </c>
      <c r="D16" s="190">
        <f>AVERAGE('701D_DepotArrivals_5YW'!BL21:DQ21)</f>
        <v>12.070181864229111</v>
      </c>
      <c r="E16" s="191">
        <f>SUM('701D_DepotArrivals_5YW'!BL21:DQ21)</f>
        <v>663.86000253260113</v>
      </c>
      <c r="G16" s="189" t="s">
        <v>73</v>
      </c>
      <c r="H16" s="189" t="s">
        <v>9</v>
      </c>
      <c r="I16" s="190">
        <f>AVERAGE('701D_DepotArrivals_10YW'!BG21:DN21)</f>
        <v>19.629423171854942</v>
      </c>
      <c r="J16" s="191">
        <f>SUM('701D_DepotArrivals_10YW'!BG21:DN21)</f>
        <v>1020.7300049364569</v>
      </c>
      <c r="L16" s="201"/>
      <c r="M16" s="201"/>
    </row>
    <row r="17" spans="2:13" x14ac:dyDescent="0.35">
      <c r="B17" s="189" t="s">
        <v>73</v>
      </c>
      <c r="C17" s="189" t="s">
        <v>10</v>
      </c>
      <c r="D17" s="190">
        <f>AVERAGE('701D_DepotArrivals_5YW'!BL22:DQ22)</f>
        <v>10.908363655785266</v>
      </c>
      <c r="E17" s="191">
        <f>SUM('701D_DepotArrivals_5YW'!BL22:DQ22)</f>
        <v>599.96000106818963</v>
      </c>
      <c r="G17" s="189" t="s">
        <v>73</v>
      </c>
      <c r="H17" s="189" t="s">
        <v>10</v>
      </c>
      <c r="I17" s="190">
        <f>AVERAGE('701D_DepotArrivals_10YW'!BG22:DN22)</f>
        <v>17.578461409510609</v>
      </c>
      <c r="J17" s="191">
        <f>SUM('701D_DepotArrivals_10YW'!BG22:DN22)</f>
        <v>914.07999329455174</v>
      </c>
      <c r="L17" s="201"/>
      <c r="M17" s="201"/>
    </row>
    <row r="18" spans="2:13" x14ac:dyDescent="0.35">
      <c r="B18" s="189" t="s">
        <v>73</v>
      </c>
      <c r="C18" s="189" t="s">
        <v>13</v>
      </c>
      <c r="D18" s="190">
        <f>AVERAGE('701D_DepotArrivals_5YW'!BL23:DQ23)</f>
        <v>10.22054547396573</v>
      </c>
      <c r="E18" s="191">
        <f>SUM('701D_DepotArrivals_5YW'!BL23:DQ23)</f>
        <v>562.13000106811512</v>
      </c>
      <c r="G18" s="189" t="s">
        <v>73</v>
      </c>
      <c r="H18" s="189" t="s">
        <v>13</v>
      </c>
      <c r="I18" s="190">
        <f>AVERAGE('701D_DepotArrivals_10YW'!BG23:DN23)</f>
        <v>16.286153736309366</v>
      </c>
      <c r="J18" s="191">
        <f>SUM('701D_DepotArrivals_10YW'!BG23:DN23)</f>
        <v>846.879994288087</v>
      </c>
      <c r="L18" s="201"/>
      <c r="M18" s="201"/>
    </row>
    <row r="19" spans="2:13" x14ac:dyDescent="0.35">
      <c r="B19" s="189" t="s">
        <v>73</v>
      </c>
      <c r="C19" s="189" t="s">
        <v>12</v>
      </c>
      <c r="D19" s="190">
        <f>AVERAGE('701D_DepotArrivals_5YW'!BL24:DQ24)</f>
        <v>5.1027272567152968</v>
      </c>
      <c r="E19" s="191">
        <f>SUM('701D_DepotArrivals_5YW'!BL24:DQ24)</f>
        <v>280.64999911934132</v>
      </c>
      <c r="G19" s="189" t="s">
        <v>73</v>
      </c>
      <c r="H19" s="189" t="s">
        <v>12</v>
      </c>
      <c r="I19" s="190">
        <f>AVERAGE('701D_DepotArrivals_10YW'!BG24:DN24)</f>
        <v>8.2198077093523292</v>
      </c>
      <c r="J19" s="191">
        <f>SUM('701D_DepotArrivals_10YW'!BG24:DN24)</f>
        <v>427.43000088632112</v>
      </c>
      <c r="L19" s="201"/>
      <c r="M19" s="201"/>
    </row>
    <row r="20" spans="2:13" x14ac:dyDescent="0.35">
      <c r="B20" s="189" t="s">
        <v>73</v>
      </c>
      <c r="C20" s="189" t="s">
        <v>121</v>
      </c>
      <c r="D20" s="190">
        <f>AVERAGE('701D_DepotArrivals_5YW'!BL25:DQ25)</f>
        <v>14.477999921278503</v>
      </c>
      <c r="E20" s="191">
        <f>SUM('701D_DepotArrivals_5YW'!BL25:DQ25)</f>
        <v>796.28999567031769</v>
      </c>
      <c r="G20" s="189" t="s">
        <v>73</v>
      </c>
      <c r="H20" s="189" t="s">
        <v>121</v>
      </c>
      <c r="I20" s="190">
        <f>AVERAGE('701D_DepotArrivals_10YW'!BG25:DN25)</f>
        <v>22.301923018235428</v>
      </c>
      <c r="J20" s="191">
        <f>SUM('701D_DepotArrivals_10YW'!BG25:DN25)</f>
        <v>1159.6999969482422</v>
      </c>
      <c r="L20" s="201"/>
      <c r="M20" s="201"/>
    </row>
    <row r="21" spans="2:13" x14ac:dyDescent="0.35">
      <c r="B21" s="189" t="s">
        <v>73</v>
      </c>
      <c r="C21" s="189" t="s">
        <v>116</v>
      </c>
      <c r="D21" s="190">
        <f>AVERAGE('701D_DepotArrivals_5YW'!BL26:DQ26)</f>
        <v>16.014727436412468</v>
      </c>
      <c r="E21" s="191">
        <f>SUM('701D_DepotArrivals_5YW'!BL26:DQ26)</f>
        <v>880.81000900268566</v>
      </c>
      <c r="G21" s="189" t="s">
        <v>73</v>
      </c>
      <c r="H21" s="189" t="s">
        <v>116</v>
      </c>
      <c r="I21" s="190">
        <f>AVERAGE('701D_DepotArrivals_10YW'!BG26:DN26)</f>
        <v>24.499230678264912</v>
      </c>
      <c r="J21" s="191">
        <f>SUM('701D_DepotArrivals_10YW'!BG26:DN26)</f>
        <v>1273.9599952697754</v>
      </c>
      <c r="L21" s="201"/>
      <c r="M21" s="201"/>
    </row>
    <row r="22" spans="2:13" ht="15.5" x14ac:dyDescent="0.35">
      <c r="B22" s="192" t="s">
        <v>74</v>
      </c>
      <c r="C22" s="192" t="s">
        <v>14</v>
      </c>
      <c r="D22" s="193">
        <f>AVERAGE('701D_DepotArrivals_5YW'!BL29:DQ29)</f>
        <v>1.5689194641817088</v>
      </c>
      <c r="E22" s="194">
        <f>SUM('701D_DepotArrivals_5YW'!BL29:DQ29)</f>
        <v>86.290570529993985</v>
      </c>
      <c r="F22" s="84"/>
      <c r="G22" s="192" t="s">
        <v>74</v>
      </c>
      <c r="H22" s="192" t="s">
        <v>14</v>
      </c>
      <c r="I22" s="193">
        <f>AVERAGE('701D_DepotArrivals_10YW'!BG29:DN29)</f>
        <v>1.4917146777954995</v>
      </c>
      <c r="J22" s="194">
        <f>SUM('701D_DepotArrivals_10YW'!BG29:DN29)</f>
        <v>77.569163245365971</v>
      </c>
      <c r="L22" s="201"/>
      <c r="M22" s="201"/>
    </row>
    <row r="23" spans="2:13" x14ac:dyDescent="0.35">
      <c r="B23" s="195" t="s">
        <v>74</v>
      </c>
      <c r="C23" s="195" t="s">
        <v>15</v>
      </c>
      <c r="D23" s="196">
        <f>AVERAGE('701D_DepotArrivals_5YW'!BL30:DQ30)</f>
        <v>0</v>
      </c>
      <c r="E23" s="197">
        <f>SUM('701D_DepotArrivals_5YW'!BL30:DQ30)</f>
        <v>0</v>
      </c>
      <c r="G23" s="195" t="s">
        <v>74</v>
      </c>
      <c r="H23" s="195" t="s">
        <v>15</v>
      </c>
      <c r="I23" s="196">
        <f>AVERAGE('701D_DepotArrivals_10YW'!BG30:DN30)</f>
        <v>0</v>
      </c>
      <c r="J23" s="197">
        <f>SUM('701D_DepotArrivals_10YW'!BG30:DN30)</f>
        <v>0</v>
      </c>
      <c r="L23" s="201"/>
      <c r="M23" s="201"/>
    </row>
    <row r="24" spans="2:13" x14ac:dyDescent="0.35">
      <c r="B24" s="195" t="s">
        <v>74</v>
      </c>
      <c r="C24" s="195" t="s">
        <v>8</v>
      </c>
      <c r="D24" s="196">
        <f>AVERAGE('701D_DepotArrivals_5YW'!BL31:DQ31)</f>
        <v>0.7565454512947426</v>
      </c>
      <c r="E24" s="197">
        <f>SUM('701D_DepotArrivals_5YW'!BL31:DQ31)</f>
        <v>41.609999821210842</v>
      </c>
      <c r="G24" s="195" t="s">
        <v>74</v>
      </c>
      <c r="H24" s="195" t="s">
        <v>8</v>
      </c>
      <c r="I24" s="196">
        <f>AVERAGE('701D_DepotArrivals_10YW'!BG31:DN31)</f>
        <v>0.71275641974539361</v>
      </c>
      <c r="J24" s="197">
        <f>SUM('701D_DepotArrivals_10YW'!BG31:DN31)</f>
        <v>37.06333382676047</v>
      </c>
      <c r="L24" s="201"/>
      <c r="M24" s="201"/>
    </row>
    <row r="25" spans="2:13" x14ac:dyDescent="0.35">
      <c r="B25" s="195" t="s">
        <v>74</v>
      </c>
      <c r="C25" s="195" t="s">
        <v>9</v>
      </c>
      <c r="D25" s="196">
        <f>AVERAGE('701D_DepotArrivals_5YW'!BL32:DQ32)</f>
        <v>0</v>
      </c>
      <c r="E25" s="197">
        <f>SUM('701D_DepotArrivals_5YW'!BL32:DQ32)</f>
        <v>0</v>
      </c>
      <c r="G25" s="195" t="s">
        <v>74</v>
      </c>
      <c r="H25" s="195" t="s">
        <v>9</v>
      </c>
      <c r="I25" s="196">
        <f>AVERAGE('701D_DepotArrivals_10YW'!BG32:DN32)</f>
        <v>0</v>
      </c>
      <c r="J25" s="197">
        <f>SUM('701D_DepotArrivals_10YW'!BG32:DN32)</f>
        <v>0</v>
      </c>
      <c r="L25" s="201"/>
      <c r="M25" s="201"/>
    </row>
    <row r="26" spans="2:13" x14ac:dyDescent="0.35">
      <c r="B26" s="195" t="s">
        <v>74</v>
      </c>
      <c r="C26" s="195" t="s">
        <v>10</v>
      </c>
      <c r="D26" s="196">
        <f>AVERAGE('701D_DepotArrivals_5YW'!BL33:DQ33)</f>
        <v>2.028484818429658</v>
      </c>
      <c r="E26" s="197">
        <f>SUM('701D_DepotArrivals_5YW'!BL33:DQ33)</f>
        <v>111.56666501363119</v>
      </c>
      <c r="G26" s="195" t="s">
        <v>74</v>
      </c>
      <c r="H26" s="195" t="s">
        <v>10</v>
      </c>
      <c r="I26" s="196">
        <f>AVERAGE('701D_DepotArrivals_10YW'!BG33:DN33)</f>
        <v>2.0105769053483633</v>
      </c>
      <c r="J26" s="197">
        <f>SUM('701D_DepotArrivals_10YW'!BG33:DN33)</f>
        <v>104.54999907811489</v>
      </c>
      <c r="L26" s="201"/>
      <c r="M26" s="201"/>
    </row>
    <row r="27" spans="2:13" x14ac:dyDescent="0.35">
      <c r="B27" s="195" t="s">
        <v>74</v>
      </c>
      <c r="C27" s="195" t="s">
        <v>13</v>
      </c>
      <c r="D27" s="196">
        <f>AVERAGE('701D_DepotArrivals_5YW'!BL34:DQ34)</f>
        <v>0.83799999757020782</v>
      </c>
      <c r="E27" s="197">
        <f>SUM('701D_DepotArrivals_5YW'!BL34:DQ34)</f>
        <v>46.089999866361431</v>
      </c>
      <c r="G27" s="195" t="s">
        <v>74</v>
      </c>
      <c r="H27" s="195" t="s">
        <v>13</v>
      </c>
      <c r="I27" s="196">
        <f>AVERAGE('701D_DepotArrivals_10YW'!BG34:DN34)</f>
        <v>0.75423077560770069</v>
      </c>
      <c r="J27" s="197">
        <f>SUM('701D_DepotArrivals_10YW'!BG34:DN34)</f>
        <v>39.220000331600438</v>
      </c>
      <c r="L27" s="201"/>
      <c r="M27" s="201"/>
    </row>
    <row r="28" spans="2:13" x14ac:dyDescent="0.35">
      <c r="B28" s="195" t="s">
        <v>74</v>
      </c>
      <c r="C28" s="195" t="s">
        <v>12</v>
      </c>
      <c r="D28" s="196">
        <f>AVERAGE('701D_DepotArrivals_5YW'!BL35:DQ35)</f>
        <v>0</v>
      </c>
      <c r="E28" s="197">
        <f>SUM('701D_DepotArrivals_5YW'!BL35:DQ35)</f>
        <v>0</v>
      </c>
      <c r="G28" s="195" t="s">
        <v>74</v>
      </c>
      <c r="H28" s="195" t="s">
        <v>12</v>
      </c>
      <c r="I28" s="196">
        <f>AVERAGE('701D_DepotArrivals_10YW'!BG35:DN35)</f>
        <v>0</v>
      </c>
      <c r="J28" s="197">
        <f>SUM('701D_DepotArrivals_10YW'!BG35:DN35)</f>
        <v>0</v>
      </c>
      <c r="L28" s="201"/>
      <c r="M28" s="201"/>
    </row>
    <row r="29" spans="2:13" ht="15.5" x14ac:dyDescent="0.35">
      <c r="B29" s="198" t="s">
        <v>75</v>
      </c>
      <c r="C29" s="198" t="s">
        <v>14</v>
      </c>
      <c r="D29" s="199">
        <f>AVERAGE('701D_DepotArrivals_5YW'!BL40:DQ40)</f>
        <v>1.2859393928990215</v>
      </c>
      <c r="E29" s="200">
        <f>SUM('701D_DepotArrivals_5YW'!BL40:DQ40)</f>
        <v>70.726666609446184</v>
      </c>
      <c r="F29" s="84"/>
      <c r="G29" s="198" t="s">
        <v>75</v>
      </c>
      <c r="H29" s="198" t="s">
        <v>14</v>
      </c>
      <c r="I29" s="199">
        <f>AVERAGE('701D_DepotArrivals_10YW'!BG40:DN40)</f>
        <v>1.3324359089900282</v>
      </c>
      <c r="J29" s="200">
        <f>SUM('701D_DepotArrivals_10YW'!BG40:DN40)</f>
        <v>69.286667267481462</v>
      </c>
      <c r="L29" s="201"/>
      <c r="M29" s="201"/>
    </row>
    <row r="30" spans="2:13" x14ac:dyDescent="0.35">
      <c r="D30" s="201"/>
      <c r="E30" s="103"/>
      <c r="I30" s="201"/>
      <c r="J30" s="103"/>
      <c r="L30" s="201"/>
      <c r="M30" s="201"/>
    </row>
    <row r="31" spans="2:13" ht="15.5" x14ac:dyDescent="0.35">
      <c r="B31" s="179" t="s">
        <v>72</v>
      </c>
      <c r="C31" s="180" t="s">
        <v>26</v>
      </c>
      <c r="D31" s="202">
        <f>AVERAGE('701C_DepotArrivals_5YW'!BJ6:DQ6)</f>
        <v>2.3483030268978893</v>
      </c>
      <c r="E31" s="203">
        <f>SUM('701C_DepotArrivals_5YW'!BJ6:DQ6)</f>
        <v>129.15666647938392</v>
      </c>
      <c r="G31" s="179" t="s">
        <v>72</v>
      </c>
      <c r="H31" s="180" t="s">
        <v>26</v>
      </c>
      <c r="I31" s="202">
        <f>AVERAGE('701C_DepotArrivals_10YW'!BJ6:DQ6)</f>
        <v>2.3657575812416538</v>
      </c>
      <c r="J31" s="203">
        <f>SUM('701C_DepotArrivals_10YW'!BJ6:DQ6)</f>
        <v>130.11666696829096</v>
      </c>
      <c r="L31" s="201"/>
      <c r="M31" s="201"/>
    </row>
    <row r="32" spans="2:13" ht="15.5" x14ac:dyDescent="0.35">
      <c r="B32" s="186" t="s">
        <v>73</v>
      </c>
      <c r="C32" s="186" t="s">
        <v>26</v>
      </c>
      <c r="D32" s="204">
        <f>AVERAGE('701C_DepotArrivals_5YW'!BJ9:DQ9)</f>
        <v>0.97865633009699204</v>
      </c>
      <c r="E32" s="205">
        <f>SUM('701C_DepotArrivals_5YW'!BJ9:DQ9)</f>
        <v>53.826098155334563</v>
      </c>
      <c r="G32" s="186" t="s">
        <v>73</v>
      </c>
      <c r="H32" s="186" t="s">
        <v>26</v>
      </c>
      <c r="I32" s="204">
        <f>AVERAGE('701C_DepotArrivals_10YW'!BJ9:DQ9)</f>
        <v>1.0246282375170421</v>
      </c>
      <c r="J32" s="205">
        <f>SUM('701C_DepotArrivals_10YW'!BJ9:DQ9)</f>
        <v>56.354553063437315</v>
      </c>
      <c r="L32" s="201"/>
      <c r="M32" s="201"/>
    </row>
    <row r="33" spans="2:13" ht="15.5" x14ac:dyDescent="0.35">
      <c r="B33" s="198" t="s">
        <v>75</v>
      </c>
      <c r="C33" s="198" t="s">
        <v>26</v>
      </c>
      <c r="D33" s="208">
        <f>AVERAGE('701C_DepotArrivals_5YW'!BJ10:DQ10)</f>
        <v>1.2859393928990215</v>
      </c>
      <c r="E33" s="209">
        <f>SUM('701C_DepotArrivals_5YW'!BJ10:DQ10)</f>
        <v>70.726666609446184</v>
      </c>
      <c r="G33" s="198" t="s">
        <v>75</v>
      </c>
      <c r="H33" s="198" t="s">
        <v>26</v>
      </c>
      <c r="I33" s="208">
        <f>AVERAGE('701C_DepotArrivals_10YW'!BJ10:DQ10)</f>
        <v>1.2597575866814812</v>
      </c>
      <c r="J33" s="209">
        <f>SUM('701C_DepotArrivals_10YW'!BJ10:DQ10)</f>
        <v>69.286667267481462</v>
      </c>
      <c r="L33" s="201"/>
      <c r="M33" s="201"/>
    </row>
    <row r="34" spans="2:13" ht="15.5" x14ac:dyDescent="0.35">
      <c r="B34" s="192" t="s">
        <v>74</v>
      </c>
      <c r="C34" s="192" t="s">
        <v>26</v>
      </c>
      <c r="D34" s="206">
        <f>AVERAGE('701C_DepotArrivals_5YW'!BJ11:DQ11)</f>
        <v>8.3707303901874724E-2</v>
      </c>
      <c r="E34" s="207">
        <f>SUM('701C_DepotArrivals_5YW'!BJ11:DQ11)</f>
        <v>4.6039017146031096</v>
      </c>
      <c r="G34" s="192" t="s">
        <v>74</v>
      </c>
      <c r="H34" s="192" t="s">
        <v>26</v>
      </c>
      <c r="I34" s="206">
        <f>AVERAGE('701C_DepotArrivals_10YW'!BJ11:DQ11)</f>
        <v>8.1371757043130502E-2</v>
      </c>
      <c r="J34" s="207">
        <f>SUM('701C_DepotArrivals_10YW'!BJ11:DQ11)</f>
        <v>4.475446637372178</v>
      </c>
      <c r="L34" s="201"/>
      <c r="M34" s="201"/>
    </row>
    <row r="38" spans="2:13" x14ac:dyDescent="0.35">
      <c r="D38" s="103"/>
      <c r="E38" s="103"/>
      <c r="I38" s="103"/>
      <c r="J38" s="103"/>
    </row>
  </sheetData>
  <mergeCells count="2">
    <mergeCell ref="B2:E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BDD-610E-469A-A981-C19883469033}">
  <dimension ref="A1:BO492"/>
  <sheetViews>
    <sheetView zoomScale="90" zoomScaleNormal="90" workbookViewId="0"/>
  </sheetViews>
  <sheetFormatPr defaultRowHeight="14.5" x14ac:dyDescent="0.35"/>
  <cols>
    <col min="1" max="1" width="27.453125" style="20" customWidth="1"/>
    <col min="2" max="3" width="9.1796875" style="36"/>
    <col min="4" max="4" width="6.26953125" style="19" customWidth="1"/>
    <col min="5" max="5" width="10.7265625" style="15" customWidth="1"/>
    <col min="6" max="6" width="16" style="15" customWidth="1"/>
    <col min="7" max="7" width="2" style="22" customWidth="1"/>
    <col min="8" max="8" width="10.81640625" style="15" customWidth="1"/>
    <col min="9" max="9" width="15.81640625" style="15" customWidth="1"/>
    <col min="10" max="10" width="2" style="22" customWidth="1"/>
    <col min="11" max="11" width="13.81640625" style="44" customWidth="1"/>
    <col min="12" max="12" width="20" style="15" customWidth="1"/>
    <col min="13" max="13" width="10.453125" style="15" customWidth="1"/>
    <col min="14" max="14" width="15.7265625" style="15" bestFit="1" customWidth="1"/>
    <col min="15" max="15" width="9.453125" style="22" customWidth="1"/>
    <col min="16" max="16" width="10.54296875" style="15" customWidth="1"/>
    <col min="17" max="17" width="13.54296875" style="15" customWidth="1"/>
    <col min="18" max="18" width="2" style="22" customWidth="1"/>
    <col min="19" max="19" width="10.7265625" style="15" customWidth="1"/>
    <col min="20" max="20" width="13.54296875" style="15" customWidth="1"/>
    <col min="21" max="21" width="2" style="22" customWidth="1"/>
    <col min="22" max="22" width="13.81640625" style="44" customWidth="1"/>
    <col min="23" max="23" width="19.7265625" style="15" customWidth="1"/>
    <col min="24" max="24" width="11.54296875" style="15" customWidth="1"/>
    <col min="25" max="25" width="15.7265625" style="15" bestFit="1" customWidth="1"/>
    <col min="26" max="26" width="9.1796875" style="22"/>
    <col min="27" max="27" width="12.81640625" style="15" customWidth="1"/>
    <col min="28" max="28" width="20.26953125" style="15" bestFit="1" customWidth="1"/>
    <col min="29" max="29" width="2" style="22" customWidth="1"/>
    <col min="30" max="30" width="12.7265625" style="15" customWidth="1"/>
    <col min="31" max="31" width="22.7265625" style="15" bestFit="1" customWidth="1"/>
    <col min="32" max="67" width="9.1796875" style="20"/>
  </cols>
  <sheetData>
    <row r="1" spans="1:67" s="27" customFormat="1" ht="21" x14ac:dyDescent="0.5">
      <c r="A1" s="34"/>
      <c r="B1" s="35"/>
      <c r="C1" s="35"/>
      <c r="D1" s="28"/>
      <c r="E1" s="242" t="s">
        <v>58</v>
      </c>
      <c r="F1" s="242"/>
      <c r="G1" s="242"/>
      <c r="H1" s="242"/>
      <c r="I1" s="242"/>
      <c r="J1" s="242"/>
      <c r="K1" s="242"/>
      <c r="L1" s="242"/>
      <c r="M1" s="242"/>
      <c r="N1" s="242"/>
      <c r="O1" s="29"/>
      <c r="P1" s="242" t="s">
        <v>59</v>
      </c>
      <c r="Q1" s="242"/>
      <c r="R1" s="242"/>
      <c r="S1" s="242"/>
      <c r="T1" s="242"/>
      <c r="U1" s="242"/>
      <c r="V1" s="242"/>
      <c r="W1" s="242"/>
      <c r="X1" s="242"/>
      <c r="Y1" s="242"/>
      <c r="Z1" s="29"/>
      <c r="AA1" s="242" t="s">
        <v>60</v>
      </c>
      <c r="AB1" s="242"/>
      <c r="AC1" s="242"/>
      <c r="AD1" s="242"/>
      <c r="AE1" s="242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</row>
    <row r="2" spans="1:67" s="17" customFormat="1" ht="63.75" customHeight="1" x14ac:dyDescent="0.5">
      <c r="A2" s="240" t="s">
        <v>63</v>
      </c>
      <c r="B2" s="240"/>
      <c r="C2" s="240"/>
      <c r="D2" s="23"/>
      <c r="E2" s="243" t="s">
        <v>38</v>
      </c>
      <c r="F2" s="243"/>
      <c r="G2" s="21"/>
      <c r="H2" s="239" t="s">
        <v>54</v>
      </c>
      <c r="I2" s="239"/>
      <c r="J2" s="21"/>
      <c r="K2" s="241" t="s">
        <v>50</v>
      </c>
      <c r="L2" s="241"/>
      <c r="M2" s="241"/>
      <c r="N2" s="241"/>
      <c r="O2" s="21"/>
      <c r="P2" s="243" t="s">
        <v>40</v>
      </c>
      <c r="Q2" s="243"/>
      <c r="R2" s="21"/>
      <c r="S2" s="239" t="s">
        <v>57</v>
      </c>
      <c r="T2" s="239"/>
      <c r="U2" s="21"/>
      <c r="V2" s="241" t="s">
        <v>41</v>
      </c>
      <c r="W2" s="241"/>
      <c r="X2" s="241"/>
      <c r="Y2" s="241"/>
      <c r="Z2" s="21"/>
      <c r="AA2" s="243" t="s">
        <v>52</v>
      </c>
      <c r="AB2" s="243"/>
      <c r="AC2" s="21"/>
      <c r="AD2" s="239" t="s">
        <v>55</v>
      </c>
      <c r="AE2" s="239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</row>
    <row r="3" spans="1:67" s="24" customFormat="1" x14ac:dyDescent="0.35">
      <c r="A3" s="37"/>
      <c r="B3" s="38" t="s">
        <v>62</v>
      </c>
      <c r="C3" s="38" t="s">
        <v>61</v>
      </c>
      <c r="D3" s="25"/>
      <c r="E3" s="30" t="s">
        <v>94</v>
      </c>
      <c r="F3" s="30"/>
      <c r="G3" s="31"/>
      <c r="H3" s="30" t="s">
        <v>95</v>
      </c>
      <c r="I3" s="30"/>
      <c r="J3" s="31"/>
      <c r="K3" s="42"/>
      <c r="L3" s="30" t="s">
        <v>90</v>
      </c>
      <c r="M3" s="30"/>
      <c r="N3" s="30"/>
      <c r="O3" s="31"/>
      <c r="P3" s="30" t="s">
        <v>96</v>
      </c>
      <c r="Q3" s="30"/>
      <c r="R3" s="31"/>
      <c r="S3" s="30" t="s">
        <v>91</v>
      </c>
      <c r="T3" s="30"/>
      <c r="U3" s="31"/>
      <c r="V3" s="42"/>
      <c r="W3" s="30" t="s">
        <v>97</v>
      </c>
      <c r="X3" s="30"/>
      <c r="Y3" s="30"/>
      <c r="Z3" s="31"/>
      <c r="AA3" s="30" t="s">
        <v>92</v>
      </c>
      <c r="AB3" s="30"/>
      <c r="AC3" s="31"/>
      <c r="AD3" s="30" t="s">
        <v>93</v>
      </c>
      <c r="AE3" s="30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</row>
    <row r="4" spans="1:67" x14ac:dyDescent="0.35">
      <c r="A4" s="39" t="s">
        <v>38</v>
      </c>
      <c r="B4" s="40">
        <f>AVERAGE(F5:F370)</f>
        <v>14.661431455537258</v>
      </c>
      <c r="C4" s="40">
        <f>SUM(F5:F623)</f>
        <v>894.34731878777279</v>
      </c>
      <c r="E4" s="222" t="s">
        <v>36</v>
      </c>
      <c r="F4" s="222" t="s">
        <v>37</v>
      </c>
      <c r="G4" s="32"/>
      <c r="H4" s="222" t="s">
        <v>36</v>
      </c>
      <c r="I4" s="222" t="s">
        <v>37</v>
      </c>
      <c r="J4" s="32"/>
      <c r="K4" s="41" t="s">
        <v>66</v>
      </c>
      <c r="L4" s="222" t="s">
        <v>42</v>
      </c>
      <c r="M4" s="222" t="s">
        <v>36</v>
      </c>
      <c r="N4" s="222" t="s">
        <v>51</v>
      </c>
      <c r="O4" s="32"/>
      <c r="P4" s="222" t="s">
        <v>36</v>
      </c>
      <c r="Q4" s="222" t="s">
        <v>39</v>
      </c>
      <c r="R4" s="32"/>
      <c r="S4" s="222" t="s">
        <v>36</v>
      </c>
      <c r="T4" s="222" t="s">
        <v>39</v>
      </c>
      <c r="U4" s="32"/>
      <c r="V4" s="41" t="s">
        <v>66</v>
      </c>
      <c r="W4" s="222" t="s">
        <v>42</v>
      </c>
      <c r="X4" s="222" t="s">
        <v>36</v>
      </c>
      <c r="Y4" s="222" t="s">
        <v>43</v>
      </c>
      <c r="Z4" s="32"/>
      <c r="AA4" s="222" t="s">
        <v>36</v>
      </c>
      <c r="AB4" s="222" t="s">
        <v>53</v>
      </c>
      <c r="AC4" s="32"/>
      <c r="AD4" s="222" t="s">
        <v>36</v>
      </c>
      <c r="AE4" s="222" t="s">
        <v>56</v>
      </c>
    </row>
    <row r="5" spans="1:67" x14ac:dyDescent="0.35">
      <c r="A5" s="39" t="s">
        <v>54</v>
      </c>
      <c r="B5" s="40">
        <f>AVERAGE(I5:I370)</f>
        <v>0.92846062565851384</v>
      </c>
      <c r="C5" s="40">
        <f>SUM(I5:I623)</f>
        <v>56.636098165169344</v>
      </c>
      <c r="E5" s="223">
        <v>43800</v>
      </c>
      <c r="F5" s="224">
        <v>4.4853296997706096</v>
      </c>
      <c r="G5" s="32"/>
      <c r="H5" s="223">
        <v>43800</v>
      </c>
      <c r="I5" s="224">
        <v>4.0068332245796903</v>
      </c>
      <c r="J5" s="32"/>
      <c r="K5" s="43" t="str">
        <f>L5&amp;M5</f>
        <v>Accessory Module43800</v>
      </c>
      <c r="L5" s="225" t="s">
        <v>44</v>
      </c>
      <c r="M5" s="223">
        <v>43800</v>
      </c>
      <c r="N5" s="224">
        <v>1.23666667938232</v>
      </c>
      <c r="O5" s="32"/>
      <c r="P5" s="223">
        <v>43800</v>
      </c>
      <c r="Q5" s="224">
        <v>3.1713369764328001</v>
      </c>
      <c r="R5" s="32"/>
      <c r="S5" s="223">
        <v>43800</v>
      </c>
      <c r="T5" s="224">
        <v>1.3031666666666699</v>
      </c>
      <c r="U5" s="32"/>
      <c r="V5" s="43" t="str">
        <f>W5&amp;X5</f>
        <v>Accessory Module43800</v>
      </c>
      <c r="W5" s="225" t="s">
        <v>44</v>
      </c>
      <c r="X5" s="223">
        <v>43800</v>
      </c>
      <c r="Y5" s="224">
        <v>0</v>
      </c>
      <c r="Z5" s="32"/>
      <c r="AA5" s="223">
        <v>43800</v>
      </c>
      <c r="AB5" s="224">
        <v>0.66666666666666696</v>
      </c>
      <c r="AC5" s="32"/>
      <c r="AD5" s="223">
        <v>43800</v>
      </c>
      <c r="AE5" s="224">
        <v>0.66666666666666696</v>
      </c>
    </row>
    <row r="6" spans="1:67" x14ac:dyDescent="0.35">
      <c r="A6" s="39" t="s">
        <v>50</v>
      </c>
      <c r="B6" s="40">
        <f>AVERAGE(N5:N370)</f>
        <v>12.266020046270546</v>
      </c>
      <c r="C6" s="40">
        <f>SUM(N5:N623)</f>
        <v>5421.6966693854583</v>
      </c>
      <c r="E6" s="223">
        <v>43831</v>
      </c>
      <c r="F6" s="224">
        <v>11.8185527086417</v>
      </c>
      <c r="G6" s="32"/>
      <c r="H6" s="223">
        <v>43831</v>
      </c>
      <c r="I6" s="224">
        <v>2.2221699843803999</v>
      </c>
      <c r="J6" s="32"/>
      <c r="K6" s="43" t="str">
        <f t="shared" ref="K6:K69" si="0">L6&amp;M6</f>
        <v>Accessory Module43831</v>
      </c>
      <c r="L6" s="225" t="s">
        <v>44</v>
      </c>
      <c r="M6" s="223">
        <v>43831</v>
      </c>
      <c r="N6" s="224">
        <v>2.7533334096272801</v>
      </c>
      <c r="O6" s="32"/>
      <c r="P6" s="223">
        <v>43831</v>
      </c>
      <c r="Q6" s="224">
        <v>0.69811402160326697</v>
      </c>
      <c r="R6" s="32"/>
      <c r="S6" s="223">
        <v>43831</v>
      </c>
      <c r="T6" s="224">
        <v>0.36116334398587502</v>
      </c>
      <c r="U6" s="32"/>
      <c r="V6" s="43" t="str">
        <f t="shared" ref="V6:V69" si="1">W6&amp;X6</f>
        <v>Accessory Module43831</v>
      </c>
      <c r="W6" s="225" t="s">
        <v>44</v>
      </c>
      <c r="X6" s="223">
        <v>43831</v>
      </c>
      <c r="Y6" s="224">
        <v>0</v>
      </c>
      <c r="Z6" s="32"/>
      <c r="AA6" s="223">
        <v>43831</v>
      </c>
      <c r="AB6" s="224">
        <v>1.9966666698455799</v>
      </c>
      <c r="AC6" s="32"/>
      <c r="AD6" s="223">
        <v>43831</v>
      </c>
      <c r="AE6" s="224">
        <v>1.9966666698455799</v>
      </c>
    </row>
    <row r="7" spans="1:67" x14ac:dyDescent="0.35">
      <c r="A7" s="39" t="s">
        <v>40</v>
      </c>
      <c r="B7" s="40">
        <f>AVERAGE(Q5:Q370)</f>
        <v>1.6526122213810617</v>
      </c>
      <c r="C7" s="40">
        <f>SUM(Q5:Q623)</f>
        <v>100.80934550424476</v>
      </c>
      <c r="E7" s="223">
        <v>43862</v>
      </c>
      <c r="F7" s="224">
        <v>11.8185527086417</v>
      </c>
      <c r="G7" s="32"/>
      <c r="H7" s="223">
        <v>43862</v>
      </c>
      <c r="I7" s="224">
        <v>2.2221699843803999</v>
      </c>
      <c r="J7" s="32"/>
      <c r="K7" s="43" t="str">
        <f t="shared" si="0"/>
        <v>Accessory Module43862</v>
      </c>
      <c r="L7" s="225" t="s">
        <v>44</v>
      </c>
      <c r="M7" s="223">
        <v>43862</v>
      </c>
      <c r="N7" s="224">
        <v>2.7533334096272801</v>
      </c>
      <c r="O7" s="32"/>
      <c r="P7" s="223">
        <v>43862</v>
      </c>
      <c r="Q7" s="224">
        <v>0.69811402160326697</v>
      </c>
      <c r="R7" s="32"/>
      <c r="S7" s="223">
        <v>43862</v>
      </c>
      <c r="T7" s="224">
        <v>0.36116334398587502</v>
      </c>
      <c r="U7" s="32"/>
      <c r="V7" s="43" t="str">
        <f t="shared" si="1"/>
        <v>Accessory Module43862</v>
      </c>
      <c r="W7" s="225" t="s">
        <v>44</v>
      </c>
      <c r="X7" s="223">
        <v>43862</v>
      </c>
      <c r="Y7" s="224">
        <v>0</v>
      </c>
      <c r="Z7" s="32"/>
      <c r="AA7" s="223">
        <v>43862</v>
      </c>
      <c r="AB7" s="224">
        <v>1.9966666698455799</v>
      </c>
      <c r="AC7" s="32"/>
      <c r="AD7" s="223">
        <v>43862</v>
      </c>
      <c r="AE7" s="224">
        <v>1.9966666698455799</v>
      </c>
    </row>
    <row r="8" spans="1:67" x14ac:dyDescent="0.35">
      <c r="A8" s="39" t="s">
        <v>57</v>
      </c>
      <c r="B8" s="40">
        <f>AVERAGE(T5:T370)</f>
        <v>7.5473798600050976E-2</v>
      </c>
      <c r="C8" s="40">
        <f>SUM(T5:T623)</f>
        <v>4.6039017146031096</v>
      </c>
      <c r="E8" s="223">
        <v>43891</v>
      </c>
      <c r="F8" s="224">
        <v>11.8185527086417</v>
      </c>
      <c r="G8" s="32"/>
      <c r="H8" s="223">
        <v>43891</v>
      </c>
      <c r="I8" s="224">
        <v>2.2221699843803999</v>
      </c>
      <c r="J8" s="32"/>
      <c r="K8" s="43" t="str">
        <f t="shared" si="0"/>
        <v>Accessory Module43891</v>
      </c>
      <c r="L8" s="225" t="s">
        <v>44</v>
      </c>
      <c r="M8" s="223">
        <v>43891</v>
      </c>
      <c r="N8" s="224">
        <v>2.7533334096272801</v>
      </c>
      <c r="O8" s="32"/>
      <c r="P8" s="223">
        <v>43891</v>
      </c>
      <c r="Q8" s="224">
        <v>0.69811402160326697</v>
      </c>
      <c r="R8" s="32"/>
      <c r="S8" s="223">
        <v>43891</v>
      </c>
      <c r="T8" s="224">
        <v>0.36116334398587502</v>
      </c>
      <c r="U8" s="32"/>
      <c r="V8" s="43" t="str">
        <f t="shared" si="1"/>
        <v>Accessory Module43891</v>
      </c>
      <c r="W8" s="225" t="s">
        <v>44</v>
      </c>
      <c r="X8" s="223">
        <v>43891</v>
      </c>
      <c r="Y8" s="224">
        <v>0</v>
      </c>
      <c r="Z8" s="32"/>
      <c r="AA8" s="223">
        <v>43891</v>
      </c>
      <c r="AB8" s="224">
        <v>1.9966666698455799</v>
      </c>
      <c r="AC8" s="32"/>
      <c r="AD8" s="223">
        <v>43891</v>
      </c>
      <c r="AE8" s="224">
        <v>1.9966666698455799</v>
      </c>
    </row>
    <row r="9" spans="1:67" x14ac:dyDescent="0.35">
      <c r="A9" s="39" t="s">
        <v>41</v>
      </c>
      <c r="B9" s="40">
        <f>AVERAGE(Y5:Y370)</f>
        <v>0.47805099801511536</v>
      </c>
      <c r="C9" s="40">
        <f>SUM(Y5:Y623)</f>
        <v>234.94666525411097</v>
      </c>
      <c r="E9" s="223">
        <v>43922</v>
      </c>
      <c r="F9" s="224">
        <v>15.938880290271801</v>
      </c>
      <c r="G9" s="32"/>
      <c r="H9" s="223">
        <v>43922</v>
      </c>
      <c r="I9" s="224">
        <v>1.3064750007291599</v>
      </c>
      <c r="J9" s="32"/>
      <c r="K9" s="43" t="str">
        <f t="shared" si="0"/>
        <v>Accessory Module43922</v>
      </c>
      <c r="L9" s="225" t="s">
        <v>44</v>
      </c>
      <c r="M9" s="223">
        <v>43922</v>
      </c>
      <c r="N9" s="224">
        <v>4.2299998601277702</v>
      </c>
      <c r="O9" s="32"/>
      <c r="P9" s="223">
        <v>43922</v>
      </c>
      <c r="Q9" s="224">
        <v>0.93111967476010304</v>
      </c>
      <c r="R9" s="32"/>
      <c r="S9" s="223">
        <v>43922</v>
      </c>
      <c r="T9" s="224">
        <v>0.176858331114054</v>
      </c>
      <c r="U9" s="32"/>
      <c r="V9" s="43" t="str">
        <f t="shared" si="1"/>
        <v>Accessory Module43922</v>
      </c>
      <c r="W9" s="225" t="s">
        <v>44</v>
      </c>
      <c r="X9" s="223">
        <v>43922</v>
      </c>
      <c r="Y9" s="224">
        <v>0</v>
      </c>
      <c r="Z9" s="32"/>
      <c r="AA9" s="223">
        <v>43922</v>
      </c>
      <c r="AB9" s="224">
        <v>1.1566666762034099</v>
      </c>
      <c r="AC9" s="32"/>
      <c r="AD9" s="223">
        <v>43922</v>
      </c>
      <c r="AE9" s="224">
        <v>1.1566666762034099</v>
      </c>
    </row>
    <row r="10" spans="1:67" x14ac:dyDescent="0.35">
      <c r="A10" s="39" t="s">
        <v>52</v>
      </c>
      <c r="B10" s="40">
        <f>AVERAGE(AB5:AB370)</f>
        <v>1.1594535509745276</v>
      </c>
      <c r="C10" s="40">
        <f>SUM(AB5:AB623)</f>
        <v>70.726666609446184</v>
      </c>
      <c r="E10" s="223">
        <v>43952</v>
      </c>
      <c r="F10" s="224">
        <v>15.938880290271801</v>
      </c>
      <c r="G10" s="32"/>
      <c r="H10" s="223">
        <v>43952</v>
      </c>
      <c r="I10" s="224">
        <v>1.3064750007291599</v>
      </c>
      <c r="J10" s="32"/>
      <c r="K10" s="43" t="str">
        <f t="shared" si="0"/>
        <v>Accessory Module43952</v>
      </c>
      <c r="L10" s="225" t="s">
        <v>44</v>
      </c>
      <c r="M10" s="223">
        <v>43952</v>
      </c>
      <c r="N10" s="224">
        <v>4.2299998601277702</v>
      </c>
      <c r="O10" s="32"/>
      <c r="P10" s="223">
        <v>43952</v>
      </c>
      <c r="Q10" s="224">
        <v>0.93111967476010304</v>
      </c>
      <c r="R10" s="32"/>
      <c r="S10" s="223">
        <v>43952</v>
      </c>
      <c r="T10" s="224">
        <v>0.176858331114054</v>
      </c>
      <c r="U10" s="32"/>
      <c r="V10" s="43" t="str">
        <f t="shared" si="1"/>
        <v>Accessory Module43952</v>
      </c>
      <c r="W10" s="225" t="s">
        <v>44</v>
      </c>
      <c r="X10" s="223">
        <v>43952</v>
      </c>
      <c r="Y10" s="224">
        <v>0</v>
      </c>
      <c r="Z10" s="32"/>
      <c r="AA10" s="223">
        <v>43952</v>
      </c>
      <c r="AB10" s="224">
        <v>1.1566666762034099</v>
      </c>
      <c r="AC10" s="32"/>
      <c r="AD10" s="223">
        <v>43952</v>
      </c>
      <c r="AE10" s="224">
        <v>1.1566666762034099</v>
      </c>
    </row>
    <row r="11" spans="1:67" x14ac:dyDescent="0.35">
      <c r="A11" s="39" t="s">
        <v>55</v>
      </c>
      <c r="B11" s="40">
        <f>AVERAGE(AE5:AE370)</f>
        <v>1.1594535509745276</v>
      </c>
      <c r="C11" s="40">
        <f>SUM(AE5:AE623)</f>
        <v>70.726666609446184</v>
      </c>
      <c r="E11" s="223">
        <v>43983</v>
      </c>
      <c r="F11" s="224">
        <v>15.938880290271801</v>
      </c>
      <c r="G11" s="32"/>
      <c r="H11" s="223">
        <v>43983</v>
      </c>
      <c r="I11" s="224">
        <v>1.3064750007291599</v>
      </c>
      <c r="J11" s="32"/>
      <c r="K11" s="43" t="str">
        <f t="shared" si="0"/>
        <v>Accessory Module43983</v>
      </c>
      <c r="L11" s="225" t="s">
        <v>44</v>
      </c>
      <c r="M11" s="223">
        <v>43983</v>
      </c>
      <c r="N11" s="224">
        <v>4.2299998601277702</v>
      </c>
      <c r="O11" s="32"/>
      <c r="P11" s="223">
        <v>43983</v>
      </c>
      <c r="Q11" s="224">
        <v>0.93111967476010304</v>
      </c>
      <c r="R11" s="32"/>
      <c r="S11" s="223">
        <v>43983</v>
      </c>
      <c r="T11" s="224">
        <v>0.176858331114054</v>
      </c>
      <c r="U11" s="32"/>
      <c r="V11" s="43" t="str">
        <f t="shared" si="1"/>
        <v>Accessory Module43983</v>
      </c>
      <c r="W11" s="225" t="s">
        <v>44</v>
      </c>
      <c r="X11" s="223">
        <v>43983</v>
      </c>
      <c r="Y11" s="224">
        <v>0</v>
      </c>
      <c r="Z11" s="32"/>
      <c r="AA11" s="223">
        <v>43983</v>
      </c>
      <c r="AB11" s="224">
        <v>1.1566666762034099</v>
      </c>
      <c r="AC11" s="32"/>
      <c r="AD11" s="223">
        <v>43983</v>
      </c>
      <c r="AE11" s="224">
        <v>1.1566666762034099</v>
      </c>
    </row>
    <row r="12" spans="1:67" x14ac:dyDescent="0.35">
      <c r="E12" s="223">
        <v>44013</v>
      </c>
      <c r="F12" s="224">
        <v>15.8141041573981</v>
      </c>
      <c r="G12" s="32"/>
      <c r="H12" s="223">
        <v>44013</v>
      </c>
      <c r="I12" s="224">
        <v>1.37833664791286</v>
      </c>
      <c r="J12" s="32"/>
      <c r="K12" s="43" t="str">
        <f t="shared" si="0"/>
        <v>Accessory Module44013</v>
      </c>
      <c r="L12" s="225" t="s">
        <v>44</v>
      </c>
      <c r="M12" s="223">
        <v>44013</v>
      </c>
      <c r="N12" s="224">
        <v>3.8599999745686899</v>
      </c>
      <c r="O12" s="32"/>
      <c r="P12" s="223">
        <v>44013</v>
      </c>
      <c r="Q12" s="224">
        <v>1.56922896930575</v>
      </c>
      <c r="R12" s="32"/>
      <c r="S12" s="223">
        <v>44013</v>
      </c>
      <c r="T12" s="224">
        <v>0.17499666622281099</v>
      </c>
      <c r="U12" s="32"/>
      <c r="V12" s="43" t="str">
        <f t="shared" si="1"/>
        <v>Accessory Module44013</v>
      </c>
      <c r="W12" s="225" t="s">
        <v>44</v>
      </c>
      <c r="X12" s="223">
        <v>44013</v>
      </c>
      <c r="Y12" s="224">
        <v>0</v>
      </c>
      <c r="Z12" s="32"/>
      <c r="AA12" s="223">
        <v>44013</v>
      </c>
      <c r="AB12" s="224">
        <v>1.6400000254313101</v>
      </c>
      <c r="AC12" s="32"/>
      <c r="AD12" s="223">
        <v>44013</v>
      </c>
      <c r="AE12" s="224">
        <v>1.6400000254313101</v>
      </c>
    </row>
    <row r="13" spans="1:67" x14ac:dyDescent="0.35">
      <c r="E13" s="223">
        <v>44044</v>
      </c>
      <c r="F13" s="224">
        <v>15.8141041573981</v>
      </c>
      <c r="G13" s="32"/>
      <c r="H13" s="223">
        <v>44044</v>
      </c>
      <c r="I13" s="224">
        <v>1.37833664791286</v>
      </c>
      <c r="J13" s="32"/>
      <c r="K13" s="43" t="str">
        <f t="shared" si="0"/>
        <v>Accessory Module44044</v>
      </c>
      <c r="L13" s="225" t="s">
        <v>44</v>
      </c>
      <c r="M13" s="223">
        <v>44044</v>
      </c>
      <c r="N13" s="224">
        <v>3.8599999745686899</v>
      </c>
      <c r="O13" s="32"/>
      <c r="P13" s="223">
        <v>44044</v>
      </c>
      <c r="Q13" s="224">
        <v>1.56922896930575</v>
      </c>
      <c r="R13" s="32"/>
      <c r="S13" s="223">
        <v>44044</v>
      </c>
      <c r="T13" s="224">
        <v>0.17499666622281099</v>
      </c>
      <c r="U13" s="32"/>
      <c r="V13" s="43" t="str">
        <f t="shared" si="1"/>
        <v>Accessory Module44044</v>
      </c>
      <c r="W13" s="225" t="s">
        <v>44</v>
      </c>
      <c r="X13" s="223">
        <v>44044</v>
      </c>
      <c r="Y13" s="224">
        <v>0</v>
      </c>
      <c r="Z13" s="32"/>
      <c r="AA13" s="223">
        <v>44044</v>
      </c>
      <c r="AB13" s="224">
        <v>1.6400000254313101</v>
      </c>
      <c r="AC13" s="32"/>
      <c r="AD13" s="223">
        <v>44044</v>
      </c>
      <c r="AE13" s="224">
        <v>1.6400000254313101</v>
      </c>
    </row>
    <row r="14" spans="1:67" x14ac:dyDescent="0.35">
      <c r="A14" s="20" t="s">
        <v>78</v>
      </c>
      <c r="E14" s="223">
        <v>44075</v>
      </c>
      <c r="F14" s="224">
        <v>15.8141041573981</v>
      </c>
      <c r="G14" s="32"/>
      <c r="H14" s="223">
        <v>44075</v>
      </c>
      <c r="I14" s="224">
        <v>1.37833664791286</v>
      </c>
      <c r="J14" s="32"/>
      <c r="K14" s="43" t="str">
        <f t="shared" si="0"/>
        <v>Accessory Module44075</v>
      </c>
      <c r="L14" s="225" t="s">
        <v>44</v>
      </c>
      <c r="M14" s="223">
        <v>44075</v>
      </c>
      <c r="N14" s="224">
        <v>3.8599999745686899</v>
      </c>
      <c r="O14" s="32"/>
      <c r="P14" s="223">
        <v>44075</v>
      </c>
      <c r="Q14" s="224">
        <v>1.56922896930575</v>
      </c>
      <c r="R14" s="32"/>
      <c r="S14" s="223">
        <v>44075</v>
      </c>
      <c r="T14" s="224">
        <v>0.17499666622281099</v>
      </c>
      <c r="U14" s="32"/>
      <c r="V14" s="43" t="str">
        <f t="shared" si="1"/>
        <v>Accessory Module44075</v>
      </c>
      <c r="W14" s="225" t="s">
        <v>44</v>
      </c>
      <c r="X14" s="223">
        <v>44075</v>
      </c>
      <c r="Y14" s="224">
        <v>0</v>
      </c>
      <c r="Z14" s="32"/>
      <c r="AA14" s="223">
        <v>44075</v>
      </c>
      <c r="AB14" s="224">
        <v>1.6400000254313101</v>
      </c>
      <c r="AC14" s="32"/>
      <c r="AD14" s="223">
        <v>44075</v>
      </c>
      <c r="AE14" s="224">
        <v>1.6400000254313101</v>
      </c>
    </row>
    <row r="15" spans="1:67" x14ac:dyDescent="0.35">
      <c r="A15" s="20" t="s">
        <v>79</v>
      </c>
      <c r="E15" s="223">
        <v>44105</v>
      </c>
      <c r="F15" s="224">
        <v>14.3934846813838</v>
      </c>
      <c r="G15" s="32"/>
      <c r="H15" s="223">
        <v>44105</v>
      </c>
      <c r="I15" s="224">
        <v>1.12954333679875</v>
      </c>
      <c r="J15" s="32"/>
      <c r="K15" s="43" t="str">
        <f t="shared" si="0"/>
        <v>Accessory Module44105</v>
      </c>
      <c r="L15" s="225" t="s">
        <v>44</v>
      </c>
      <c r="M15" s="223">
        <v>44105</v>
      </c>
      <c r="N15" s="224">
        <v>3.3766667048136401</v>
      </c>
      <c r="O15" s="32"/>
      <c r="P15" s="223">
        <v>44105</v>
      </c>
      <c r="Q15" s="224">
        <v>1.61984863923391</v>
      </c>
      <c r="R15" s="32"/>
      <c r="S15" s="223">
        <v>44105</v>
      </c>
      <c r="T15" s="224">
        <v>0.22712333865960399</v>
      </c>
      <c r="U15" s="32"/>
      <c r="V15" s="43" t="str">
        <f t="shared" si="1"/>
        <v>Accessory Module44105</v>
      </c>
      <c r="W15" s="225" t="s">
        <v>44</v>
      </c>
      <c r="X15" s="223">
        <v>44105</v>
      </c>
      <c r="Y15" s="224">
        <v>0</v>
      </c>
      <c r="Z15" s="32"/>
      <c r="AA15" s="223">
        <v>44105</v>
      </c>
      <c r="AB15" s="224">
        <v>3.8466666539510102</v>
      </c>
      <c r="AC15" s="32"/>
      <c r="AD15" s="223">
        <v>44105</v>
      </c>
      <c r="AE15" s="224">
        <v>3.8466666539510102</v>
      </c>
    </row>
    <row r="16" spans="1:67" x14ac:dyDescent="0.35">
      <c r="A16" s="20" t="s">
        <v>80</v>
      </c>
      <c r="E16" s="223">
        <v>44136</v>
      </c>
      <c r="F16" s="224">
        <v>14.3934846813838</v>
      </c>
      <c r="G16" s="32"/>
      <c r="H16" s="223">
        <v>44136</v>
      </c>
      <c r="I16" s="224">
        <v>1.12954333679875</v>
      </c>
      <c r="J16" s="32"/>
      <c r="K16" s="43" t="str">
        <f t="shared" si="0"/>
        <v>Accessory Module44136</v>
      </c>
      <c r="L16" s="225" t="s">
        <v>44</v>
      </c>
      <c r="M16" s="223">
        <v>44136</v>
      </c>
      <c r="N16" s="224">
        <v>3.3766667048136401</v>
      </c>
      <c r="O16" s="32"/>
      <c r="P16" s="223">
        <v>44136</v>
      </c>
      <c r="Q16" s="224">
        <v>1.61984863923391</v>
      </c>
      <c r="R16" s="32"/>
      <c r="S16" s="223">
        <v>44136</v>
      </c>
      <c r="T16" s="224">
        <v>0.22712333865960399</v>
      </c>
      <c r="U16" s="32"/>
      <c r="V16" s="43" t="str">
        <f t="shared" si="1"/>
        <v>Accessory Module44136</v>
      </c>
      <c r="W16" s="225" t="s">
        <v>44</v>
      </c>
      <c r="X16" s="223">
        <v>44136</v>
      </c>
      <c r="Y16" s="224">
        <v>0</v>
      </c>
      <c r="Z16" s="32"/>
      <c r="AA16" s="223">
        <v>44136</v>
      </c>
      <c r="AB16" s="224">
        <v>3.8466666539510102</v>
      </c>
      <c r="AC16" s="32"/>
      <c r="AD16" s="223">
        <v>44136</v>
      </c>
      <c r="AE16" s="224">
        <v>3.8466666539510102</v>
      </c>
    </row>
    <row r="17" spans="1:31" x14ac:dyDescent="0.35">
      <c r="A17" s="20" t="s">
        <v>81</v>
      </c>
      <c r="E17" s="223">
        <v>44166</v>
      </c>
      <c r="F17" s="224">
        <v>14.3934846813838</v>
      </c>
      <c r="G17" s="32"/>
      <c r="H17" s="223">
        <v>44166</v>
      </c>
      <c r="I17" s="224">
        <v>1.12954333679875</v>
      </c>
      <c r="J17" s="32"/>
      <c r="K17" s="43" t="str">
        <f t="shared" si="0"/>
        <v>Accessory Module44166</v>
      </c>
      <c r="L17" s="225" t="s">
        <v>44</v>
      </c>
      <c r="M17" s="223">
        <v>44166</v>
      </c>
      <c r="N17" s="224">
        <v>3.3766667048136401</v>
      </c>
      <c r="O17" s="32"/>
      <c r="P17" s="223">
        <v>44166</v>
      </c>
      <c r="Q17" s="224">
        <v>1.61984863923391</v>
      </c>
      <c r="R17" s="32"/>
      <c r="S17" s="223">
        <v>44166</v>
      </c>
      <c r="T17" s="224">
        <v>0.22712333865960399</v>
      </c>
      <c r="U17" s="32"/>
      <c r="V17" s="43" t="str">
        <f t="shared" si="1"/>
        <v>Accessory Module44166</v>
      </c>
      <c r="W17" s="225" t="s">
        <v>44</v>
      </c>
      <c r="X17" s="223">
        <v>44166</v>
      </c>
      <c r="Y17" s="224">
        <v>0</v>
      </c>
      <c r="Z17" s="32"/>
      <c r="AA17" s="223">
        <v>44166</v>
      </c>
      <c r="AB17" s="224">
        <v>3.8466666539510102</v>
      </c>
      <c r="AC17" s="32"/>
      <c r="AD17" s="223">
        <v>44166</v>
      </c>
      <c r="AE17" s="224">
        <v>3.8466666539510102</v>
      </c>
    </row>
    <row r="18" spans="1:31" x14ac:dyDescent="0.35">
      <c r="A18" s="20" t="s">
        <v>82</v>
      </c>
      <c r="E18" s="223">
        <v>44197</v>
      </c>
      <c r="F18" s="224">
        <v>12.0709183431109</v>
      </c>
      <c r="G18" s="32"/>
      <c r="H18" s="223">
        <v>44197</v>
      </c>
      <c r="I18" s="224">
        <v>0.99333331733941999</v>
      </c>
      <c r="J18" s="32"/>
      <c r="K18" s="43" t="str">
        <f t="shared" si="0"/>
        <v>Accessory Module44197</v>
      </c>
      <c r="L18" s="225" t="s">
        <v>44</v>
      </c>
      <c r="M18" s="223">
        <v>44197</v>
      </c>
      <c r="N18" s="224">
        <v>2.90666675567627</v>
      </c>
      <c r="O18" s="32"/>
      <c r="P18" s="223">
        <v>44197</v>
      </c>
      <c r="Q18" s="224">
        <v>0.74908166960477796</v>
      </c>
      <c r="R18" s="32"/>
      <c r="S18" s="223">
        <v>44197</v>
      </c>
      <c r="T18" s="224">
        <v>0</v>
      </c>
      <c r="U18" s="32"/>
      <c r="V18" s="43" t="str">
        <f t="shared" si="1"/>
        <v>Accessory Module44197</v>
      </c>
      <c r="W18" s="225" t="s">
        <v>44</v>
      </c>
      <c r="X18" s="223">
        <v>44197</v>
      </c>
      <c r="Y18" s="224">
        <v>0</v>
      </c>
      <c r="Z18" s="32"/>
      <c r="AA18" s="223">
        <v>44197</v>
      </c>
      <c r="AB18" s="224">
        <v>3.1799999872843401</v>
      </c>
      <c r="AC18" s="32"/>
      <c r="AD18" s="223">
        <v>44197</v>
      </c>
      <c r="AE18" s="224">
        <v>3.1799999872843401</v>
      </c>
    </row>
    <row r="19" spans="1:31" x14ac:dyDescent="0.35">
      <c r="A19" s="20" t="s">
        <v>83</v>
      </c>
      <c r="E19" s="223">
        <v>44228</v>
      </c>
      <c r="F19" s="224">
        <v>12.0709183431109</v>
      </c>
      <c r="G19" s="32"/>
      <c r="H19" s="223">
        <v>44228</v>
      </c>
      <c r="I19" s="224">
        <v>0.99333331733941999</v>
      </c>
      <c r="J19" s="32"/>
      <c r="K19" s="43" t="str">
        <f t="shared" si="0"/>
        <v>Accessory Module44228</v>
      </c>
      <c r="L19" s="225" t="s">
        <v>44</v>
      </c>
      <c r="M19" s="223">
        <v>44228</v>
      </c>
      <c r="N19" s="224">
        <v>2.90666675567627</v>
      </c>
      <c r="O19" s="32"/>
      <c r="P19" s="223">
        <v>44228</v>
      </c>
      <c r="Q19" s="224">
        <v>0.74908166960477796</v>
      </c>
      <c r="R19" s="32"/>
      <c r="S19" s="223">
        <v>44228</v>
      </c>
      <c r="T19" s="224">
        <v>0</v>
      </c>
      <c r="U19" s="32"/>
      <c r="V19" s="43" t="str">
        <f t="shared" si="1"/>
        <v>Accessory Module44228</v>
      </c>
      <c r="W19" s="225" t="s">
        <v>44</v>
      </c>
      <c r="X19" s="223">
        <v>44228</v>
      </c>
      <c r="Y19" s="224">
        <v>0</v>
      </c>
      <c r="Z19" s="32"/>
      <c r="AA19" s="223">
        <v>44228</v>
      </c>
      <c r="AB19" s="224">
        <v>3.1799999872843401</v>
      </c>
      <c r="AC19" s="32"/>
      <c r="AD19" s="223">
        <v>44228</v>
      </c>
      <c r="AE19" s="224">
        <v>3.1799999872843401</v>
      </c>
    </row>
    <row r="20" spans="1:31" x14ac:dyDescent="0.35">
      <c r="E20" s="223">
        <v>44256</v>
      </c>
      <c r="F20" s="224">
        <v>12.0709183431109</v>
      </c>
      <c r="G20" s="32"/>
      <c r="H20" s="223">
        <v>44256</v>
      </c>
      <c r="I20" s="224">
        <v>0.99333331733941999</v>
      </c>
      <c r="J20" s="32"/>
      <c r="K20" s="43" t="str">
        <f t="shared" si="0"/>
        <v>Accessory Module44256</v>
      </c>
      <c r="L20" s="225" t="s">
        <v>44</v>
      </c>
      <c r="M20" s="223">
        <v>44256</v>
      </c>
      <c r="N20" s="224">
        <v>2.90666675567627</v>
      </c>
      <c r="O20" s="32"/>
      <c r="P20" s="223">
        <v>44256</v>
      </c>
      <c r="Q20" s="224">
        <v>0.74908166960477796</v>
      </c>
      <c r="R20" s="32"/>
      <c r="S20" s="223">
        <v>44256</v>
      </c>
      <c r="T20" s="224">
        <v>0</v>
      </c>
      <c r="U20" s="32"/>
      <c r="V20" s="43" t="str">
        <f t="shared" si="1"/>
        <v>Accessory Module44256</v>
      </c>
      <c r="W20" s="225" t="s">
        <v>44</v>
      </c>
      <c r="X20" s="223">
        <v>44256</v>
      </c>
      <c r="Y20" s="224">
        <v>0</v>
      </c>
      <c r="Z20" s="32"/>
      <c r="AA20" s="223">
        <v>44256</v>
      </c>
      <c r="AB20" s="224">
        <v>3.1799999872843401</v>
      </c>
      <c r="AC20" s="32"/>
      <c r="AD20" s="223">
        <v>44256</v>
      </c>
      <c r="AE20" s="224">
        <v>3.1799999872843401</v>
      </c>
    </row>
    <row r="21" spans="1:31" x14ac:dyDescent="0.35">
      <c r="E21" s="223">
        <v>44287</v>
      </c>
      <c r="F21" s="224">
        <v>16.2310837203304</v>
      </c>
      <c r="G21" s="32"/>
      <c r="H21" s="223">
        <v>44287</v>
      </c>
      <c r="I21" s="224">
        <v>1.3733333231260401</v>
      </c>
      <c r="J21" s="32"/>
      <c r="K21" s="43" t="str">
        <f t="shared" si="0"/>
        <v>Accessory Module44287</v>
      </c>
      <c r="L21" s="225" t="s">
        <v>44</v>
      </c>
      <c r="M21" s="223">
        <v>44287</v>
      </c>
      <c r="N21" s="224">
        <v>4.2266667683919303</v>
      </c>
      <c r="O21" s="32"/>
      <c r="P21" s="223">
        <v>44287</v>
      </c>
      <c r="Q21" s="224">
        <v>1.16558264751832</v>
      </c>
      <c r="R21" s="32"/>
      <c r="S21" s="223">
        <v>44287</v>
      </c>
      <c r="T21" s="224">
        <v>0</v>
      </c>
      <c r="U21" s="32"/>
      <c r="V21" s="43" t="str">
        <f t="shared" si="1"/>
        <v>Accessory Module44287</v>
      </c>
      <c r="W21" s="225" t="s">
        <v>44</v>
      </c>
      <c r="X21" s="223">
        <v>44287</v>
      </c>
      <c r="Y21" s="224">
        <v>0</v>
      </c>
      <c r="Z21" s="32"/>
      <c r="AA21" s="223">
        <v>44287</v>
      </c>
      <c r="AB21" s="224">
        <v>1.9166666666666701</v>
      </c>
      <c r="AC21" s="32"/>
      <c r="AD21" s="223">
        <v>44287</v>
      </c>
      <c r="AE21" s="224">
        <v>1.9166666666666701</v>
      </c>
    </row>
    <row r="22" spans="1:31" x14ac:dyDescent="0.35">
      <c r="E22" s="223">
        <v>44317</v>
      </c>
      <c r="F22" s="224">
        <v>16.2310837203304</v>
      </c>
      <c r="G22" s="32"/>
      <c r="H22" s="223">
        <v>44317</v>
      </c>
      <c r="I22" s="224">
        <v>1.3733333231260401</v>
      </c>
      <c r="J22" s="32"/>
      <c r="K22" s="43" t="str">
        <f t="shared" si="0"/>
        <v>Accessory Module44317</v>
      </c>
      <c r="L22" s="225" t="s">
        <v>44</v>
      </c>
      <c r="M22" s="223">
        <v>44317</v>
      </c>
      <c r="N22" s="224">
        <v>4.2266667683919303</v>
      </c>
      <c r="O22" s="32"/>
      <c r="P22" s="223">
        <v>44317</v>
      </c>
      <c r="Q22" s="224">
        <v>1.16558264751832</v>
      </c>
      <c r="R22" s="32"/>
      <c r="S22" s="223">
        <v>44317</v>
      </c>
      <c r="T22" s="224">
        <v>0</v>
      </c>
      <c r="U22" s="32"/>
      <c r="V22" s="43" t="str">
        <f t="shared" si="1"/>
        <v>Accessory Module44317</v>
      </c>
      <c r="W22" s="225" t="s">
        <v>44</v>
      </c>
      <c r="X22" s="223">
        <v>44317</v>
      </c>
      <c r="Y22" s="224">
        <v>0</v>
      </c>
      <c r="Z22" s="32"/>
      <c r="AA22" s="223">
        <v>44317</v>
      </c>
      <c r="AB22" s="224">
        <v>1.9166666666666701</v>
      </c>
      <c r="AC22" s="32"/>
      <c r="AD22" s="223">
        <v>44317</v>
      </c>
      <c r="AE22" s="224">
        <v>1.9166666666666701</v>
      </c>
    </row>
    <row r="23" spans="1:31" x14ac:dyDescent="0.35">
      <c r="E23" s="223">
        <v>44348</v>
      </c>
      <c r="F23" s="224">
        <v>16.2310837203304</v>
      </c>
      <c r="G23" s="32"/>
      <c r="H23" s="223">
        <v>44348</v>
      </c>
      <c r="I23" s="224">
        <v>1.3733333231260401</v>
      </c>
      <c r="J23" s="32"/>
      <c r="K23" s="43" t="str">
        <f t="shared" si="0"/>
        <v>Accessory Module44348</v>
      </c>
      <c r="L23" s="225" t="s">
        <v>44</v>
      </c>
      <c r="M23" s="223">
        <v>44348</v>
      </c>
      <c r="N23" s="224">
        <v>4.2266667683919303</v>
      </c>
      <c r="O23" s="32"/>
      <c r="P23" s="223">
        <v>44348</v>
      </c>
      <c r="Q23" s="224">
        <v>1.16558264751832</v>
      </c>
      <c r="R23" s="32"/>
      <c r="S23" s="223">
        <v>44348</v>
      </c>
      <c r="T23" s="224">
        <v>0</v>
      </c>
      <c r="U23" s="32"/>
      <c r="V23" s="43" t="str">
        <f t="shared" si="1"/>
        <v>Accessory Module44348</v>
      </c>
      <c r="W23" s="225" t="s">
        <v>44</v>
      </c>
      <c r="X23" s="223">
        <v>44348</v>
      </c>
      <c r="Y23" s="224">
        <v>0</v>
      </c>
      <c r="Z23" s="32"/>
      <c r="AA23" s="223">
        <v>44348</v>
      </c>
      <c r="AB23" s="224">
        <v>1.9166666666666701</v>
      </c>
      <c r="AC23" s="32"/>
      <c r="AD23" s="223">
        <v>44348</v>
      </c>
      <c r="AE23" s="224">
        <v>1.9166666666666701</v>
      </c>
    </row>
    <row r="24" spans="1:31" x14ac:dyDescent="0.35">
      <c r="E24" s="223">
        <v>44378</v>
      </c>
      <c r="F24" s="224">
        <v>15.966563150831099</v>
      </c>
      <c r="G24" s="32"/>
      <c r="H24" s="223">
        <v>44378</v>
      </c>
      <c r="I24" s="224">
        <v>2.0165633732875201</v>
      </c>
      <c r="J24" s="32"/>
      <c r="K24" s="43" t="str">
        <f t="shared" si="0"/>
        <v>Accessory Module44378</v>
      </c>
      <c r="L24" s="225" t="s">
        <v>44</v>
      </c>
      <c r="M24" s="223">
        <v>44378</v>
      </c>
      <c r="N24" s="224">
        <v>3.9799998601277702</v>
      </c>
      <c r="O24" s="32"/>
      <c r="P24" s="223">
        <v>44378</v>
      </c>
      <c r="Q24" s="224">
        <v>1.8567700330932899</v>
      </c>
      <c r="R24" s="32"/>
      <c r="S24" s="223">
        <v>44378</v>
      </c>
      <c r="T24" s="224">
        <v>0.160103335996469</v>
      </c>
      <c r="U24" s="32"/>
      <c r="V24" s="43" t="str">
        <f t="shared" si="1"/>
        <v>Accessory Module44378</v>
      </c>
      <c r="W24" s="225" t="s">
        <v>44</v>
      </c>
      <c r="X24" s="223">
        <v>44378</v>
      </c>
      <c r="Y24" s="224">
        <v>0</v>
      </c>
      <c r="Z24" s="32"/>
      <c r="AA24" s="223">
        <v>44378</v>
      </c>
      <c r="AB24" s="224">
        <v>2.1833333969116202</v>
      </c>
      <c r="AC24" s="32"/>
      <c r="AD24" s="223">
        <v>44378</v>
      </c>
      <c r="AE24" s="224">
        <v>2.1833333969116202</v>
      </c>
    </row>
    <row r="25" spans="1:31" x14ac:dyDescent="0.35">
      <c r="E25" s="223">
        <v>44409</v>
      </c>
      <c r="F25" s="224">
        <v>15.966563150831099</v>
      </c>
      <c r="G25" s="32"/>
      <c r="H25" s="223">
        <v>44409</v>
      </c>
      <c r="I25" s="224">
        <v>2.0165633732875201</v>
      </c>
      <c r="J25" s="32"/>
      <c r="K25" s="43" t="str">
        <f t="shared" si="0"/>
        <v>Accessory Module44409</v>
      </c>
      <c r="L25" s="225" t="s">
        <v>44</v>
      </c>
      <c r="M25" s="223">
        <v>44409</v>
      </c>
      <c r="N25" s="224">
        <v>3.9799998601277702</v>
      </c>
      <c r="O25" s="32"/>
      <c r="P25" s="223">
        <v>44409</v>
      </c>
      <c r="Q25" s="224">
        <v>1.8567700330932899</v>
      </c>
      <c r="R25" s="32"/>
      <c r="S25" s="223">
        <v>44409</v>
      </c>
      <c r="T25" s="224">
        <v>0.160103335996469</v>
      </c>
      <c r="U25" s="32"/>
      <c r="V25" s="43" t="str">
        <f t="shared" si="1"/>
        <v>Accessory Module44409</v>
      </c>
      <c r="W25" s="225" t="s">
        <v>44</v>
      </c>
      <c r="X25" s="223">
        <v>44409</v>
      </c>
      <c r="Y25" s="224">
        <v>0</v>
      </c>
      <c r="Z25" s="32"/>
      <c r="AA25" s="223">
        <v>44409</v>
      </c>
      <c r="AB25" s="224">
        <v>2.1833333969116202</v>
      </c>
      <c r="AC25" s="32"/>
      <c r="AD25" s="223">
        <v>44409</v>
      </c>
      <c r="AE25" s="224">
        <v>2.1833333969116202</v>
      </c>
    </row>
    <row r="26" spans="1:31" x14ac:dyDescent="0.35">
      <c r="E26" s="223">
        <v>44440</v>
      </c>
      <c r="F26" s="224">
        <v>15.966563150831099</v>
      </c>
      <c r="G26" s="32"/>
      <c r="H26" s="223">
        <v>44440</v>
      </c>
      <c r="I26" s="224">
        <v>2.0165633732875201</v>
      </c>
      <c r="J26" s="32"/>
      <c r="K26" s="43" t="str">
        <f t="shared" si="0"/>
        <v>Accessory Module44440</v>
      </c>
      <c r="L26" s="225" t="s">
        <v>44</v>
      </c>
      <c r="M26" s="223">
        <v>44440</v>
      </c>
      <c r="N26" s="224">
        <v>3.9799998601277702</v>
      </c>
      <c r="O26" s="32"/>
      <c r="P26" s="223">
        <v>44440</v>
      </c>
      <c r="Q26" s="224">
        <v>1.8567700330932899</v>
      </c>
      <c r="R26" s="32"/>
      <c r="S26" s="223">
        <v>44440</v>
      </c>
      <c r="T26" s="224">
        <v>0.160103335996469</v>
      </c>
      <c r="U26" s="32"/>
      <c r="V26" s="43" t="str">
        <f t="shared" si="1"/>
        <v>Accessory Module44440</v>
      </c>
      <c r="W26" s="225" t="s">
        <v>44</v>
      </c>
      <c r="X26" s="223">
        <v>44440</v>
      </c>
      <c r="Y26" s="224">
        <v>0</v>
      </c>
      <c r="Z26" s="32"/>
      <c r="AA26" s="223">
        <v>44440</v>
      </c>
      <c r="AB26" s="224">
        <v>2.1833333969116202</v>
      </c>
      <c r="AC26" s="32"/>
      <c r="AD26" s="223">
        <v>44440</v>
      </c>
      <c r="AE26" s="224">
        <v>2.1833333969116202</v>
      </c>
    </row>
    <row r="27" spans="1:31" x14ac:dyDescent="0.35">
      <c r="E27" s="223">
        <v>44470</v>
      </c>
      <c r="F27" s="224">
        <v>14.0745140357872</v>
      </c>
      <c r="G27" s="32"/>
      <c r="H27" s="223">
        <v>44470</v>
      </c>
      <c r="I27" s="224">
        <v>0.64000000680486402</v>
      </c>
      <c r="J27" s="32"/>
      <c r="K27" s="43" t="str">
        <f t="shared" si="0"/>
        <v>Accessory Module44470</v>
      </c>
      <c r="L27" s="225" t="s">
        <v>44</v>
      </c>
      <c r="M27" s="223">
        <v>44470</v>
      </c>
      <c r="N27" s="224">
        <v>3.53333346048991</v>
      </c>
      <c r="O27" s="32"/>
      <c r="P27" s="223">
        <v>44470</v>
      </c>
      <c r="Q27" s="224">
        <v>1.0754859801073899</v>
      </c>
      <c r="R27" s="32"/>
      <c r="S27" s="223">
        <v>44470</v>
      </c>
      <c r="T27" s="224">
        <v>0</v>
      </c>
      <c r="U27" s="32"/>
      <c r="V27" s="43" t="str">
        <f t="shared" si="1"/>
        <v>Accessory Module44470</v>
      </c>
      <c r="W27" s="225" t="s">
        <v>44</v>
      </c>
      <c r="X27" s="223">
        <v>44470</v>
      </c>
      <c r="Y27" s="224">
        <v>0</v>
      </c>
      <c r="Z27" s="32"/>
      <c r="AA27" s="223">
        <v>44470</v>
      </c>
      <c r="AB27" s="224">
        <v>1.6499999364217099</v>
      </c>
      <c r="AC27" s="32"/>
      <c r="AD27" s="223">
        <v>44470</v>
      </c>
      <c r="AE27" s="224">
        <v>1.6499999364217099</v>
      </c>
    </row>
    <row r="28" spans="1:31" x14ac:dyDescent="0.35">
      <c r="E28" s="223">
        <v>44501</v>
      </c>
      <c r="F28" s="224">
        <v>14.0745140357872</v>
      </c>
      <c r="G28" s="32"/>
      <c r="H28" s="223">
        <v>44501</v>
      </c>
      <c r="I28" s="224">
        <v>0.64000000680486402</v>
      </c>
      <c r="J28" s="32"/>
      <c r="K28" s="43" t="str">
        <f t="shared" si="0"/>
        <v>Accessory Module44501</v>
      </c>
      <c r="L28" s="225" t="s">
        <v>44</v>
      </c>
      <c r="M28" s="223">
        <v>44501</v>
      </c>
      <c r="N28" s="224">
        <v>3.53333346048991</v>
      </c>
      <c r="O28" s="32"/>
      <c r="P28" s="223">
        <v>44501</v>
      </c>
      <c r="Q28" s="224">
        <v>1.0754859801073899</v>
      </c>
      <c r="R28" s="32"/>
      <c r="S28" s="223">
        <v>44501</v>
      </c>
      <c r="T28" s="224">
        <v>0</v>
      </c>
      <c r="U28" s="32"/>
      <c r="V28" s="43" t="str">
        <f t="shared" si="1"/>
        <v>Accessory Module44501</v>
      </c>
      <c r="W28" s="225" t="s">
        <v>44</v>
      </c>
      <c r="X28" s="223">
        <v>44501</v>
      </c>
      <c r="Y28" s="224">
        <v>0</v>
      </c>
      <c r="Z28" s="32"/>
      <c r="AA28" s="223">
        <v>44501</v>
      </c>
      <c r="AB28" s="224">
        <v>1.6499999364217099</v>
      </c>
      <c r="AC28" s="32"/>
      <c r="AD28" s="223">
        <v>44501</v>
      </c>
      <c r="AE28" s="224">
        <v>1.6499999364217099</v>
      </c>
    </row>
    <row r="29" spans="1:31" x14ac:dyDescent="0.35">
      <c r="E29" s="223">
        <v>44531</v>
      </c>
      <c r="F29" s="224">
        <v>14.0745140357872</v>
      </c>
      <c r="G29" s="32"/>
      <c r="H29" s="223">
        <v>44531</v>
      </c>
      <c r="I29" s="224">
        <v>0.64000000680486402</v>
      </c>
      <c r="J29" s="32"/>
      <c r="K29" s="43" t="str">
        <f t="shared" si="0"/>
        <v>Accessory Module44531</v>
      </c>
      <c r="L29" s="225" t="s">
        <v>44</v>
      </c>
      <c r="M29" s="223">
        <v>44531</v>
      </c>
      <c r="N29" s="224">
        <v>3.53333346048991</v>
      </c>
      <c r="O29" s="32"/>
      <c r="P29" s="223">
        <v>44531</v>
      </c>
      <c r="Q29" s="224">
        <v>1.0754859801073899</v>
      </c>
      <c r="R29" s="32"/>
      <c r="S29" s="223">
        <v>44531</v>
      </c>
      <c r="T29" s="224">
        <v>0</v>
      </c>
      <c r="U29" s="32"/>
      <c r="V29" s="43" t="str">
        <f t="shared" si="1"/>
        <v>Accessory Module44531</v>
      </c>
      <c r="W29" s="225" t="s">
        <v>44</v>
      </c>
      <c r="X29" s="223">
        <v>44531</v>
      </c>
      <c r="Y29" s="224">
        <v>0</v>
      </c>
      <c r="Z29" s="32"/>
      <c r="AA29" s="223">
        <v>44531</v>
      </c>
      <c r="AB29" s="224">
        <v>1.6499999364217099</v>
      </c>
      <c r="AC29" s="32"/>
      <c r="AD29" s="223">
        <v>44531</v>
      </c>
      <c r="AE29" s="224">
        <v>1.6499999364217099</v>
      </c>
    </row>
    <row r="30" spans="1:31" x14ac:dyDescent="0.35">
      <c r="E30" s="223">
        <v>44562</v>
      </c>
      <c r="F30" s="224">
        <v>12.492202978758</v>
      </c>
      <c r="G30" s="32"/>
      <c r="H30" s="223">
        <v>44562</v>
      </c>
      <c r="I30" s="224">
        <v>0.57333332176009799</v>
      </c>
      <c r="J30" s="32"/>
      <c r="K30" s="43" t="str">
        <f t="shared" si="0"/>
        <v>Accessory Module44562</v>
      </c>
      <c r="L30" s="225" t="s">
        <v>44</v>
      </c>
      <c r="M30" s="223">
        <v>44562</v>
      </c>
      <c r="N30" s="224">
        <v>3.10333347320557</v>
      </c>
      <c r="O30" s="32"/>
      <c r="P30" s="223">
        <v>44562</v>
      </c>
      <c r="Q30" s="224">
        <v>1.32446362433036</v>
      </c>
      <c r="R30" s="32"/>
      <c r="S30" s="223">
        <v>44562</v>
      </c>
      <c r="T30" s="224">
        <v>0</v>
      </c>
      <c r="U30" s="32"/>
      <c r="V30" s="43" t="str">
        <f t="shared" si="1"/>
        <v>Accessory Module44562</v>
      </c>
      <c r="W30" s="225" t="s">
        <v>44</v>
      </c>
      <c r="X30" s="223">
        <v>44562</v>
      </c>
      <c r="Y30" s="224">
        <v>0</v>
      </c>
      <c r="Z30" s="32"/>
      <c r="AA30" s="223">
        <v>44562</v>
      </c>
      <c r="AB30" s="224">
        <v>2.0333333015441899</v>
      </c>
      <c r="AC30" s="32"/>
      <c r="AD30" s="223">
        <v>44562</v>
      </c>
      <c r="AE30" s="224">
        <v>2.0333333015441899</v>
      </c>
    </row>
    <row r="31" spans="1:31" x14ac:dyDescent="0.35">
      <c r="E31" s="223">
        <v>44593</v>
      </c>
      <c r="F31" s="224">
        <v>12.492202978758</v>
      </c>
      <c r="G31" s="32"/>
      <c r="H31" s="223">
        <v>44593</v>
      </c>
      <c r="I31" s="224">
        <v>0.57333332176009799</v>
      </c>
      <c r="J31" s="32"/>
      <c r="K31" s="43" t="str">
        <f t="shared" si="0"/>
        <v>Accessory Module44593</v>
      </c>
      <c r="L31" s="225" t="s">
        <v>44</v>
      </c>
      <c r="M31" s="223">
        <v>44593</v>
      </c>
      <c r="N31" s="224">
        <v>3.10333347320557</v>
      </c>
      <c r="O31" s="32"/>
      <c r="P31" s="223">
        <v>44593</v>
      </c>
      <c r="Q31" s="224">
        <v>1.32446362433036</v>
      </c>
      <c r="R31" s="32"/>
      <c r="S31" s="223">
        <v>44593</v>
      </c>
      <c r="T31" s="224">
        <v>0</v>
      </c>
      <c r="U31" s="32"/>
      <c r="V31" s="43" t="str">
        <f t="shared" si="1"/>
        <v>Accessory Module44593</v>
      </c>
      <c r="W31" s="225" t="s">
        <v>44</v>
      </c>
      <c r="X31" s="223">
        <v>44593</v>
      </c>
      <c r="Y31" s="224">
        <v>0</v>
      </c>
      <c r="Z31" s="32"/>
      <c r="AA31" s="223">
        <v>44593</v>
      </c>
      <c r="AB31" s="224">
        <v>2.0333333015441899</v>
      </c>
      <c r="AC31" s="32"/>
      <c r="AD31" s="223">
        <v>44593</v>
      </c>
      <c r="AE31" s="224">
        <v>2.0333333015441899</v>
      </c>
    </row>
    <row r="32" spans="1:31" x14ac:dyDescent="0.35">
      <c r="E32" s="223">
        <v>44621</v>
      </c>
      <c r="F32" s="224">
        <v>12.492202978758</v>
      </c>
      <c r="G32" s="32"/>
      <c r="H32" s="223">
        <v>44621</v>
      </c>
      <c r="I32" s="224">
        <v>0.57333332176009799</v>
      </c>
      <c r="J32" s="32"/>
      <c r="K32" s="43" t="str">
        <f t="shared" si="0"/>
        <v>Accessory Module44621</v>
      </c>
      <c r="L32" s="225" t="s">
        <v>44</v>
      </c>
      <c r="M32" s="223">
        <v>44621</v>
      </c>
      <c r="N32" s="224">
        <v>3.10333347320557</v>
      </c>
      <c r="O32" s="32"/>
      <c r="P32" s="223">
        <v>44621</v>
      </c>
      <c r="Q32" s="224">
        <v>1.32446362433036</v>
      </c>
      <c r="R32" s="32"/>
      <c r="S32" s="223">
        <v>44621</v>
      </c>
      <c r="T32" s="224">
        <v>0</v>
      </c>
      <c r="U32" s="32"/>
      <c r="V32" s="43" t="str">
        <f t="shared" si="1"/>
        <v>Accessory Module44621</v>
      </c>
      <c r="W32" s="225" t="s">
        <v>44</v>
      </c>
      <c r="X32" s="223">
        <v>44621</v>
      </c>
      <c r="Y32" s="224">
        <v>0</v>
      </c>
      <c r="Z32" s="32"/>
      <c r="AA32" s="223">
        <v>44621</v>
      </c>
      <c r="AB32" s="224">
        <v>2.0333333015441899</v>
      </c>
      <c r="AC32" s="32"/>
      <c r="AD32" s="223">
        <v>44621</v>
      </c>
      <c r="AE32" s="224">
        <v>2.0333333015441899</v>
      </c>
    </row>
    <row r="33" spans="5:31" x14ac:dyDescent="0.35">
      <c r="E33" s="223">
        <v>44652</v>
      </c>
      <c r="F33" s="224">
        <v>16.448345859555399</v>
      </c>
      <c r="G33" s="32"/>
      <c r="H33" s="223">
        <v>44652</v>
      </c>
      <c r="I33" s="224">
        <v>0.60666666428248095</v>
      </c>
      <c r="J33" s="32"/>
      <c r="K33" s="43" t="str">
        <f t="shared" si="0"/>
        <v>Accessory Module44652</v>
      </c>
      <c r="L33" s="225" t="s">
        <v>44</v>
      </c>
      <c r="M33" s="223">
        <v>44652</v>
      </c>
      <c r="N33" s="224">
        <v>4.32333342234294</v>
      </c>
      <c r="O33" s="32"/>
      <c r="P33" s="223">
        <v>44652</v>
      </c>
      <c r="Q33" s="224">
        <v>1.8083203239162799</v>
      </c>
      <c r="R33" s="32"/>
      <c r="S33" s="223">
        <v>44652</v>
      </c>
      <c r="T33" s="224">
        <v>0</v>
      </c>
      <c r="U33" s="32"/>
      <c r="V33" s="43" t="str">
        <f t="shared" si="1"/>
        <v>Accessory Module44652</v>
      </c>
      <c r="W33" s="225" t="s">
        <v>44</v>
      </c>
      <c r="X33" s="223">
        <v>44652</v>
      </c>
      <c r="Y33" s="224">
        <v>0</v>
      </c>
      <c r="Z33" s="32"/>
      <c r="AA33" s="223">
        <v>44652</v>
      </c>
      <c r="AB33" s="224">
        <v>1.94999996821086</v>
      </c>
      <c r="AC33" s="32"/>
      <c r="AD33" s="223">
        <v>44652</v>
      </c>
      <c r="AE33" s="224">
        <v>1.94999996821086</v>
      </c>
    </row>
    <row r="34" spans="5:31" x14ac:dyDescent="0.35">
      <c r="E34" s="223">
        <v>44682</v>
      </c>
      <c r="F34" s="224">
        <v>16.448345859555399</v>
      </c>
      <c r="G34" s="32"/>
      <c r="H34" s="223">
        <v>44682</v>
      </c>
      <c r="I34" s="224">
        <v>0.60666666428248095</v>
      </c>
      <c r="J34" s="32"/>
      <c r="K34" s="43" t="str">
        <f t="shared" si="0"/>
        <v>Accessory Module44682</v>
      </c>
      <c r="L34" s="225" t="s">
        <v>44</v>
      </c>
      <c r="M34" s="223">
        <v>44682</v>
      </c>
      <c r="N34" s="224">
        <v>4.32333342234294</v>
      </c>
      <c r="O34" s="32"/>
      <c r="P34" s="223">
        <v>44682</v>
      </c>
      <c r="Q34" s="224">
        <v>1.8083203239162799</v>
      </c>
      <c r="R34" s="32"/>
      <c r="S34" s="223">
        <v>44682</v>
      </c>
      <c r="T34" s="224">
        <v>0</v>
      </c>
      <c r="U34" s="32"/>
      <c r="V34" s="43" t="str">
        <f t="shared" si="1"/>
        <v>Accessory Module44682</v>
      </c>
      <c r="W34" s="225" t="s">
        <v>44</v>
      </c>
      <c r="X34" s="223">
        <v>44682</v>
      </c>
      <c r="Y34" s="224">
        <v>0</v>
      </c>
      <c r="Z34" s="32"/>
      <c r="AA34" s="223">
        <v>44682</v>
      </c>
      <c r="AB34" s="224">
        <v>1.94999996821086</v>
      </c>
      <c r="AC34" s="32"/>
      <c r="AD34" s="223">
        <v>44682</v>
      </c>
      <c r="AE34" s="224">
        <v>1.94999996821086</v>
      </c>
    </row>
    <row r="35" spans="5:31" x14ac:dyDescent="0.35">
      <c r="E35" s="223">
        <v>44713</v>
      </c>
      <c r="F35" s="224">
        <v>16.448345859555399</v>
      </c>
      <c r="G35" s="32"/>
      <c r="H35" s="223">
        <v>44713</v>
      </c>
      <c r="I35" s="224">
        <v>0.60666666428248095</v>
      </c>
      <c r="J35" s="32"/>
      <c r="K35" s="43" t="str">
        <f t="shared" si="0"/>
        <v>Accessory Module44713</v>
      </c>
      <c r="L35" s="225" t="s">
        <v>44</v>
      </c>
      <c r="M35" s="223">
        <v>44713</v>
      </c>
      <c r="N35" s="224">
        <v>4.32333342234294</v>
      </c>
      <c r="O35" s="32"/>
      <c r="P35" s="223">
        <v>44713</v>
      </c>
      <c r="Q35" s="224">
        <v>1.8083203239162799</v>
      </c>
      <c r="R35" s="32"/>
      <c r="S35" s="223">
        <v>44713</v>
      </c>
      <c r="T35" s="224">
        <v>0</v>
      </c>
      <c r="U35" s="32"/>
      <c r="V35" s="43" t="str">
        <f t="shared" si="1"/>
        <v>Accessory Module44713</v>
      </c>
      <c r="W35" s="225" t="s">
        <v>44</v>
      </c>
      <c r="X35" s="223">
        <v>44713</v>
      </c>
      <c r="Y35" s="224">
        <v>0</v>
      </c>
      <c r="Z35" s="32"/>
      <c r="AA35" s="223">
        <v>44713</v>
      </c>
      <c r="AB35" s="224">
        <v>1.94999996821086</v>
      </c>
      <c r="AC35" s="32"/>
      <c r="AD35" s="223">
        <v>44713</v>
      </c>
      <c r="AE35" s="224">
        <v>1.94999996821086</v>
      </c>
    </row>
    <row r="36" spans="5:31" x14ac:dyDescent="0.35">
      <c r="E36" s="223">
        <v>44743</v>
      </c>
      <c r="F36" s="224">
        <v>16.299840189766901</v>
      </c>
      <c r="G36" s="32"/>
      <c r="H36" s="223">
        <v>44743</v>
      </c>
      <c r="I36" s="224">
        <v>0.55333332220713305</v>
      </c>
      <c r="J36" s="32"/>
      <c r="K36" s="43" t="str">
        <f t="shared" si="0"/>
        <v>Accessory Module44743</v>
      </c>
      <c r="L36" s="225" t="s">
        <v>44</v>
      </c>
      <c r="M36" s="223">
        <v>44743</v>
      </c>
      <c r="N36" s="224">
        <v>3.8333333333333299</v>
      </c>
      <c r="O36" s="32"/>
      <c r="P36" s="223">
        <v>44743</v>
      </c>
      <c r="Q36" s="224">
        <v>1.9734929623683299</v>
      </c>
      <c r="R36" s="32"/>
      <c r="S36" s="223">
        <v>44743</v>
      </c>
      <c r="T36" s="224">
        <v>0</v>
      </c>
      <c r="U36" s="32"/>
      <c r="V36" s="43" t="str">
        <f t="shared" si="1"/>
        <v>Accessory Module44743</v>
      </c>
      <c r="W36" s="225" t="s">
        <v>44</v>
      </c>
      <c r="X36" s="223">
        <v>44743</v>
      </c>
      <c r="Y36" s="224">
        <v>0</v>
      </c>
      <c r="Z36" s="32"/>
      <c r="AA36" s="223">
        <v>44743</v>
      </c>
      <c r="AB36" s="224">
        <v>1.80000003178914</v>
      </c>
      <c r="AC36" s="32"/>
      <c r="AD36" s="223">
        <v>44743</v>
      </c>
      <c r="AE36" s="224">
        <v>1.80000003178914</v>
      </c>
    </row>
    <row r="37" spans="5:31" x14ac:dyDescent="0.35">
      <c r="E37" s="223">
        <v>44774</v>
      </c>
      <c r="F37" s="224">
        <v>16.299840189766901</v>
      </c>
      <c r="G37" s="32"/>
      <c r="H37" s="223">
        <v>44774</v>
      </c>
      <c r="I37" s="224">
        <v>0.55333332220713305</v>
      </c>
      <c r="J37" s="32"/>
      <c r="K37" s="43" t="str">
        <f t="shared" si="0"/>
        <v>Accessory Module44774</v>
      </c>
      <c r="L37" s="225" t="s">
        <v>44</v>
      </c>
      <c r="M37" s="223">
        <v>44774</v>
      </c>
      <c r="N37" s="224">
        <v>3.8333333333333299</v>
      </c>
      <c r="O37" s="32"/>
      <c r="P37" s="223">
        <v>44774</v>
      </c>
      <c r="Q37" s="224">
        <v>1.9734929623683299</v>
      </c>
      <c r="R37" s="32"/>
      <c r="S37" s="223">
        <v>44774</v>
      </c>
      <c r="T37" s="224">
        <v>0</v>
      </c>
      <c r="U37" s="32"/>
      <c r="V37" s="43" t="str">
        <f t="shared" si="1"/>
        <v>Accessory Module44774</v>
      </c>
      <c r="W37" s="225" t="s">
        <v>44</v>
      </c>
      <c r="X37" s="223">
        <v>44774</v>
      </c>
      <c r="Y37" s="224">
        <v>0</v>
      </c>
      <c r="Z37" s="32"/>
      <c r="AA37" s="223">
        <v>44774</v>
      </c>
      <c r="AB37" s="224">
        <v>1.80000003178914</v>
      </c>
      <c r="AC37" s="32"/>
      <c r="AD37" s="223">
        <v>44774</v>
      </c>
      <c r="AE37" s="224">
        <v>1.80000003178914</v>
      </c>
    </row>
    <row r="38" spans="5:31" x14ac:dyDescent="0.35">
      <c r="E38" s="223">
        <v>44805</v>
      </c>
      <c r="F38" s="224">
        <v>16.299840189766901</v>
      </c>
      <c r="G38" s="32"/>
      <c r="H38" s="223">
        <v>44805</v>
      </c>
      <c r="I38" s="224">
        <v>0.55333332220713305</v>
      </c>
      <c r="J38" s="32"/>
      <c r="K38" s="43" t="str">
        <f t="shared" si="0"/>
        <v>Accessory Module44805</v>
      </c>
      <c r="L38" s="225" t="s">
        <v>44</v>
      </c>
      <c r="M38" s="223">
        <v>44805</v>
      </c>
      <c r="N38" s="224">
        <v>3.8333333333333299</v>
      </c>
      <c r="O38" s="32"/>
      <c r="P38" s="223">
        <v>44805</v>
      </c>
      <c r="Q38" s="224">
        <v>1.9734929623683299</v>
      </c>
      <c r="R38" s="32"/>
      <c r="S38" s="223">
        <v>44805</v>
      </c>
      <c r="T38" s="224">
        <v>0</v>
      </c>
      <c r="U38" s="32"/>
      <c r="V38" s="43" t="str">
        <f t="shared" si="1"/>
        <v>Accessory Module44805</v>
      </c>
      <c r="W38" s="225" t="s">
        <v>44</v>
      </c>
      <c r="X38" s="223">
        <v>44805</v>
      </c>
      <c r="Y38" s="224">
        <v>0</v>
      </c>
      <c r="Z38" s="32"/>
      <c r="AA38" s="223">
        <v>44805</v>
      </c>
      <c r="AB38" s="224">
        <v>1.80000003178914</v>
      </c>
      <c r="AC38" s="32"/>
      <c r="AD38" s="223">
        <v>44805</v>
      </c>
      <c r="AE38" s="224">
        <v>1.80000003178914</v>
      </c>
    </row>
    <row r="39" spans="5:31" x14ac:dyDescent="0.35">
      <c r="E39" s="223">
        <v>44835</v>
      </c>
      <c r="F39" s="224">
        <v>14.759997100377101</v>
      </c>
      <c r="G39" s="32"/>
      <c r="H39" s="223">
        <v>44835</v>
      </c>
      <c r="I39" s="224">
        <v>0.49999999006589302</v>
      </c>
      <c r="J39" s="32"/>
      <c r="K39" s="43" t="str">
        <f t="shared" si="0"/>
        <v>Accessory Module44835</v>
      </c>
      <c r="L39" s="225" t="s">
        <v>44</v>
      </c>
      <c r="M39" s="223">
        <v>44835</v>
      </c>
      <c r="N39" s="224">
        <v>3.6700000762939502</v>
      </c>
      <c r="O39" s="32"/>
      <c r="P39" s="223">
        <v>44835</v>
      </c>
      <c r="Q39" s="224">
        <v>2.0000029695590298</v>
      </c>
      <c r="R39" s="32"/>
      <c r="S39" s="223">
        <v>44835</v>
      </c>
      <c r="T39" s="224">
        <v>0</v>
      </c>
      <c r="U39" s="32"/>
      <c r="V39" s="43" t="str">
        <f t="shared" si="1"/>
        <v>Accessory Module44835</v>
      </c>
      <c r="W39" s="225" t="s">
        <v>44</v>
      </c>
      <c r="X39" s="223">
        <v>44835</v>
      </c>
      <c r="Y39" s="224">
        <v>0</v>
      </c>
      <c r="Z39" s="32"/>
      <c r="AA39" s="223">
        <v>44835</v>
      </c>
      <c r="AB39" s="224">
        <v>0</v>
      </c>
      <c r="AC39" s="32"/>
      <c r="AD39" s="223">
        <v>44835</v>
      </c>
      <c r="AE39" s="224">
        <v>0</v>
      </c>
    </row>
    <row r="40" spans="5:31" x14ac:dyDescent="0.35">
      <c r="E40" s="223">
        <v>44866</v>
      </c>
      <c r="F40" s="224">
        <v>14.759997100377101</v>
      </c>
      <c r="G40" s="32"/>
      <c r="H40" s="223">
        <v>44866</v>
      </c>
      <c r="I40" s="224">
        <v>0.49999999006589302</v>
      </c>
      <c r="J40" s="32"/>
      <c r="K40" s="43" t="str">
        <f t="shared" si="0"/>
        <v>Accessory Module44866</v>
      </c>
      <c r="L40" s="225" t="s">
        <v>44</v>
      </c>
      <c r="M40" s="223">
        <v>44866</v>
      </c>
      <c r="N40" s="224">
        <v>3.6700000762939502</v>
      </c>
      <c r="O40" s="32"/>
      <c r="P40" s="223">
        <v>44866</v>
      </c>
      <c r="Q40" s="224">
        <v>2.0000029695590298</v>
      </c>
      <c r="R40" s="32"/>
      <c r="S40" s="223">
        <v>44866</v>
      </c>
      <c r="T40" s="224">
        <v>0</v>
      </c>
      <c r="U40" s="32"/>
      <c r="V40" s="43" t="str">
        <f t="shared" si="1"/>
        <v>Accessory Module44866</v>
      </c>
      <c r="W40" s="225" t="s">
        <v>44</v>
      </c>
      <c r="X40" s="223">
        <v>44866</v>
      </c>
      <c r="Y40" s="224">
        <v>0</v>
      </c>
      <c r="Z40" s="32"/>
      <c r="AA40" s="223">
        <v>44866</v>
      </c>
      <c r="AB40" s="224">
        <v>0</v>
      </c>
      <c r="AC40" s="32"/>
      <c r="AD40" s="223">
        <v>44866</v>
      </c>
      <c r="AE40" s="224">
        <v>0</v>
      </c>
    </row>
    <row r="41" spans="5:31" x14ac:dyDescent="0.35">
      <c r="E41" s="223">
        <v>44896</v>
      </c>
      <c r="F41" s="224">
        <v>14.759997100377101</v>
      </c>
      <c r="G41" s="32"/>
      <c r="H41" s="223">
        <v>44896</v>
      </c>
      <c r="I41" s="224">
        <v>0.49999999006589302</v>
      </c>
      <c r="J41" s="32"/>
      <c r="K41" s="43" t="str">
        <f t="shared" si="0"/>
        <v>Accessory Module44896</v>
      </c>
      <c r="L41" s="225" t="s">
        <v>44</v>
      </c>
      <c r="M41" s="223">
        <v>44896</v>
      </c>
      <c r="N41" s="224">
        <v>3.6700000762939502</v>
      </c>
      <c r="O41" s="32"/>
      <c r="P41" s="223">
        <v>44896</v>
      </c>
      <c r="Q41" s="224">
        <v>2.0000029695590298</v>
      </c>
      <c r="R41" s="32"/>
      <c r="S41" s="223">
        <v>44896</v>
      </c>
      <c r="T41" s="224">
        <v>0</v>
      </c>
      <c r="U41" s="32"/>
      <c r="V41" s="43" t="str">
        <f t="shared" si="1"/>
        <v>Accessory Module44896</v>
      </c>
      <c r="W41" s="225" t="s">
        <v>44</v>
      </c>
      <c r="X41" s="223">
        <v>44896</v>
      </c>
      <c r="Y41" s="224">
        <v>0</v>
      </c>
      <c r="Z41" s="32"/>
      <c r="AA41" s="223">
        <v>44896</v>
      </c>
      <c r="AB41" s="224">
        <v>0</v>
      </c>
      <c r="AC41" s="32"/>
      <c r="AD41" s="223">
        <v>44896</v>
      </c>
      <c r="AE41" s="224">
        <v>0</v>
      </c>
    </row>
    <row r="42" spans="5:31" x14ac:dyDescent="0.35">
      <c r="E42" s="223">
        <v>44927</v>
      </c>
      <c r="F42" s="224">
        <v>11.642487150581699</v>
      </c>
      <c r="G42" s="32"/>
      <c r="H42" s="223">
        <v>44927</v>
      </c>
      <c r="I42" s="224">
        <v>0.44666667779286701</v>
      </c>
      <c r="J42" s="32"/>
      <c r="K42" s="43" t="str">
        <f t="shared" si="0"/>
        <v>Accessory Module44927</v>
      </c>
      <c r="L42" s="225" t="s">
        <v>44</v>
      </c>
      <c r="M42" s="223">
        <v>44927</v>
      </c>
      <c r="N42" s="224">
        <v>3.0033334096272801</v>
      </c>
      <c r="O42" s="32"/>
      <c r="P42" s="223">
        <v>44927</v>
      </c>
      <c r="Q42" s="224">
        <v>2.13084600155354</v>
      </c>
      <c r="R42" s="32"/>
      <c r="S42" s="223">
        <v>44927</v>
      </c>
      <c r="T42" s="224">
        <v>0</v>
      </c>
      <c r="U42" s="32"/>
      <c r="V42" s="43" t="str">
        <f t="shared" si="1"/>
        <v>Accessory Module44927</v>
      </c>
      <c r="W42" s="225" t="s">
        <v>44</v>
      </c>
      <c r="X42" s="223">
        <v>44927</v>
      </c>
      <c r="Y42" s="224">
        <v>0</v>
      </c>
      <c r="Z42" s="32"/>
      <c r="AA42" s="223">
        <v>44927</v>
      </c>
      <c r="AB42" s="224">
        <v>0</v>
      </c>
      <c r="AC42" s="32"/>
      <c r="AD42" s="223">
        <v>44927</v>
      </c>
      <c r="AE42" s="224">
        <v>0</v>
      </c>
    </row>
    <row r="43" spans="5:31" x14ac:dyDescent="0.35">
      <c r="E43" s="223">
        <v>44958</v>
      </c>
      <c r="F43" s="224">
        <v>11.642487150581699</v>
      </c>
      <c r="G43" s="32"/>
      <c r="H43" s="223">
        <v>44958</v>
      </c>
      <c r="I43" s="224">
        <v>0.44666667779286701</v>
      </c>
      <c r="J43" s="32"/>
      <c r="K43" s="43" t="str">
        <f t="shared" si="0"/>
        <v>Accessory Module44958</v>
      </c>
      <c r="L43" s="225" t="s">
        <v>44</v>
      </c>
      <c r="M43" s="223">
        <v>44958</v>
      </c>
      <c r="N43" s="224">
        <v>3.0033334096272801</v>
      </c>
      <c r="O43" s="32"/>
      <c r="P43" s="223">
        <v>44958</v>
      </c>
      <c r="Q43" s="224">
        <v>2.13084600155354</v>
      </c>
      <c r="R43" s="32"/>
      <c r="S43" s="223">
        <v>44958</v>
      </c>
      <c r="T43" s="224">
        <v>0</v>
      </c>
      <c r="U43" s="32"/>
      <c r="V43" s="43" t="str">
        <f t="shared" si="1"/>
        <v>Accessory Module44958</v>
      </c>
      <c r="W43" s="225" t="s">
        <v>44</v>
      </c>
      <c r="X43" s="223">
        <v>44958</v>
      </c>
      <c r="Y43" s="224">
        <v>0</v>
      </c>
      <c r="Z43" s="32"/>
      <c r="AA43" s="223">
        <v>44958</v>
      </c>
      <c r="AB43" s="224">
        <v>0</v>
      </c>
      <c r="AC43" s="32"/>
      <c r="AD43" s="223">
        <v>44958</v>
      </c>
      <c r="AE43" s="224">
        <v>0</v>
      </c>
    </row>
    <row r="44" spans="5:31" x14ac:dyDescent="0.35">
      <c r="E44" s="223">
        <v>44986</v>
      </c>
      <c r="F44" s="224">
        <v>11.642487150581699</v>
      </c>
      <c r="G44" s="32"/>
      <c r="H44" s="223">
        <v>44986</v>
      </c>
      <c r="I44" s="224">
        <v>0.44666667779286701</v>
      </c>
      <c r="J44" s="32"/>
      <c r="K44" s="43" t="str">
        <f t="shared" si="0"/>
        <v>Accessory Module44986</v>
      </c>
      <c r="L44" s="225" t="s">
        <v>44</v>
      </c>
      <c r="M44" s="223">
        <v>44986</v>
      </c>
      <c r="N44" s="224">
        <v>3.0033334096272801</v>
      </c>
      <c r="O44" s="32"/>
      <c r="P44" s="223">
        <v>44986</v>
      </c>
      <c r="Q44" s="224">
        <v>2.13084600155354</v>
      </c>
      <c r="R44" s="32"/>
      <c r="S44" s="223">
        <v>44986</v>
      </c>
      <c r="T44" s="224">
        <v>0</v>
      </c>
      <c r="U44" s="32"/>
      <c r="V44" s="43" t="str">
        <f t="shared" si="1"/>
        <v>Accessory Module44986</v>
      </c>
      <c r="W44" s="225" t="s">
        <v>44</v>
      </c>
      <c r="X44" s="223">
        <v>44986</v>
      </c>
      <c r="Y44" s="224">
        <v>0</v>
      </c>
      <c r="Z44" s="32"/>
      <c r="AA44" s="223">
        <v>44986</v>
      </c>
      <c r="AB44" s="224">
        <v>0</v>
      </c>
      <c r="AC44" s="32"/>
      <c r="AD44" s="223">
        <v>44986</v>
      </c>
      <c r="AE44" s="224">
        <v>0</v>
      </c>
    </row>
    <row r="45" spans="5:31" x14ac:dyDescent="0.35">
      <c r="E45" s="223">
        <v>45017</v>
      </c>
      <c r="F45" s="224">
        <v>16.6251607675195</v>
      </c>
      <c r="G45" s="32"/>
      <c r="H45" s="223">
        <v>45017</v>
      </c>
      <c r="I45" s="224">
        <v>0.68000000218550405</v>
      </c>
      <c r="J45" s="32"/>
      <c r="K45" s="43" t="str">
        <f t="shared" si="0"/>
        <v>Accessory Module45017</v>
      </c>
      <c r="L45" s="225" t="s">
        <v>44</v>
      </c>
      <c r="M45" s="223">
        <v>45017</v>
      </c>
      <c r="N45" s="224">
        <v>4.1333332061767596</v>
      </c>
      <c r="O45" s="32"/>
      <c r="P45" s="223">
        <v>45017</v>
      </c>
      <c r="Q45" s="224">
        <v>1.9881722987850501</v>
      </c>
      <c r="R45" s="32"/>
      <c r="S45" s="223">
        <v>45017</v>
      </c>
      <c r="T45" s="224">
        <v>0</v>
      </c>
      <c r="U45" s="32"/>
      <c r="V45" s="43" t="str">
        <f t="shared" si="1"/>
        <v>Accessory Module45017</v>
      </c>
      <c r="W45" s="225" t="s">
        <v>44</v>
      </c>
      <c r="X45" s="223">
        <v>45017</v>
      </c>
      <c r="Y45" s="224">
        <v>0</v>
      </c>
      <c r="Z45" s="32"/>
      <c r="AA45" s="223">
        <v>45017</v>
      </c>
      <c r="AB45" s="224">
        <v>0</v>
      </c>
      <c r="AC45" s="32"/>
      <c r="AD45" s="223">
        <v>45017</v>
      </c>
      <c r="AE45" s="224">
        <v>0</v>
      </c>
    </row>
    <row r="46" spans="5:31" x14ac:dyDescent="0.35">
      <c r="E46" s="223">
        <v>45047</v>
      </c>
      <c r="F46" s="224">
        <v>16.6251607675195</v>
      </c>
      <c r="G46" s="32"/>
      <c r="H46" s="223">
        <v>45047</v>
      </c>
      <c r="I46" s="224">
        <v>0.68000000218550405</v>
      </c>
      <c r="J46" s="32"/>
      <c r="K46" s="43" t="str">
        <f t="shared" si="0"/>
        <v>Accessory Module45047</v>
      </c>
      <c r="L46" s="225" t="s">
        <v>44</v>
      </c>
      <c r="M46" s="223">
        <v>45047</v>
      </c>
      <c r="N46" s="224">
        <v>4.1333332061767596</v>
      </c>
      <c r="O46" s="32"/>
      <c r="P46" s="223">
        <v>45047</v>
      </c>
      <c r="Q46" s="224">
        <v>1.9881722987850501</v>
      </c>
      <c r="R46" s="32"/>
      <c r="S46" s="223">
        <v>45047</v>
      </c>
      <c r="T46" s="224">
        <v>0</v>
      </c>
      <c r="U46" s="32"/>
      <c r="V46" s="43" t="str">
        <f t="shared" si="1"/>
        <v>Accessory Module45047</v>
      </c>
      <c r="W46" s="225" t="s">
        <v>44</v>
      </c>
      <c r="X46" s="223">
        <v>45047</v>
      </c>
      <c r="Y46" s="224">
        <v>0</v>
      </c>
      <c r="Z46" s="32"/>
      <c r="AA46" s="223">
        <v>45047</v>
      </c>
      <c r="AB46" s="224">
        <v>0</v>
      </c>
      <c r="AC46" s="32"/>
      <c r="AD46" s="223">
        <v>45047</v>
      </c>
      <c r="AE46" s="224">
        <v>0</v>
      </c>
    </row>
    <row r="47" spans="5:31" x14ac:dyDescent="0.35">
      <c r="E47" s="223">
        <v>45078</v>
      </c>
      <c r="F47" s="224">
        <v>16.6251607675195</v>
      </c>
      <c r="G47" s="32"/>
      <c r="H47" s="223">
        <v>45078</v>
      </c>
      <c r="I47" s="224">
        <v>0.68000000218550405</v>
      </c>
      <c r="J47" s="32"/>
      <c r="K47" s="43" t="str">
        <f t="shared" si="0"/>
        <v>Accessory Module45078</v>
      </c>
      <c r="L47" s="225" t="s">
        <v>44</v>
      </c>
      <c r="M47" s="223">
        <v>45078</v>
      </c>
      <c r="N47" s="224">
        <v>4.1333332061767596</v>
      </c>
      <c r="O47" s="32"/>
      <c r="P47" s="223">
        <v>45078</v>
      </c>
      <c r="Q47" s="224">
        <v>1.9881722987850501</v>
      </c>
      <c r="R47" s="32"/>
      <c r="S47" s="223">
        <v>45078</v>
      </c>
      <c r="T47" s="224">
        <v>0</v>
      </c>
      <c r="U47" s="32"/>
      <c r="V47" s="43" t="str">
        <f t="shared" si="1"/>
        <v>Accessory Module45078</v>
      </c>
      <c r="W47" s="225" t="s">
        <v>44</v>
      </c>
      <c r="X47" s="223">
        <v>45078</v>
      </c>
      <c r="Y47" s="224">
        <v>0</v>
      </c>
      <c r="Z47" s="32"/>
      <c r="AA47" s="223">
        <v>45078</v>
      </c>
      <c r="AB47" s="224">
        <v>0</v>
      </c>
      <c r="AC47" s="32"/>
      <c r="AD47" s="223">
        <v>45078</v>
      </c>
      <c r="AE47" s="224">
        <v>0</v>
      </c>
    </row>
    <row r="48" spans="5:31" x14ac:dyDescent="0.35">
      <c r="E48" s="223">
        <v>45108</v>
      </c>
      <c r="F48" s="224">
        <v>16.6226052284559</v>
      </c>
      <c r="G48" s="32"/>
      <c r="H48" s="223">
        <v>45108</v>
      </c>
      <c r="I48" s="224">
        <v>0.61333332459131895</v>
      </c>
      <c r="J48" s="32"/>
      <c r="K48" s="43" t="str">
        <f t="shared" si="0"/>
        <v>Accessory Module45108</v>
      </c>
      <c r="L48" s="225" t="s">
        <v>44</v>
      </c>
      <c r="M48" s="223">
        <v>45108</v>
      </c>
      <c r="N48" s="224">
        <v>4.0633331934610997</v>
      </c>
      <c r="O48" s="32"/>
      <c r="P48" s="223">
        <v>45108</v>
      </c>
      <c r="Q48" s="224">
        <v>1.7607283750852001</v>
      </c>
      <c r="R48" s="32"/>
      <c r="S48" s="223">
        <v>45108</v>
      </c>
      <c r="T48" s="224">
        <v>0</v>
      </c>
      <c r="U48" s="32"/>
      <c r="V48" s="43" t="str">
        <f t="shared" si="1"/>
        <v>Accessory Module45108</v>
      </c>
      <c r="W48" s="225" t="s">
        <v>44</v>
      </c>
      <c r="X48" s="223">
        <v>45108</v>
      </c>
      <c r="Y48" s="224">
        <v>0</v>
      </c>
      <c r="Z48" s="32"/>
      <c r="AA48" s="223">
        <v>45108</v>
      </c>
      <c r="AB48" s="224">
        <v>0</v>
      </c>
      <c r="AC48" s="32"/>
      <c r="AD48" s="223">
        <v>45108</v>
      </c>
      <c r="AE48" s="224">
        <v>0</v>
      </c>
    </row>
    <row r="49" spans="5:31" x14ac:dyDescent="0.35">
      <c r="E49" s="223">
        <v>45139</v>
      </c>
      <c r="F49" s="224">
        <v>16.6226052284559</v>
      </c>
      <c r="G49" s="32"/>
      <c r="H49" s="223">
        <v>45139</v>
      </c>
      <c r="I49" s="224">
        <v>0.61333332459131895</v>
      </c>
      <c r="J49" s="32"/>
      <c r="K49" s="43" t="str">
        <f t="shared" si="0"/>
        <v>Accessory Module45139</v>
      </c>
      <c r="L49" s="225" t="s">
        <v>44</v>
      </c>
      <c r="M49" s="223">
        <v>45139</v>
      </c>
      <c r="N49" s="224">
        <v>4.0633331934610997</v>
      </c>
      <c r="O49" s="32"/>
      <c r="P49" s="223">
        <v>45139</v>
      </c>
      <c r="Q49" s="224">
        <v>1.7607283750852001</v>
      </c>
      <c r="R49" s="32"/>
      <c r="S49" s="223">
        <v>45139</v>
      </c>
      <c r="T49" s="224">
        <v>0</v>
      </c>
      <c r="U49" s="32"/>
      <c r="V49" s="43" t="str">
        <f t="shared" si="1"/>
        <v>Accessory Module45139</v>
      </c>
      <c r="W49" s="225" t="s">
        <v>44</v>
      </c>
      <c r="X49" s="223">
        <v>45139</v>
      </c>
      <c r="Y49" s="224">
        <v>0</v>
      </c>
      <c r="Z49" s="32"/>
      <c r="AA49" s="223">
        <v>45139</v>
      </c>
      <c r="AB49" s="224">
        <v>0</v>
      </c>
      <c r="AC49" s="32"/>
      <c r="AD49" s="223">
        <v>45139</v>
      </c>
      <c r="AE49" s="224">
        <v>0</v>
      </c>
    </row>
    <row r="50" spans="5:31" x14ac:dyDescent="0.35">
      <c r="E50" s="223">
        <v>45170</v>
      </c>
      <c r="F50" s="224">
        <v>16.6226052284559</v>
      </c>
      <c r="G50" s="32"/>
      <c r="H50" s="223">
        <v>45170</v>
      </c>
      <c r="I50" s="224">
        <v>0.61333332459131895</v>
      </c>
      <c r="J50" s="32"/>
      <c r="K50" s="43" t="str">
        <f t="shared" si="0"/>
        <v>Accessory Module45170</v>
      </c>
      <c r="L50" s="225" t="s">
        <v>44</v>
      </c>
      <c r="M50" s="223">
        <v>45170</v>
      </c>
      <c r="N50" s="224">
        <v>4.0633331934610997</v>
      </c>
      <c r="O50" s="32"/>
      <c r="P50" s="223">
        <v>45170</v>
      </c>
      <c r="Q50" s="224">
        <v>1.7607283750852001</v>
      </c>
      <c r="R50" s="32"/>
      <c r="S50" s="223">
        <v>45170</v>
      </c>
      <c r="T50" s="224">
        <v>0</v>
      </c>
      <c r="U50" s="32"/>
      <c r="V50" s="43" t="str">
        <f t="shared" si="1"/>
        <v>Accessory Module45170</v>
      </c>
      <c r="W50" s="225" t="s">
        <v>44</v>
      </c>
      <c r="X50" s="223">
        <v>45170</v>
      </c>
      <c r="Y50" s="224">
        <v>0</v>
      </c>
      <c r="Z50" s="32"/>
      <c r="AA50" s="223">
        <v>45170</v>
      </c>
      <c r="AB50" s="224">
        <v>0</v>
      </c>
      <c r="AC50" s="32"/>
      <c r="AD50" s="223">
        <v>45170</v>
      </c>
      <c r="AE50" s="224">
        <v>0</v>
      </c>
    </row>
    <row r="51" spans="5:31" x14ac:dyDescent="0.35">
      <c r="E51" s="223">
        <v>45200</v>
      </c>
      <c r="F51" s="224">
        <v>14.6054880587419</v>
      </c>
      <c r="G51" s="32"/>
      <c r="H51" s="223">
        <v>45200</v>
      </c>
      <c r="I51" s="224">
        <v>0.493333339691162</v>
      </c>
      <c r="J51" s="32"/>
      <c r="K51" s="43" t="str">
        <f t="shared" si="0"/>
        <v>Accessory Module45200</v>
      </c>
      <c r="L51" s="225" t="s">
        <v>44</v>
      </c>
      <c r="M51" s="223">
        <v>45200</v>
      </c>
      <c r="N51" s="224">
        <v>3.7133334477742501</v>
      </c>
      <c r="O51" s="32"/>
      <c r="P51" s="223">
        <v>45200</v>
      </c>
      <c r="Q51" s="224">
        <v>1.6445123386224101</v>
      </c>
      <c r="R51" s="32"/>
      <c r="S51" s="223">
        <v>45200</v>
      </c>
      <c r="T51" s="224">
        <v>0</v>
      </c>
      <c r="U51" s="32"/>
      <c r="V51" s="43" t="str">
        <f t="shared" si="1"/>
        <v>Accessory Module45200</v>
      </c>
      <c r="W51" s="225" t="s">
        <v>44</v>
      </c>
      <c r="X51" s="223">
        <v>45200</v>
      </c>
      <c r="Y51" s="224">
        <v>0</v>
      </c>
      <c r="Z51" s="32"/>
      <c r="AA51" s="223">
        <v>45200</v>
      </c>
      <c r="AB51" s="224">
        <v>0</v>
      </c>
      <c r="AC51" s="32"/>
      <c r="AD51" s="223">
        <v>45200</v>
      </c>
      <c r="AE51" s="224">
        <v>0</v>
      </c>
    </row>
    <row r="52" spans="5:31" x14ac:dyDescent="0.35">
      <c r="E52" s="223">
        <v>45231</v>
      </c>
      <c r="F52" s="224">
        <v>14.6054880587419</v>
      </c>
      <c r="G52" s="32"/>
      <c r="H52" s="223">
        <v>45231</v>
      </c>
      <c r="I52" s="224">
        <v>0.493333339691162</v>
      </c>
      <c r="J52" s="32"/>
      <c r="K52" s="43" t="str">
        <f t="shared" si="0"/>
        <v>Accessory Module45231</v>
      </c>
      <c r="L52" s="225" t="s">
        <v>44</v>
      </c>
      <c r="M52" s="223">
        <v>45231</v>
      </c>
      <c r="N52" s="224">
        <v>3.7133334477742501</v>
      </c>
      <c r="O52" s="32"/>
      <c r="P52" s="223">
        <v>45231</v>
      </c>
      <c r="Q52" s="224">
        <v>1.6445123386224101</v>
      </c>
      <c r="R52" s="32"/>
      <c r="S52" s="223">
        <v>45231</v>
      </c>
      <c r="T52" s="224">
        <v>0</v>
      </c>
      <c r="U52" s="32"/>
      <c r="V52" s="43" t="str">
        <f t="shared" si="1"/>
        <v>Accessory Module45231</v>
      </c>
      <c r="W52" s="225" t="s">
        <v>44</v>
      </c>
      <c r="X52" s="223">
        <v>45231</v>
      </c>
      <c r="Y52" s="224">
        <v>0</v>
      </c>
      <c r="Z52" s="32"/>
      <c r="AA52" s="223">
        <v>45231</v>
      </c>
      <c r="AB52" s="224">
        <v>0</v>
      </c>
      <c r="AC52" s="32"/>
      <c r="AD52" s="223">
        <v>45231</v>
      </c>
      <c r="AE52" s="224">
        <v>0</v>
      </c>
    </row>
    <row r="53" spans="5:31" x14ac:dyDescent="0.35">
      <c r="E53" s="223">
        <v>45261</v>
      </c>
      <c r="F53" s="224">
        <v>14.6054880587419</v>
      </c>
      <c r="G53" s="32"/>
      <c r="H53" s="223">
        <v>45261</v>
      </c>
      <c r="I53" s="224">
        <v>0.493333339691162</v>
      </c>
      <c r="J53" s="32"/>
      <c r="K53" s="43" t="str">
        <f t="shared" si="0"/>
        <v>Accessory Module45261</v>
      </c>
      <c r="L53" s="225" t="s">
        <v>44</v>
      </c>
      <c r="M53" s="223">
        <v>45261</v>
      </c>
      <c r="N53" s="224">
        <v>3.7133334477742501</v>
      </c>
      <c r="O53" s="32"/>
      <c r="P53" s="223">
        <v>45261</v>
      </c>
      <c r="Q53" s="224">
        <v>1.6445123386224101</v>
      </c>
      <c r="R53" s="32"/>
      <c r="S53" s="223">
        <v>45261</v>
      </c>
      <c r="T53" s="224">
        <v>0</v>
      </c>
      <c r="U53" s="32"/>
      <c r="V53" s="43" t="str">
        <f t="shared" si="1"/>
        <v>Accessory Module45261</v>
      </c>
      <c r="W53" s="225" t="s">
        <v>44</v>
      </c>
      <c r="X53" s="223">
        <v>45261</v>
      </c>
      <c r="Y53" s="224">
        <v>0</v>
      </c>
      <c r="Z53" s="32"/>
      <c r="AA53" s="223">
        <v>45261</v>
      </c>
      <c r="AB53" s="224">
        <v>0</v>
      </c>
      <c r="AC53" s="32"/>
      <c r="AD53" s="223">
        <v>45261</v>
      </c>
      <c r="AE53" s="224">
        <v>0</v>
      </c>
    </row>
    <row r="54" spans="5:31" x14ac:dyDescent="0.35">
      <c r="E54" s="223">
        <v>45292</v>
      </c>
      <c r="F54" s="224">
        <v>12.2656124470035</v>
      </c>
      <c r="G54" s="32"/>
      <c r="H54" s="223">
        <v>45292</v>
      </c>
      <c r="I54" s="224">
        <v>0.51333333303531004</v>
      </c>
      <c r="J54" s="32"/>
      <c r="K54" s="43" t="str">
        <f t="shared" si="0"/>
        <v>Accessory Module45292</v>
      </c>
      <c r="L54" s="225" t="s">
        <v>44</v>
      </c>
      <c r="M54" s="223">
        <v>45292</v>
      </c>
      <c r="N54" s="224">
        <v>3.0033334096272801</v>
      </c>
      <c r="O54" s="32"/>
      <c r="P54" s="223">
        <v>45292</v>
      </c>
      <c r="Q54" s="224">
        <v>1.3677209975918101</v>
      </c>
      <c r="R54" s="32"/>
      <c r="S54" s="223">
        <v>45292</v>
      </c>
      <c r="T54" s="224">
        <v>0</v>
      </c>
      <c r="U54" s="32"/>
      <c r="V54" s="43" t="str">
        <f t="shared" si="1"/>
        <v>Accessory Module45292</v>
      </c>
      <c r="W54" s="225" t="s">
        <v>44</v>
      </c>
      <c r="X54" s="223">
        <v>45292</v>
      </c>
      <c r="Y54" s="224">
        <v>0</v>
      </c>
      <c r="Z54" s="32"/>
      <c r="AA54" s="223">
        <v>45292</v>
      </c>
      <c r="AB54" s="224">
        <v>0</v>
      </c>
      <c r="AC54" s="32"/>
      <c r="AD54" s="223">
        <v>45292</v>
      </c>
      <c r="AE54" s="224">
        <v>0</v>
      </c>
    </row>
    <row r="55" spans="5:31" x14ac:dyDescent="0.35">
      <c r="E55" s="223">
        <v>45323</v>
      </c>
      <c r="F55" s="224">
        <v>12.2656124470035</v>
      </c>
      <c r="G55" s="32"/>
      <c r="H55" s="223">
        <v>45323</v>
      </c>
      <c r="I55" s="224">
        <v>0.51333333303531004</v>
      </c>
      <c r="J55" s="32"/>
      <c r="K55" s="43" t="str">
        <f t="shared" si="0"/>
        <v>Accessory Module45323</v>
      </c>
      <c r="L55" s="225" t="s">
        <v>44</v>
      </c>
      <c r="M55" s="223">
        <v>45323</v>
      </c>
      <c r="N55" s="224">
        <v>3.0033334096272801</v>
      </c>
      <c r="O55" s="32"/>
      <c r="P55" s="223">
        <v>45323</v>
      </c>
      <c r="Q55" s="224">
        <v>1.3677209975918101</v>
      </c>
      <c r="R55" s="32"/>
      <c r="S55" s="223">
        <v>45323</v>
      </c>
      <c r="T55" s="224">
        <v>0</v>
      </c>
      <c r="U55" s="32"/>
      <c r="V55" s="43" t="str">
        <f t="shared" si="1"/>
        <v>Accessory Module45323</v>
      </c>
      <c r="W55" s="225" t="s">
        <v>44</v>
      </c>
      <c r="X55" s="223">
        <v>45323</v>
      </c>
      <c r="Y55" s="224">
        <v>0</v>
      </c>
      <c r="Z55" s="32"/>
      <c r="AA55" s="223">
        <v>45323</v>
      </c>
      <c r="AB55" s="224">
        <v>0</v>
      </c>
      <c r="AC55" s="32"/>
      <c r="AD55" s="223">
        <v>45323</v>
      </c>
      <c r="AE55" s="224">
        <v>0</v>
      </c>
    </row>
    <row r="56" spans="5:31" x14ac:dyDescent="0.35">
      <c r="E56" s="223">
        <v>45352</v>
      </c>
      <c r="F56" s="224">
        <v>12.2656124470035</v>
      </c>
      <c r="G56" s="32"/>
      <c r="H56" s="223">
        <v>45352</v>
      </c>
      <c r="I56" s="224">
        <v>0.51333333303531004</v>
      </c>
      <c r="J56" s="32"/>
      <c r="K56" s="43" t="str">
        <f t="shared" si="0"/>
        <v>Accessory Module45352</v>
      </c>
      <c r="L56" s="225" t="s">
        <v>44</v>
      </c>
      <c r="M56" s="223">
        <v>45352</v>
      </c>
      <c r="N56" s="224">
        <v>3.0033334096272801</v>
      </c>
      <c r="O56" s="32"/>
      <c r="P56" s="223">
        <v>45352</v>
      </c>
      <c r="Q56" s="224">
        <v>1.3677209975918101</v>
      </c>
      <c r="R56" s="32"/>
      <c r="S56" s="223">
        <v>45352</v>
      </c>
      <c r="T56" s="224">
        <v>0</v>
      </c>
      <c r="U56" s="32"/>
      <c r="V56" s="43" t="str">
        <f t="shared" si="1"/>
        <v>Accessory Module45352</v>
      </c>
      <c r="W56" s="225" t="s">
        <v>44</v>
      </c>
      <c r="X56" s="223">
        <v>45352</v>
      </c>
      <c r="Y56" s="224">
        <v>0</v>
      </c>
      <c r="Z56" s="32"/>
      <c r="AA56" s="223">
        <v>45352</v>
      </c>
      <c r="AB56" s="224">
        <v>0</v>
      </c>
      <c r="AC56" s="32"/>
      <c r="AD56" s="223">
        <v>45352</v>
      </c>
      <c r="AE56" s="224">
        <v>0</v>
      </c>
    </row>
    <row r="57" spans="5:31" x14ac:dyDescent="0.35">
      <c r="E57" s="223">
        <v>45383</v>
      </c>
      <c r="F57" s="224">
        <v>16.8204135677687</v>
      </c>
      <c r="G57" s="32"/>
      <c r="H57" s="223">
        <v>45383</v>
      </c>
      <c r="I57" s="224">
        <v>0.56666667759418499</v>
      </c>
      <c r="J57" s="32"/>
      <c r="K57" s="43" t="str">
        <f t="shared" si="0"/>
        <v>Accessory Module45383</v>
      </c>
      <c r="L57" s="225" t="s">
        <v>44</v>
      </c>
      <c r="M57" s="223">
        <v>45383</v>
      </c>
      <c r="N57" s="224">
        <v>4.1499999364217102</v>
      </c>
      <c r="O57" s="32"/>
      <c r="P57" s="223">
        <v>45383</v>
      </c>
      <c r="Q57" s="224">
        <v>2.04291965748159</v>
      </c>
      <c r="R57" s="32"/>
      <c r="S57" s="223">
        <v>45383</v>
      </c>
      <c r="T57" s="224">
        <v>0</v>
      </c>
      <c r="U57" s="32"/>
      <c r="V57" s="43" t="str">
        <f t="shared" si="1"/>
        <v>Accessory Module45383</v>
      </c>
      <c r="W57" s="225" t="s">
        <v>44</v>
      </c>
      <c r="X57" s="223">
        <v>45383</v>
      </c>
      <c r="Y57" s="224">
        <v>0</v>
      </c>
      <c r="Z57" s="32"/>
      <c r="AA57" s="223">
        <v>45383</v>
      </c>
      <c r="AB57" s="224">
        <v>0</v>
      </c>
      <c r="AC57" s="32"/>
      <c r="AD57" s="223">
        <v>45383</v>
      </c>
      <c r="AE57" s="224">
        <v>0</v>
      </c>
    </row>
    <row r="58" spans="5:31" x14ac:dyDescent="0.35">
      <c r="E58" s="223">
        <v>45413</v>
      </c>
      <c r="F58" s="224">
        <v>16.8204135677687</v>
      </c>
      <c r="G58" s="32"/>
      <c r="H58" s="223">
        <v>45413</v>
      </c>
      <c r="I58" s="224">
        <v>0.56666667759418499</v>
      </c>
      <c r="J58" s="32"/>
      <c r="K58" s="43" t="str">
        <f t="shared" si="0"/>
        <v>Accessory Module45413</v>
      </c>
      <c r="L58" s="225" t="s">
        <v>44</v>
      </c>
      <c r="M58" s="223">
        <v>45413</v>
      </c>
      <c r="N58" s="224">
        <v>4.1499999364217102</v>
      </c>
      <c r="O58" s="32"/>
      <c r="P58" s="223">
        <v>45413</v>
      </c>
      <c r="Q58" s="224">
        <v>2.04291965748159</v>
      </c>
      <c r="R58" s="32"/>
      <c r="S58" s="223">
        <v>45413</v>
      </c>
      <c r="T58" s="224">
        <v>0</v>
      </c>
      <c r="U58" s="32"/>
      <c r="V58" s="43" t="str">
        <f t="shared" si="1"/>
        <v>Accessory Module45413</v>
      </c>
      <c r="W58" s="225" t="s">
        <v>44</v>
      </c>
      <c r="X58" s="223">
        <v>45413</v>
      </c>
      <c r="Y58" s="224">
        <v>0</v>
      </c>
      <c r="Z58" s="32"/>
      <c r="AA58" s="223">
        <v>45413</v>
      </c>
      <c r="AB58" s="224">
        <v>0</v>
      </c>
      <c r="AC58" s="32"/>
      <c r="AD58" s="223">
        <v>45413</v>
      </c>
      <c r="AE58" s="224">
        <v>0</v>
      </c>
    </row>
    <row r="59" spans="5:31" x14ac:dyDescent="0.35">
      <c r="E59" s="223">
        <v>45444</v>
      </c>
      <c r="F59" s="224">
        <v>16.8204135677687</v>
      </c>
      <c r="G59" s="32"/>
      <c r="H59" s="223">
        <v>45444</v>
      </c>
      <c r="I59" s="224">
        <v>0.56666667759418499</v>
      </c>
      <c r="J59" s="32"/>
      <c r="K59" s="43" t="str">
        <f t="shared" si="0"/>
        <v>Accessory Module45444</v>
      </c>
      <c r="L59" s="225" t="s">
        <v>44</v>
      </c>
      <c r="M59" s="223">
        <v>45444</v>
      </c>
      <c r="N59" s="224">
        <v>4.1499999364217102</v>
      </c>
      <c r="O59" s="32"/>
      <c r="P59" s="223">
        <v>45444</v>
      </c>
      <c r="Q59" s="224">
        <v>2.04291965748159</v>
      </c>
      <c r="R59" s="32"/>
      <c r="S59" s="223">
        <v>45444</v>
      </c>
      <c r="T59" s="224">
        <v>0</v>
      </c>
      <c r="U59" s="32"/>
      <c r="V59" s="43" t="str">
        <f t="shared" si="1"/>
        <v>Accessory Module45444</v>
      </c>
      <c r="W59" s="225" t="s">
        <v>44</v>
      </c>
      <c r="X59" s="223">
        <v>45444</v>
      </c>
      <c r="Y59" s="224">
        <v>0</v>
      </c>
      <c r="Z59" s="32"/>
      <c r="AA59" s="223">
        <v>45444</v>
      </c>
      <c r="AB59" s="224">
        <v>0</v>
      </c>
      <c r="AC59" s="32"/>
      <c r="AD59" s="223">
        <v>45444</v>
      </c>
      <c r="AE59" s="224">
        <v>0</v>
      </c>
    </row>
    <row r="60" spans="5:31" x14ac:dyDescent="0.35">
      <c r="E60" s="223">
        <v>45474</v>
      </c>
      <c r="F60" s="224">
        <v>16.8002061283747</v>
      </c>
      <c r="G60" s="32"/>
      <c r="H60" s="223">
        <v>45474</v>
      </c>
      <c r="I60" s="224">
        <v>0.50666668017705296</v>
      </c>
      <c r="J60" s="32"/>
      <c r="K60" s="43" t="str">
        <f t="shared" si="0"/>
        <v>Accessory Module45474</v>
      </c>
      <c r="L60" s="225" t="s">
        <v>44</v>
      </c>
      <c r="M60" s="223">
        <v>45474</v>
      </c>
      <c r="N60" s="224">
        <v>4</v>
      </c>
      <c r="O60" s="32"/>
      <c r="P60" s="223">
        <v>45474</v>
      </c>
      <c r="Q60" s="224">
        <v>2.5331273639043199</v>
      </c>
      <c r="R60" s="32"/>
      <c r="S60" s="223">
        <v>45474</v>
      </c>
      <c r="T60" s="224">
        <v>0</v>
      </c>
      <c r="U60" s="32"/>
      <c r="V60" s="43" t="str">
        <f t="shared" si="1"/>
        <v>Accessory Module45474</v>
      </c>
      <c r="W60" s="225" t="s">
        <v>44</v>
      </c>
      <c r="X60" s="223">
        <v>45474</v>
      </c>
      <c r="Y60" s="224">
        <v>0</v>
      </c>
      <c r="Z60" s="32"/>
      <c r="AA60" s="223">
        <v>45474</v>
      </c>
      <c r="AB60" s="224">
        <v>0</v>
      </c>
      <c r="AC60" s="32"/>
      <c r="AD60" s="223">
        <v>45474</v>
      </c>
      <c r="AE60" s="224">
        <v>0</v>
      </c>
    </row>
    <row r="61" spans="5:31" x14ac:dyDescent="0.35">
      <c r="E61" s="223">
        <v>45505</v>
      </c>
      <c r="F61" s="224">
        <v>16.8002061283747</v>
      </c>
      <c r="G61" s="32"/>
      <c r="H61" s="223">
        <v>45505</v>
      </c>
      <c r="I61" s="224">
        <v>0.50666668017705296</v>
      </c>
      <c r="J61" s="32"/>
      <c r="K61" s="43" t="str">
        <f t="shared" si="0"/>
        <v>Accessory Module45505</v>
      </c>
      <c r="L61" s="225" t="s">
        <v>44</v>
      </c>
      <c r="M61" s="223">
        <v>45505</v>
      </c>
      <c r="N61" s="224">
        <v>4</v>
      </c>
      <c r="O61" s="32"/>
      <c r="P61" s="223">
        <v>45505</v>
      </c>
      <c r="Q61" s="224">
        <v>2.5331273639043199</v>
      </c>
      <c r="R61" s="32"/>
      <c r="S61" s="223">
        <v>45505</v>
      </c>
      <c r="T61" s="224">
        <v>0</v>
      </c>
      <c r="U61" s="32"/>
      <c r="V61" s="43" t="str">
        <f t="shared" si="1"/>
        <v>Accessory Module45505</v>
      </c>
      <c r="W61" s="225" t="s">
        <v>44</v>
      </c>
      <c r="X61" s="223">
        <v>45505</v>
      </c>
      <c r="Y61" s="224">
        <v>0</v>
      </c>
      <c r="Z61" s="32"/>
      <c r="AA61" s="223">
        <v>45505</v>
      </c>
      <c r="AB61" s="224">
        <v>0</v>
      </c>
      <c r="AC61" s="32"/>
      <c r="AD61" s="223">
        <v>45505</v>
      </c>
      <c r="AE61" s="224">
        <v>0</v>
      </c>
    </row>
    <row r="62" spans="5:31" x14ac:dyDescent="0.35">
      <c r="E62" s="223">
        <v>45536</v>
      </c>
      <c r="F62" s="224">
        <v>16.8002061283747</v>
      </c>
      <c r="G62" s="32"/>
      <c r="H62" s="223">
        <v>45536</v>
      </c>
      <c r="I62" s="224">
        <v>0.50666668017705296</v>
      </c>
      <c r="J62" s="32"/>
      <c r="K62" s="43" t="str">
        <f t="shared" si="0"/>
        <v>Accessory Module45536</v>
      </c>
      <c r="L62" s="225" t="s">
        <v>44</v>
      </c>
      <c r="M62" s="223">
        <v>45536</v>
      </c>
      <c r="N62" s="224">
        <v>4</v>
      </c>
      <c r="O62" s="32"/>
      <c r="P62" s="223">
        <v>45536</v>
      </c>
      <c r="Q62" s="224">
        <v>2.5331273639043199</v>
      </c>
      <c r="R62" s="32"/>
      <c r="S62" s="223">
        <v>45536</v>
      </c>
      <c r="T62" s="224">
        <v>0</v>
      </c>
      <c r="U62" s="32"/>
      <c r="V62" s="43" t="str">
        <f t="shared" si="1"/>
        <v>Accessory Module45536</v>
      </c>
      <c r="W62" s="225" t="s">
        <v>44</v>
      </c>
      <c r="X62" s="223">
        <v>45536</v>
      </c>
      <c r="Y62" s="224">
        <v>0</v>
      </c>
      <c r="Z62" s="32"/>
      <c r="AA62" s="223">
        <v>45536</v>
      </c>
      <c r="AB62" s="224">
        <v>0</v>
      </c>
      <c r="AC62" s="32"/>
      <c r="AD62" s="223">
        <v>45536</v>
      </c>
      <c r="AE62" s="224">
        <v>0</v>
      </c>
    </row>
    <row r="63" spans="5:31" x14ac:dyDescent="0.35">
      <c r="E63" s="223">
        <v>45566</v>
      </c>
      <c r="F63" s="224">
        <v>14.930202464675901</v>
      </c>
      <c r="G63" s="32"/>
      <c r="H63" s="223">
        <v>45566</v>
      </c>
      <c r="I63" s="224">
        <v>0.42999998976786902</v>
      </c>
      <c r="J63" s="32"/>
      <c r="K63" s="43" t="str">
        <f t="shared" si="0"/>
        <v>Accessory Module45566</v>
      </c>
      <c r="L63" s="225" t="s">
        <v>44</v>
      </c>
      <c r="M63" s="223">
        <v>45566</v>
      </c>
      <c r="N63" s="224">
        <v>3.6366666158040402</v>
      </c>
      <c r="O63" s="32"/>
      <c r="P63" s="223">
        <v>45566</v>
      </c>
      <c r="Q63" s="224">
        <v>2.3064642941792801</v>
      </c>
      <c r="R63" s="32"/>
      <c r="S63" s="223">
        <v>45566</v>
      </c>
      <c r="T63" s="224">
        <v>0</v>
      </c>
      <c r="U63" s="32"/>
      <c r="V63" s="43" t="str">
        <f t="shared" si="1"/>
        <v>Accessory Module45566</v>
      </c>
      <c r="W63" s="225" t="s">
        <v>44</v>
      </c>
      <c r="X63" s="223">
        <v>45566</v>
      </c>
      <c r="Y63" s="224">
        <v>0</v>
      </c>
      <c r="Z63" s="32"/>
      <c r="AA63" s="223">
        <v>45566</v>
      </c>
      <c r="AB63" s="224">
        <v>0</v>
      </c>
      <c r="AC63" s="32"/>
      <c r="AD63" s="223">
        <v>45566</v>
      </c>
      <c r="AE63" s="224">
        <v>0</v>
      </c>
    </row>
    <row r="64" spans="5:31" x14ac:dyDescent="0.35">
      <c r="E64" s="223">
        <v>45597</v>
      </c>
      <c r="F64" s="224">
        <v>14.930202464675901</v>
      </c>
      <c r="G64" s="32"/>
      <c r="H64" s="223">
        <v>45597</v>
      </c>
      <c r="I64" s="224">
        <v>0.42999998976786902</v>
      </c>
      <c r="J64" s="32"/>
      <c r="K64" s="43" t="str">
        <f t="shared" si="0"/>
        <v>Accessory Module45597</v>
      </c>
      <c r="L64" s="225" t="s">
        <v>44</v>
      </c>
      <c r="M64" s="223">
        <v>45597</v>
      </c>
      <c r="N64" s="224">
        <v>3.6366666158040402</v>
      </c>
      <c r="O64" s="32"/>
      <c r="P64" s="223">
        <v>45597</v>
      </c>
      <c r="Q64" s="224">
        <v>2.3064642941792801</v>
      </c>
      <c r="R64" s="32"/>
      <c r="S64" s="223">
        <v>45597</v>
      </c>
      <c r="T64" s="224">
        <v>0</v>
      </c>
      <c r="U64" s="32"/>
      <c r="V64" s="43" t="str">
        <f t="shared" si="1"/>
        <v>Accessory Module45597</v>
      </c>
      <c r="W64" s="225" t="s">
        <v>44</v>
      </c>
      <c r="X64" s="223">
        <v>45597</v>
      </c>
      <c r="Y64" s="224">
        <v>0</v>
      </c>
      <c r="Z64" s="32"/>
      <c r="AA64" s="223">
        <v>45597</v>
      </c>
      <c r="AB64" s="224">
        <v>0</v>
      </c>
      <c r="AC64" s="32"/>
      <c r="AD64" s="223">
        <v>45597</v>
      </c>
      <c r="AE64" s="224">
        <v>0</v>
      </c>
    </row>
    <row r="65" spans="5:31" x14ac:dyDescent="0.35">
      <c r="E65" s="223">
        <v>45627</v>
      </c>
      <c r="F65" s="224">
        <v>14.930202464675901</v>
      </c>
      <c r="G65" s="32"/>
      <c r="H65" s="223">
        <v>45627</v>
      </c>
      <c r="I65" s="224">
        <v>0.42999998976786902</v>
      </c>
      <c r="J65" s="32"/>
      <c r="K65" s="43" t="str">
        <f t="shared" si="0"/>
        <v>Accessory Module45627</v>
      </c>
      <c r="L65" s="225" t="s">
        <v>44</v>
      </c>
      <c r="M65" s="223">
        <v>45627</v>
      </c>
      <c r="N65" s="224">
        <v>3.6366666158040402</v>
      </c>
      <c r="O65" s="32"/>
      <c r="P65" s="223">
        <v>45627</v>
      </c>
      <c r="Q65" s="224">
        <v>2.3064642941792801</v>
      </c>
      <c r="R65" s="32"/>
      <c r="S65" s="223">
        <v>45627</v>
      </c>
      <c r="T65" s="224">
        <v>0</v>
      </c>
      <c r="U65" s="32"/>
      <c r="V65" s="43" t="str">
        <f t="shared" si="1"/>
        <v>Accessory Module45627</v>
      </c>
      <c r="W65" s="225" t="s">
        <v>44</v>
      </c>
      <c r="X65" s="223">
        <v>45627</v>
      </c>
      <c r="Y65" s="224">
        <v>0</v>
      </c>
      <c r="Z65" s="32"/>
      <c r="AA65" s="223">
        <v>45627</v>
      </c>
      <c r="AB65" s="224">
        <v>0</v>
      </c>
      <c r="AC65" s="32"/>
      <c r="AD65" s="223">
        <v>45627</v>
      </c>
      <c r="AE65" s="224">
        <v>0</v>
      </c>
    </row>
    <row r="66" spans="5:31" x14ac:dyDescent="0.35">
      <c r="K66" s="43" t="str">
        <f t="shared" si="0"/>
        <v>Cold Section Module43800</v>
      </c>
      <c r="L66" s="225" t="s">
        <v>45</v>
      </c>
      <c r="M66" s="223">
        <v>43800</v>
      </c>
      <c r="N66" s="224">
        <v>5.3333333333333304</v>
      </c>
      <c r="V66" s="43" t="str">
        <f t="shared" si="1"/>
        <v>Cold Section Module43800</v>
      </c>
      <c r="W66" s="225" t="s">
        <v>45</v>
      </c>
      <c r="X66" s="223">
        <v>43800</v>
      </c>
      <c r="Y66" s="224">
        <v>2.2399999300638802</v>
      </c>
    </row>
    <row r="67" spans="5:31" x14ac:dyDescent="0.35">
      <c r="K67" s="43" t="str">
        <f t="shared" si="0"/>
        <v>Cold Section Module43831</v>
      </c>
      <c r="L67" s="225" t="s">
        <v>45</v>
      </c>
      <c r="M67" s="223">
        <v>43831</v>
      </c>
      <c r="N67" s="224">
        <v>13.6766662597656</v>
      </c>
      <c r="V67" s="43" t="str">
        <f t="shared" si="1"/>
        <v>Cold Section Module43831</v>
      </c>
      <c r="W67" s="225" t="s">
        <v>45</v>
      </c>
      <c r="X67" s="223">
        <v>43831</v>
      </c>
      <c r="Y67" s="224">
        <v>0.149999996026357</v>
      </c>
    </row>
    <row r="68" spans="5:31" x14ac:dyDescent="0.35">
      <c r="K68" s="43" t="str">
        <f t="shared" si="0"/>
        <v>Cold Section Module43862</v>
      </c>
      <c r="L68" s="225" t="s">
        <v>45</v>
      </c>
      <c r="M68" s="223">
        <v>43862</v>
      </c>
      <c r="N68" s="224">
        <v>13.6766662597656</v>
      </c>
      <c r="V68" s="43" t="str">
        <f t="shared" si="1"/>
        <v>Cold Section Module43862</v>
      </c>
      <c r="W68" s="225" t="s">
        <v>45</v>
      </c>
      <c r="X68" s="223">
        <v>43862</v>
      </c>
      <c r="Y68" s="224">
        <v>0.149999996026357</v>
      </c>
    </row>
    <row r="69" spans="5:31" x14ac:dyDescent="0.35">
      <c r="K69" s="43" t="str">
        <f t="shared" si="0"/>
        <v>Cold Section Module43891</v>
      </c>
      <c r="L69" s="225" t="s">
        <v>45</v>
      </c>
      <c r="M69" s="223">
        <v>43891</v>
      </c>
      <c r="N69" s="224">
        <v>13.6766662597656</v>
      </c>
      <c r="V69" s="43" t="str">
        <f t="shared" si="1"/>
        <v>Cold Section Module43891</v>
      </c>
      <c r="W69" s="225" t="s">
        <v>45</v>
      </c>
      <c r="X69" s="223">
        <v>43891</v>
      </c>
      <c r="Y69" s="224">
        <v>0.149999996026357</v>
      </c>
    </row>
    <row r="70" spans="5:31" x14ac:dyDescent="0.35">
      <c r="K70" s="43" t="str">
        <f t="shared" ref="K70:K133" si="2">L70&amp;M70</f>
        <v>Cold Section Module43922</v>
      </c>
      <c r="L70" s="225" t="s">
        <v>45</v>
      </c>
      <c r="M70" s="223">
        <v>43922</v>
      </c>
      <c r="N70" s="224">
        <v>18.606666564941399</v>
      </c>
      <c r="V70" s="43" t="str">
        <f t="shared" ref="V70:V133" si="3">W70&amp;X70</f>
        <v>Cold Section Module43922</v>
      </c>
      <c r="W70" s="225" t="s">
        <v>45</v>
      </c>
      <c r="X70" s="223">
        <v>43922</v>
      </c>
      <c r="Y70" s="224">
        <v>0.39666668574015301</v>
      </c>
    </row>
    <row r="71" spans="5:31" x14ac:dyDescent="0.35">
      <c r="K71" s="43" t="str">
        <f t="shared" si="2"/>
        <v>Cold Section Module43952</v>
      </c>
      <c r="L71" s="225" t="s">
        <v>45</v>
      </c>
      <c r="M71" s="223">
        <v>43952</v>
      </c>
      <c r="N71" s="224">
        <v>18.606666564941399</v>
      </c>
      <c r="V71" s="43" t="str">
        <f t="shared" si="3"/>
        <v>Cold Section Module43952</v>
      </c>
      <c r="W71" s="225" t="s">
        <v>45</v>
      </c>
      <c r="X71" s="223">
        <v>43952</v>
      </c>
      <c r="Y71" s="224">
        <v>0.39666668574015301</v>
      </c>
    </row>
    <row r="72" spans="5:31" x14ac:dyDescent="0.35">
      <c r="K72" s="43" t="str">
        <f t="shared" si="2"/>
        <v>Cold Section Module43983</v>
      </c>
      <c r="L72" s="225" t="s">
        <v>45</v>
      </c>
      <c r="M72" s="223">
        <v>43983</v>
      </c>
      <c r="N72" s="224">
        <v>18.606666564941399</v>
      </c>
      <c r="V72" s="43" t="str">
        <f t="shared" si="3"/>
        <v>Cold Section Module43983</v>
      </c>
      <c r="W72" s="225" t="s">
        <v>45</v>
      </c>
      <c r="X72" s="223">
        <v>43983</v>
      </c>
      <c r="Y72" s="224">
        <v>0.39666668574015301</v>
      </c>
    </row>
    <row r="73" spans="5:31" x14ac:dyDescent="0.35">
      <c r="K73" s="43" t="str">
        <f t="shared" si="2"/>
        <v>Cold Section Module44013</v>
      </c>
      <c r="L73" s="225" t="s">
        <v>45</v>
      </c>
      <c r="M73" s="223">
        <v>44013</v>
      </c>
      <c r="N73" s="224">
        <v>17.546666463216098</v>
      </c>
      <c r="V73" s="43" t="str">
        <f t="shared" si="3"/>
        <v>Cold Section Module44013</v>
      </c>
      <c r="W73" s="225" t="s">
        <v>45</v>
      </c>
      <c r="X73" s="223">
        <v>44013</v>
      </c>
      <c r="Y73" s="224">
        <v>0.42666665712992402</v>
      </c>
    </row>
    <row r="74" spans="5:31" x14ac:dyDescent="0.35">
      <c r="K74" s="43" t="str">
        <f t="shared" si="2"/>
        <v>Cold Section Module44044</v>
      </c>
      <c r="L74" s="225" t="s">
        <v>45</v>
      </c>
      <c r="M74" s="223">
        <v>44044</v>
      </c>
      <c r="N74" s="224">
        <v>17.546666463216098</v>
      </c>
      <c r="V74" s="43" t="str">
        <f t="shared" si="3"/>
        <v>Cold Section Module44044</v>
      </c>
      <c r="W74" s="225" t="s">
        <v>45</v>
      </c>
      <c r="X74" s="223">
        <v>44044</v>
      </c>
      <c r="Y74" s="224">
        <v>0.42666665712992402</v>
      </c>
    </row>
    <row r="75" spans="5:31" x14ac:dyDescent="0.35">
      <c r="K75" s="43" t="str">
        <f t="shared" si="2"/>
        <v>Cold Section Module44075</v>
      </c>
      <c r="L75" s="225" t="s">
        <v>45</v>
      </c>
      <c r="M75" s="223">
        <v>44075</v>
      </c>
      <c r="N75" s="224">
        <v>17.546666463216098</v>
      </c>
      <c r="V75" s="43" t="str">
        <f t="shared" si="3"/>
        <v>Cold Section Module44075</v>
      </c>
      <c r="W75" s="225" t="s">
        <v>45</v>
      </c>
      <c r="X75" s="223">
        <v>44075</v>
      </c>
      <c r="Y75" s="224">
        <v>0.42666665712992402</v>
      </c>
    </row>
    <row r="76" spans="5:31" x14ac:dyDescent="0.35">
      <c r="K76" s="43" t="str">
        <f t="shared" si="2"/>
        <v>Cold Section Module44105</v>
      </c>
      <c r="L76" s="225" t="s">
        <v>45</v>
      </c>
      <c r="M76" s="223">
        <v>44105</v>
      </c>
      <c r="N76" s="224">
        <v>15.9466667175293</v>
      </c>
      <c r="V76" s="43" t="str">
        <f t="shared" si="3"/>
        <v>Cold Section Module44105</v>
      </c>
      <c r="W76" s="225" t="s">
        <v>45</v>
      </c>
      <c r="X76" s="223">
        <v>44105</v>
      </c>
      <c r="Y76" s="224">
        <v>1.0333333015441899</v>
      </c>
    </row>
    <row r="77" spans="5:31" x14ac:dyDescent="0.35">
      <c r="K77" s="43" t="str">
        <f t="shared" si="2"/>
        <v>Cold Section Module44136</v>
      </c>
      <c r="L77" s="225" t="s">
        <v>45</v>
      </c>
      <c r="M77" s="223">
        <v>44136</v>
      </c>
      <c r="N77" s="224">
        <v>15.9466667175293</v>
      </c>
      <c r="V77" s="43" t="str">
        <f t="shared" si="3"/>
        <v>Cold Section Module44136</v>
      </c>
      <c r="W77" s="225" t="s">
        <v>45</v>
      </c>
      <c r="X77" s="223">
        <v>44136</v>
      </c>
      <c r="Y77" s="224">
        <v>1.0333333015441899</v>
      </c>
    </row>
    <row r="78" spans="5:31" x14ac:dyDescent="0.35">
      <c r="K78" s="43" t="str">
        <f t="shared" si="2"/>
        <v>Cold Section Module44166</v>
      </c>
      <c r="L78" s="225" t="s">
        <v>45</v>
      </c>
      <c r="M78" s="223">
        <v>44166</v>
      </c>
      <c r="N78" s="224">
        <v>15.9466667175293</v>
      </c>
      <c r="V78" s="43" t="str">
        <f t="shared" si="3"/>
        <v>Cold Section Module44166</v>
      </c>
      <c r="W78" s="225" t="s">
        <v>45</v>
      </c>
      <c r="X78" s="223">
        <v>44166</v>
      </c>
      <c r="Y78" s="224">
        <v>1.0333333015441899</v>
      </c>
    </row>
    <row r="79" spans="5:31" x14ac:dyDescent="0.35">
      <c r="K79" s="43" t="str">
        <f t="shared" si="2"/>
        <v>Cold Section Module44197</v>
      </c>
      <c r="L79" s="225" t="s">
        <v>45</v>
      </c>
      <c r="M79" s="223">
        <v>44197</v>
      </c>
      <c r="N79" s="224">
        <v>13.863333384196</v>
      </c>
      <c r="V79" s="43" t="str">
        <f t="shared" si="3"/>
        <v>Cold Section Module44197</v>
      </c>
      <c r="W79" s="225" t="s">
        <v>45</v>
      </c>
      <c r="X79" s="223">
        <v>44197</v>
      </c>
      <c r="Y79" s="234">
        <v>3.3333332588275301E-3</v>
      </c>
    </row>
    <row r="80" spans="5:31" x14ac:dyDescent="0.35">
      <c r="K80" s="43" t="str">
        <f t="shared" si="2"/>
        <v>Cold Section Module44228</v>
      </c>
      <c r="L80" s="225" t="s">
        <v>45</v>
      </c>
      <c r="M80" s="223">
        <v>44228</v>
      </c>
      <c r="N80" s="224">
        <v>13.863333384196</v>
      </c>
      <c r="V80" s="43" t="str">
        <f t="shared" si="3"/>
        <v>Cold Section Module44228</v>
      </c>
      <c r="W80" s="225" t="s">
        <v>45</v>
      </c>
      <c r="X80" s="223">
        <v>44228</v>
      </c>
      <c r="Y80" s="234">
        <v>3.3333332588275301E-3</v>
      </c>
    </row>
    <row r="81" spans="11:25" x14ac:dyDescent="0.35">
      <c r="K81" s="43" t="str">
        <f t="shared" si="2"/>
        <v>Cold Section Module44256</v>
      </c>
      <c r="L81" s="225" t="s">
        <v>45</v>
      </c>
      <c r="M81" s="223">
        <v>44256</v>
      </c>
      <c r="N81" s="224">
        <v>13.863333384196</v>
      </c>
      <c r="V81" s="43" t="str">
        <f t="shared" si="3"/>
        <v>Cold Section Module44256</v>
      </c>
      <c r="W81" s="225" t="s">
        <v>45</v>
      </c>
      <c r="X81" s="223">
        <v>44256</v>
      </c>
      <c r="Y81" s="234">
        <v>3.3333332588275301E-3</v>
      </c>
    </row>
    <row r="82" spans="11:25" x14ac:dyDescent="0.35">
      <c r="K82" s="43" t="str">
        <f t="shared" si="2"/>
        <v>Cold Section Module44287</v>
      </c>
      <c r="L82" s="225" t="s">
        <v>45</v>
      </c>
      <c r="M82" s="223">
        <v>44287</v>
      </c>
      <c r="N82" s="224">
        <v>18.866666158040399</v>
      </c>
      <c r="V82" s="43" t="str">
        <f t="shared" si="3"/>
        <v>Cold Section Module44287</v>
      </c>
      <c r="W82" s="225" t="s">
        <v>45</v>
      </c>
      <c r="X82" s="223">
        <v>44287</v>
      </c>
      <c r="Y82" s="234">
        <v>1.9999999552965199E-2</v>
      </c>
    </row>
    <row r="83" spans="11:25" x14ac:dyDescent="0.35">
      <c r="K83" s="43" t="str">
        <f t="shared" si="2"/>
        <v>Cold Section Module44317</v>
      </c>
      <c r="L83" s="225" t="s">
        <v>45</v>
      </c>
      <c r="M83" s="223">
        <v>44317</v>
      </c>
      <c r="N83" s="224">
        <v>18.866666158040399</v>
      </c>
      <c r="V83" s="43" t="str">
        <f t="shared" si="3"/>
        <v>Cold Section Module44317</v>
      </c>
      <c r="W83" s="225" t="s">
        <v>45</v>
      </c>
      <c r="X83" s="223">
        <v>44317</v>
      </c>
      <c r="Y83" s="234">
        <v>1.9999999552965199E-2</v>
      </c>
    </row>
    <row r="84" spans="11:25" x14ac:dyDescent="0.35">
      <c r="K84" s="43" t="str">
        <f t="shared" si="2"/>
        <v>Cold Section Module44348</v>
      </c>
      <c r="L84" s="225" t="s">
        <v>45</v>
      </c>
      <c r="M84" s="223">
        <v>44348</v>
      </c>
      <c r="N84" s="224">
        <v>18.866666158040399</v>
      </c>
      <c r="V84" s="43" t="str">
        <f t="shared" si="3"/>
        <v>Cold Section Module44348</v>
      </c>
      <c r="W84" s="225" t="s">
        <v>45</v>
      </c>
      <c r="X84" s="223">
        <v>44348</v>
      </c>
      <c r="Y84" s="234">
        <v>1.9999999552965199E-2</v>
      </c>
    </row>
    <row r="85" spans="11:25" x14ac:dyDescent="0.35">
      <c r="K85" s="43" t="str">
        <f t="shared" si="2"/>
        <v>Cold Section Module44378</v>
      </c>
      <c r="L85" s="225" t="s">
        <v>45</v>
      </c>
      <c r="M85" s="223">
        <v>44378</v>
      </c>
      <c r="N85" s="224">
        <v>17.936667124430301</v>
      </c>
      <c r="V85" s="43" t="str">
        <f t="shared" si="3"/>
        <v>Cold Section Module44378</v>
      </c>
      <c r="W85" s="225" t="s">
        <v>45</v>
      </c>
      <c r="X85" s="223">
        <v>44378</v>
      </c>
      <c r="Y85" s="224">
        <v>0.73333334922790505</v>
      </c>
    </row>
    <row r="86" spans="11:25" x14ac:dyDescent="0.35">
      <c r="K86" s="43" t="str">
        <f t="shared" si="2"/>
        <v>Cold Section Module44409</v>
      </c>
      <c r="L86" s="225" t="s">
        <v>45</v>
      </c>
      <c r="M86" s="223">
        <v>44409</v>
      </c>
      <c r="N86" s="224">
        <v>17.936667124430301</v>
      </c>
      <c r="V86" s="43" t="str">
        <f t="shared" si="3"/>
        <v>Cold Section Module44409</v>
      </c>
      <c r="W86" s="225" t="s">
        <v>45</v>
      </c>
      <c r="X86" s="223">
        <v>44409</v>
      </c>
      <c r="Y86" s="224">
        <v>0.73333334922790505</v>
      </c>
    </row>
    <row r="87" spans="11:25" x14ac:dyDescent="0.35">
      <c r="K87" s="43" t="str">
        <f t="shared" si="2"/>
        <v>Cold Section Module44440</v>
      </c>
      <c r="L87" s="225" t="s">
        <v>45</v>
      </c>
      <c r="M87" s="223">
        <v>44440</v>
      </c>
      <c r="N87" s="224">
        <v>17.936667124430301</v>
      </c>
      <c r="V87" s="43" t="str">
        <f t="shared" si="3"/>
        <v>Cold Section Module44440</v>
      </c>
      <c r="W87" s="225" t="s">
        <v>45</v>
      </c>
      <c r="X87" s="223">
        <v>44440</v>
      </c>
      <c r="Y87" s="224">
        <v>0.73333334922790505</v>
      </c>
    </row>
    <row r="88" spans="11:25" x14ac:dyDescent="0.35">
      <c r="K88" s="43" t="str">
        <f t="shared" si="2"/>
        <v>Cold Section Module44470</v>
      </c>
      <c r="L88" s="225" t="s">
        <v>45</v>
      </c>
      <c r="M88" s="223">
        <v>44470</v>
      </c>
      <c r="N88" s="224">
        <v>16.25</v>
      </c>
      <c r="V88" s="43" t="str">
        <f t="shared" si="3"/>
        <v>Cold Section Module44470</v>
      </c>
      <c r="W88" s="225" t="s">
        <v>45</v>
      </c>
      <c r="X88" s="223">
        <v>44470</v>
      </c>
      <c r="Y88" s="224">
        <v>0.39333331584930398</v>
      </c>
    </row>
    <row r="89" spans="11:25" x14ac:dyDescent="0.35">
      <c r="K89" s="43" t="str">
        <f t="shared" si="2"/>
        <v>Cold Section Module44501</v>
      </c>
      <c r="L89" s="225" t="s">
        <v>45</v>
      </c>
      <c r="M89" s="223">
        <v>44501</v>
      </c>
      <c r="N89" s="224">
        <v>16.25</v>
      </c>
      <c r="V89" s="43" t="str">
        <f t="shared" si="3"/>
        <v>Cold Section Module44501</v>
      </c>
      <c r="W89" s="225" t="s">
        <v>45</v>
      </c>
      <c r="X89" s="223">
        <v>44501</v>
      </c>
      <c r="Y89" s="224">
        <v>0.39333331584930398</v>
      </c>
    </row>
    <row r="90" spans="11:25" x14ac:dyDescent="0.35">
      <c r="K90" s="43" t="str">
        <f t="shared" si="2"/>
        <v>Cold Section Module44531</v>
      </c>
      <c r="L90" s="225" t="s">
        <v>45</v>
      </c>
      <c r="M90" s="223">
        <v>44531</v>
      </c>
      <c r="N90" s="224">
        <v>16.25</v>
      </c>
      <c r="V90" s="43" t="str">
        <f t="shared" si="3"/>
        <v>Cold Section Module44531</v>
      </c>
      <c r="W90" s="225" t="s">
        <v>45</v>
      </c>
      <c r="X90" s="223">
        <v>44531</v>
      </c>
      <c r="Y90" s="224">
        <v>0.39333331584930398</v>
      </c>
    </row>
    <row r="91" spans="11:25" x14ac:dyDescent="0.35">
      <c r="K91" s="43" t="str">
        <f t="shared" si="2"/>
        <v>Cold Section Module44562</v>
      </c>
      <c r="L91" s="225" t="s">
        <v>45</v>
      </c>
      <c r="M91" s="223">
        <v>44562</v>
      </c>
      <c r="N91" s="224">
        <v>13.819999694824199</v>
      </c>
      <c r="V91" s="43" t="str">
        <f t="shared" si="3"/>
        <v>Cold Section Module44562</v>
      </c>
      <c r="W91" s="225" t="s">
        <v>45</v>
      </c>
      <c r="X91" s="223">
        <v>44562</v>
      </c>
      <c r="Y91" s="224">
        <v>0.45999999841054301</v>
      </c>
    </row>
    <row r="92" spans="11:25" x14ac:dyDescent="0.35">
      <c r="K92" s="43" t="str">
        <f t="shared" si="2"/>
        <v>Cold Section Module44593</v>
      </c>
      <c r="L92" s="225" t="s">
        <v>45</v>
      </c>
      <c r="M92" s="223">
        <v>44593</v>
      </c>
      <c r="N92" s="224">
        <v>13.819999694824199</v>
      </c>
      <c r="V92" s="43" t="str">
        <f t="shared" si="3"/>
        <v>Cold Section Module44593</v>
      </c>
      <c r="W92" s="225" t="s">
        <v>45</v>
      </c>
      <c r="X92" s="223">
        <v>44593</v>
      </c>
      <c r="Y92" s="224">
        <v>0.45999999841054301</v>
      </c>
    </row>
    <row r="93" spans="11:25" x14ac:dyDescent="0.35">
      <c r="K93" s="43" t="str">
        <f t="shared" si="2"/>
        <v>Cold Section Module44621</v>
      </c>
      <c r="L93" s="225" t="s">
        <v>45</v>
      </c>
      <c r="M93" s="223">
        <v>44621</v>
      </c>
      <c r="N93" s="224">
        <v>13.819999694824199</v>
      </c>
      <c r="V93" s="43" t="str">
        <f t="shared" si="3"/>
        <v>Cold Section Module44621</v>
      </c>
      <c r="W93" s="225" t="s">
        <v>45</v>
      </c>
      <c r="X93" s="223">
        <v>44621</v>
      </c>
      <c r="Y93" s="224">
        <v>0.45999999841054301</v>
      </c>
    </row>
    <row r="94" spans="11:25" x14ac:dyDescent="0.35">
      <c r="K94" s="43" t="str">
        <f t="shared" si="2"/>
        <v>Cold Section Module44652</v>
      </c>
      <c r="L94" s="225" t="s">
        <v>45</v>
      </c>
      <c r="M94" s="223">
        <v>44652</v>
      </c>
      <c r="N94" s="224">
        <v>18.443333943684902</v>
      </c>
      <c r="V94" s="43" t="str">
        <f t="shared" si="3"/>
        <v>Cold Section Module44652</v>
      </c>
      <c r="W94" s="225" t="s">
        <v>45</v>
      </c>
      <c r="X94" s="223">
        <v>44652</v>
      </c>
      <c r="Y94" s="224">
        <v>0.92666665712992302</v>
      </c>
    </row>
    <row r="95" spans="11:25" x14ac:dyDescent="0.35">
      <c r="K95" s="43" t="str">
        <f t="shared" si="2"/>
        <v>Cold Section Module44682</v>
      </c>
      <c r="L95" s="225" t="s">
        <v>45</v>
      </c>
      <c r="M95" s="223">
        <v>44682</v>
      </c>
      <c r="N95" s="224">
        <v>18.443333943684902</v>
      </c>
      <c r="V95" s="43" t="str">
        <f t="shared" si="3"/>
        <v>Cold Section Module44682</v>
      </c>
      <c r="W95" s="225" t="s">
        <v>45</v>
      </c>
      <c r="X95" s="223">
        <v>44682</v>
      </c>
      <c r="Y95" s="224">
        <v>0.92666665712992302</v>
      </c>
    </row>
    <row r="96" spans="11:25" x14ac:dyDescent="0.35">
      <c r="K96" s="43" t="str">
        <f t="shared" si="2"/>
        <v>Cold Section Module44713</v>
      </c>
      <c r="L96" s="225" t="s">
        <v>45</v>
      </c>
      <c r="M96" s="223">
        <v>44713</v>
      </c>
      <c r="N96" s="224">
        <v>18.443333943684902</v>
      </c>
      <c r="V96" s="43" t="str">
        <f t="shared" si="3"/>
        <v>Cold Section Module44713</v>
      </c>
      <c r="W96" s="225" t="s">
        <v>45</v>
      </c>
      <c r="X96" s="223">
        <v>44713</v>
      </c>
      <c r="Y96" s="224">
        <v>0.92666665712992302</v>
      </c>
    </row>
    <row r="97" spans="11:25" x14ac:dyDescent="0.35">
      <c r="K97" s="43" t="str">
        <f t="shared" si="2"/>
        <v>Cold Section Module44743</v>
      </c>
      <c r="L97" s="225" t="s">
        <v>45</v>
      </c>
      <c r="M97" s="223">
        <v>44743</v>
      </c>
      <c r="N97" s="224">
        <v>18.033332824706999</v>
      </c>
      <c r="V97" s="43" t="str">
        <f t="shared" si="3"/>
        <v>Cold Section Module44743</v>
      </c>
      <c r="W97" s="225" t="s">
        <v>45</v>
      </c>
      <c r="X97" s="223">
        <v>44743</v>
      </c>
      <c r="Y97" s="224">
        <v>1.1133333047231</v>
      </c>
    </row>
    <row r="98" spans="11:25" x14ac:dyDescent="0.35">
      <c r="K98" s="43" t="str">
        <f t="shared" si="2"/>
        <v>Cold Section Module44774</v>
      </c>
      <c r="L98" s="225" t="s">
        <v>45</v>
      </c>
      <c r="M98" s="223">
        <v>44774</v>
      </c>
      <c r="N98" s="224">
        <v>18.033332824706999</v>
      </c>
      <c r="V98" s="43" t="str">
        <f t="shared" si="3"/>
        <v>Cold Section Module44774</v>
      </c>
      <c r="W98" s="225" t="s">
        <v>45</v>
      </c>
      <c r="X98" s="223">
        <v>44774</v>
      </c>
      <c r="Y98" s="224">
        <v>1.1133333047231</v>
      </c>
    </row>
    <row r="99" spans="11:25" x14ac:dyDescent="0.35">
      <c r="K99" s="43" t="str">
        <f t="shared" si="2"/>
        <v>Cold Section Module44805</v>
      </c>
      <c r="L99" s="225" t="s">
        <v>45</v>
      </c>
      <c r="M99" s="223">
        <v>44805</v>
      </c>
      <c r="N99" s="224">
        <v>18.033332824706999</v>
      </c>
      <c r="V99" s="43" t="str">
        <f t="shared" si="3"/>
        <v>Cold Section Module44805</v>
      </c>
      <c r="W99" s="225" t="s">
        <v>45</v>
      </c>
      <c r="X99" s="223">
        <v>44805</v>
      </c>
      <c r="Y99" s="224">
        <v>1.1133333047231</v>
      </c>
    </row>
    <row r="100" spans="11:25" x14ac:dyDescent="0.35">
      <c r="K100" s="43" t="str">
        <f t="shared" si="2"/>
        <v>Cold Section Module44835</v>
      </c>
      <c r="L100" s="225" t="s">
        <v>45</v>
      </c>
      <c r="M100" s="223">
        <v>44835</v>
      </c>
      <c r="N100" s="224">
        <v>16.273333231608099</v>
      </c>
      <c r="V100" s="43" t="str">
        <f t="shared" si="3"/>
        <v>Cold Section Module44835</v>
      </c>
      <c r="W100" s="225" t="s">
        <v>45</v>
      </c>
      <c r="X100" s="223">
        <v>44835</v>
      </c>
      <c r="Y100" s="224">
        <v>1.30000003178914</v>
      </c>
    </row>
    <row r="101" spans="11:25" x14ac:dyDescent="0.35">
      <c r="K101" s="43" t="str">
        <f t="shared" si="2"/>
        <v>Cold Section Module44866</v>
      </c>
      <c r="L101" s="225" t="s">
        <v>45</v>
      </c>
      <c r="M101" s="223">
        <v>44866</v>
      </c>
      <c r="N101" s="224">
        <v>16.273333231608099</v>
      </c>
      <c r="V101" s="43" t="str">
        <f t="shared" si="3"/>
        <v>Cold Section Module44866</v>
      </c>
      <c r="W101" s="225" t="s">
        <v>45</v>
      </c>
      <c r="X101" s="223">
        <v>44866</v>
      </c>
      <c r="Y101" s="224">
        <v>1.30000003178914</v>
      </c>
    </row>
    <row r="102" spans="11:25" x14ac:dyDescent="0.35">
      <c r="K102" s="43" t="str">
        <f t="shared" si="2"/>
        <v>Cold Section Module44896</v>
      </c>
      <c r="L102" s="225" t="s">
        <v>45</v>
      </c>
      <c r="M102" s="223">
        <v>44896</v>
      </c>
      <c r="N102" s="224">
        <v>16.273333231608099</v>
      </c>
      <c r="V102" s="43" t="str">
        <f t="shared" si="3"/>
        <v>Cold Section Module44896</v>
      </c>
      <c r="W102" s="225" t="s">
        <v>45</v>
      </c>
      <c r="X102" s="223">
        <v>44896</v>
      </c>
      <c r="Y102" s="224">
        <v>1.30000003178914</v>
      </c>
    </row>
    <row r="103" spans="11:25" x14ac:dyDescent="0.35">
      <c r="K103" s="43" t="str">
        <f t="shared" si="2"/>
        <v>Cold Section Module44927</v>
      </c>
      <c r="L103" s="225" t="s">
        <v>45</v>
      </c>
      <c r="M103" s="223">
        <v>44927</v>
      </c>
      <c r="N103" s="224">
        <v>13.4166666666667</v>
      </c>
      <c r="V103" s="43" t="str">
        <f t="shared" si="3"/>
        <v>Cold Section Module44927</v>
      </c>
      <c r="W103" s="225" t="s">
        <v>45</v>
      </c>
      <c r="X103" s="223">
        <v>44927</v>
      </c>
      <c r="Y103" s="224">
        <v>1.2666666507720901</v>
      </c>
    </row>
    <row r="104" spans="11:25" x14ac:dyDescent="0.35">
      <c r="K104" s="43" t="str">
        <f t="shared" si="2"/>
        <v>Cold Section Module44958</v>
      </c>
      <c r="L104" s="225" t="s">
        <v>45</v>
      </c>
      <c r="M104" s="223">
        <v>44958</v>
      </c>
      <c r="N104" s="224">
        <v>13.4166666666667</v>
      </c>
      <c r="V104" s="43" t="str">
        <f t="shared" si="3"/>
        <v>Cold Section Module44958</v>
      </c>
      <c r="W104" s="225" t="s">
        <v>45</v>
      </c>
      <c r="X104" s="223">
        <v>44958</v>
      </c>
      <c r="Y104" s="224">
        <v>1.2666666507720901</v>
      </c>
    </row>
    <row r="105" spans="11:25" x14ac:dyDescent="0.35">
      <c r="K105" s="43" t="str">
        <f t="shared" si="2"/>
        <v>Cold Section Module44986</v>
      </c>
      <c r="L105" s="225" t="s">
        <v>45</v>
      </c>
      <c r="M105" s="223">
        <v>44986</v>
      </c>
      <c r="N105" s="224">
        <v>13.4166666666667</v>
      </c>
      <c r="V105" s="43" t="str">
        <f t="shared" si="3"/>
        <v>Cold Section Module44986</v>
      </c>
      <c r="W105" s="225" t="s">
        <v>45</v>
      </c>
      <c r="X105" s="223">
        <v>44986</v>
      </c>
      <c r="Y105" s="224">
        <v>1.2666666507720901</v>
      </c>
    </row>
    <row r="106" spans="11:25" x14ac:dyDescent="0.35">
      <c r="K106" s="43" t="str">
        <f t="shared" si="2"/>
        <v>Cold Section Module45017</v>
      </c>
      <c r="L106" s="225" t="s">
        <v>45</v>
      </c>
      <c r="M106" s="223">
        <v>45017</v>
      </c>
      <c r="N106" s="224">
        <v>19.069999694824201</v>
      </c>
      <c r="V106" s="43" t="str">
        <f t="shared" si="3"/>
        <v>Cold Section Module45017</v>
      </c>
      <c r="W106" s="225" t="s">
        <v>45</v>
      </c>
      <c r="X106" s="223">
        <v>45017</v>
      </c>
      <c r="Y106" s="224">
        <v>1.1533333460489901</v>
      </c>
    </row>
    <row r="107" spans="11:25" x14ac:dyDescent="0.35">
      <c r="K107" s="43" t="str">
        <f t="shared" si="2"/>
        <v>Cold Section Module45047</v>
      </c>
      <c r="L107" s="225" t="s">
        <v>45</v>
      </c>
      <c r="M107" s="223">
        <v>45047</v>
      </c>
      <c r="N107" s="224">
        <v>19.069999694824201</v>
      </c>
      <c r="V107" s="43" t="str">
        <f t="shared" si="3"/>
        <v>Cold Section Module45047</v>
      </c>
      <c r="W107" s="225" t="s">
        <v>45</v>
      </c>
      <c r="X107" s="223">
        <v>45047</v>
      </c>
      <c r="Y107" s="224">
        <v>1.1533333460489901</v>
      </c>
    </row>
    <row r="108" spans="11:25" x14ac:dyDescent="0.35">
      <c r="K108" s="43" t="str">
        <f t="shared" si="2"/>
        <v>Cold Section Module45078</v>
      </c>
      <c r="L108" s="225" t="s">
        <v>45</v>
      </c>
      <c r="M108" s="223">
        <v>45078</v>
      </c>
      <c r="N108" s="224">
        <v>19.069999694824201</v>
      </c>
      <c r="V108" s="43" t="str">
        <f t="shared" si="3"/>
        <v>Cold Section Module45078</v>
      </c>
      <c r="W108" s="225" t="s">
        <v>45</v>
      </c>
      <c r="X108" s="223">
        <v>45078</v>
      </c>
      <c r="Y108" s="224">
        <v>1.1533333460489901</v>
      </c>
    </row>
    <row r="109" spans="11:25" x14ac:dyDescent="0.35">
      <c r="K109" s="43" t="str">
        <f t="shared" si="2"/>
        <v>Cold Section Module45108</v>
      </c>
      <c r="L109" s="225" t="s">
        <v>45</v>
      </c>
      <c r="M109" s="223">
        <v>45108</v>
      </c>
      <c r="N109" s="224">
        <v>18.443333943684902</v>
      </c>
      <c r="V109" s="43" t="str">
        <f t="shared" si="3"/>
        <v>Cold Section Module45108</v>
      </c>
      <c r="W109" s="225" t="s">
        <v>45</v>
      </c>
      <c r="X109" s="223">
        <v>45108</v>
      </c>
      <c r="Y109" s="224">
        <v>1.1566666762034099</v>
      </c>
    </row>
    <row r="110" spans="11:25" x14ac:dyDescent="0.35">
      <c r="K110" s="43" t="str">
        <f t="shared" si="2"/>
        <v>Cold Section Module45139</v>
      </c>
      <c r="L110" s="225" t="s">
        <v>45</v>
      </c>
      <c r="M110" s="223">
        <v>45139</v>
      </c>
      <c r="N110" s="224">
        <v>18.443333943684902</v>
      </c>
      <c r="V110" s="43" t="str">
        <f t="shared" si="3"/>
        <v>Cold Section Module45139</v>
      </c>
      <c r="W110" s="225" t="s">
        <v>45</v>
      </c>
      <c r="X110" s="223">
        <v>45139</v>
      </c>
      <c r="Y110" s="224">
        <v>1.1566666762034099</v>
      </c>
    </row>
    <row r="111" spans="11:25" x14ac:dyDescent="0.35">
      <c r="K111" s="43" t="str">
        <f t="shared" si="2"/>
        <v>Cold Section Module45170</v>
      </c>
      <c r="L111" s="225" t="s">
        <v>45</v>
      </c>
      <c r="M111" s="223">
        <v>45170</v>
      </c>
      <c r="N111" s="224">
        <v>18.443333943684902</v>
      </c>
      <c r="V111" s="43" t="str">
        <f t="shared" si="3"/>
        <v>Cold Section Module45170</v>
      </c>
      <c r="W111" s="225" t="s">
        <v>45</v>
      </c>
      <c r="X111" s="223">
        <v>45170</v>
      </c>
      <c r="Y111" s="224">
        <v>1.1566666762034099</v>
      </c>
    </row>
    <row r="112" spans="11:25" x14ac:dyDescent="0.35">
      <c r="K112" s="43" t="str">
        <f t="shared" si="2"/>
        <v>Cold Section Module45200</v>
      </c>
      <c r="L112" s="225" t="s">
        <v>45</v>
      </c>
      <c r="M112" s="223">
        <v>45200</v>
      </c>
      <c r="N112" s="224">
        <v>16.8433329264323</v>
      </c>
      <c r="V112" s="43" t="str">
        <f t="shared" si="3"/>
        <v>Cold Section Module45200</v>
      </c>
      <c r="W112" s="225" t="s">
        <v>45</v>
      </c>
      <c r="X112" s="223">
        <v>45200</v>
      </c>
      <c r="Y112" s="224">
        <v>0.72000002861022905</v>
      </c>
    </row>
    <row r="113" spans="11:25" x14ac:dyDescent="0.35">
      <c r="K113" s="43" t="str">
        <f t="shared" si="2"/>
        <v>Cold Section Module45231</v>
      </c>
      <c r="L113" s="225" t="s">
        <v>45</v>
      </c>
      <c r="M113" s="223">
        <v>45231</v>
      </c>
      <c r="N113" s="224">
        <v>16.8433329264323</v>
      </c>
      <c r="V113" s="43" t="str">
        <f t="shared" si="3"/>
        <v>Cold Section Module45231</v>
      </c>
      <c r="W113" s="225" t="s">
        <v>45</v>
      </c>
      <c r="X113" s="223">
        <v>45231</v>
      </c>
      <c r="Y113" s="224">
        <v>0.72000002861022905</v>
      </c>
    </row>
    <row r="114" spans="11:25" x14ac:dyDescent="0.35">
      <c r="K114" s="43" t="str">
        <f t="shared" si="2"/>
        <v>Cold Section Module45261</v>
      </c>
      <c r="L114" s="225" t="s">
        <v>45</v>
      </c>
      <c r="M114" s="223">
        <v>45261</v>
      </c>
      <c r="N114" s="224">
        <v>16.8433329264323</v>
      </c>
      <c r="V114" s="43" t="str">
        <f t="shared" si="3"/>
        <v>Cold Section Module45261</v>
      </c>
      <c r="W114" s="225" t="s">
        <v>45</v>
      </c>
      <c r="X114" s="223">
        <v>45261</v>
      </c>
      <c r="Y114" s="224">
        <v>0.72000002861022905</v>
      </c>
    </row>
    <row r="115" spans="11:25" x14ac:dyDescent="0.35">
      <c r="K115" s="43" t="str">
        <f t="shared" si="2"/>
        <v>Cold Section Module45292</v>
      </c>
      <c r="L115" s="225" t="s">
        <v>45</v>
      </c>
      <c r="M115" s="223">
        <v>45292</v>
      </c>
      <c r="N115" s="224">
        <v>13.6299997965495</v>
      </c>
      <c r="V115" s="43" t="str">
        <f t="shared" si="3"/>
        <v>Cold Section Module45292</v>
      </c>
      <c r="W115" s="225" t="s">
        <v>45</v>
      </c>
      <c r="X115" s="223">
        <v>45292</v>
      </c>
      <c r="Y115" s="224">
        <v>0.78999996185302701</v>
      </c>
    </row>
    <row r="116" spans="11:25" x14ac:dyDescent="0.35">
      <c r="K116" s="43" t="str">
        <f t="shared" si="2"/>
        <v>Cold Section Module45323</v>
      </c>
      <c r="L116" s="225" t="s">
        <v>45</v>
      </c>
      <c r="M116" s="223">
        <v>45323</v>
      </c>
      <c r="N116" s="224">
        <v>13.6299997965495</v>
      </c>
      <c r="V116" s="43" t="str">
        <f t="shared" si="3"/>
        <v>Cold Section Module45323</v>
      </c>
      <c r="W116" s="225" t="s">
        <v>45</v>
      </c>
      <c r="X116" s="223">
        <v>45323</v>
      </c>
      <c r="Y116" s="224">
        <v>0.78999996185302701</v>
      </c>
    </row>
    <row r="117" spans="11:25" x14ac:dyDescent="0.35">
      <c r="K117" s="43" t="str">
        <f t="shared" si="2"/>
        <v>Cold Section Module45352</v>
      </c>
      <c r="L117" s="225" t="s">
        <v>45</v>
      </c>
      <c r="M117" s="223">
        <v>45352</v>
      </c>
      <c r="N117" s="224">
        <v>13.6299997965495</v>
      </c>
      <c r="V117" s="43" t="str">
        <f t="shared" si="3"/>
        <v>Cold Section Module45352</v>
      </c>
      <c r="W117" s="225" t="s">
        <v>45</v>
      </c>
      <c r="X117" s="223">
        <v>45352</v>
      </c>
      <c r="Y117" s="224">
        <v>0.78999996185302701</v>
      </c>
    </row>
    <row r="118" spans="11:25" x14ac:dyDescent="0.35">
      <c r="K118" s="43" t="str">
        <f t="shared" si="2"/>
        <v>Cold Section Module45383</v>
      </c>
      <c r="L118" s="225" t="s">
        <v>45</v>
      </c>
      <c r="M118" s="223">
        <v>45383</v>
      </c>
      <c r="N118" s="224">
        <v>18.9266662597656</v>
      </c>
      <c r="V118" s="43" t="str">
        <f t="shared" si="3"/>
        <v>Cold Section Module45383</v>
      </c>
      <c r="W118" s="225" t="s">
        <v>45</v>
      </c>
      <c r="X118" s="223">
        <v>45383</v>
      </c>
      <c r="Y118" s="224">
        <v>1.0800000031789101</v>
      </c>
    </row>
    <row r="119" spans="11:25" x14ac:dyDescent="0.35">
      <c r="K119" s="43" t="str">
        <f t="shared" si="2"/>
        <v>Cold Section Module45413</v>
      </c>
      <c r="L119" s="225" t="s">
        <v>45</v>
      </c>
      <c r="M119" s="223">
        <v>45413</v>
      </c>
      <c r="N119" s="224">
        <v>18.9266662597656</v>
      </c>
      <c r="V119" s="43" t="str">
        <f t="shared" si="3"/>
        <v>Cold Section Module45413</v>
      </c>
      <c r="W119" s="225" t="s">
        <v>45</v>
      </c>
      <c r="X119" s="223">
        <v>45413</v>
      </c>
      <c r="Y119" s="224">
        <v>1.0800000031789101</v>
      </c>
    </row>
    <row r="120" spans="11:25" x14ac:dyDescent="0.35">
      <c r="K120" s="43" t="str">
        <f t="shared" si="2"/>
        <v>Cold Section Module45444</v>
      </c>
      <c r="L120" s="225" t="s">
        <v>45</v>
      </c>
      <c r="M120" s="223">
        <v>45444</v>
      </c>
      <c r="N120" s="224">
        <v>18.9266662597656</v>
      </c>
      <c r="V120" s="43" t="str">
        <f t="shared" si="3"/>
        <v>Cold Section Module45444</v>
      </c>
      <c r="W120" s="225" t="s">
        <v>45</v>
      </c>
      <c r="X120" s="223">
        <v>45444</v>
      </c>
      <c r="Y120" s="224">
        <v>1.0800000031789101</v>
      </c>
    </row>
    <row r="121" spans="11:25" x14ac:dyDescent="0.35">
      <c r="K121" s="43" t="str">
        <f t="shared" si="2"/>
        <v>Cold Section Module45474</v>
      </c>
      <c r="L121" s="225" t="s">
        <v>45</v>
      </c>
      <c r="M121" s="223">
        <v>45474</v>
      </c>
      <c r="N121" s="224">
        <v>18.7933336893717</v>
      </c>
      <c r="V121" s="43" t="str">
        <f t="shared" si="3"/>
        <v>Cold Section Module45474</v>
      </c>
      <c r="W121" s="225" t="s">
        <v>45</v>
      </c>
      <c r="X121" s="223">
        <v>45474</v>
      </c>
      <c r="Y121" s="224">
        <v>1.89666668574015</v>
      </c>
    </row>
    <row r="122" spans="11:25" x14ac:dyDescent="0.35">
      <c r="K122" s="43" t="str">
        <f t="shared" si="2"/>
        <v>Cold Section Module45505</v>
      </c>
      <c r="L122" s="225" t="s">
        <v>45</v>
      </c>
      <c r="M122" s="223">
        <v>45505</v>
      </c>
      <c r="N122" s="224">
        <v>18.7933336893717</v>
      </c>
      <c r="V122" s="43" t="str">
        <f t="shared" si="3"/>
        <v>Cold Section Module45505</v>
      </c>
      <c r="W122" s="225" t="s">
        <v>45</v>
      </c>
      <c r="X122" s="223">
        <v>45505</v>
      </c>
      <c r="Y122" s="224">
        <v>1.89666668574015</v>
      </c>
    </row>
    <row r="123" spans="11:25" x14ac:dyDescent="0.35">
      <c r="K123" s="43" t="str">
        <f t="shared" si="2"/>
        <v>Cold Section Module45536</v>
      </c>
      <c r="L123" s="225" t="s">
        <v>45</v>
      </c>
      <c r="M123" s="223">
        <v>45536</v>
      </c>
      <c r="N123" s="224">
        <v>18.7933336893717</v>
      </c>
      <c r="V123" s="43" t="str">
        <f t="shared" si="3"/>
        <v>Cold Section Module45536</v>
      </c>
      <c r="W123" s="225" t="s">
        <v>45</v>
      </c>
      <c r="X123" s="223">
        <v>45536</v>
      </c>
      <c r="Y123" s="224">
        <v>1.89666668574015</v>
      </c>
    </row>
    <row r="124" spans="11:25" x14ac:dyDescent="0.35">
      <c r="K124" s="43" t="str">
        <f t="shared" si="2"/>
        <v>Cold Section Module45566</v>
      </c>
      <c r="L124" s="225" t="s">
        <v>45</v>
      </c>
      <c r="M124" s="223">
        <v>45566</v>
      </c>
      <c r="N124" s="224">
        <v>17.126667022705099</v>
      </c>
      <c r="V124" s="43" t="str">
        <f t="shared" si="3"/>
        <v>Cold Section Module45566</v>
      </c>
      <c r="W124" s="225" t="s">
        <v>45</v>
      </c>
      <c r="X124" s="223">
        <v>45566</v>
      </c>
      <c r="Y124" s="224">
        <v>1.22333335876465</v>
      </c>
    </row>
    <row r="125" spans="11:25" x14ac:dyDescent="0.35">
      <c r="K125" s="43" t="str">
        <f t="shared" si="2"/>
        <v>Cold Section Module45597</v>
      </c>
      <c r="L125" s="225" t="s">
        <v>45</v>
      </c>
      <c r="M125" s="223">
        <v>45597</v>
      </c>
      <c r="N125" s="224">
        <v>17.126667022705099</v>
      </c>
      <c r="V125" s="43" t="str">
        <f t="shared" si="3"/>
        <v>Cold Section Module45597</v>
      </c>
      <c r="W125" s="225" t="s">
        <v>45</v>
      </c>
      <c r="X125" s="223">
        <v>45597</v>
      </c>
      <c r="Y125" s="224">
        <v>1.22333335876465</v>
      </c>
    </row>
    <row r="126" spans="11:25" x14ac:dyDescent="0.35">
      <c r="K126" s="43" t="str">
        <f t="shared" si="2"/>
        <v>Cold Section Module45627</v>
      </c>
      <c r="L126" s="225" t="s">
        <v>45</v>
      </c>
      <c r="M126" s="223">
        <v>45627</v>
      </c>
      <c r="N126" s="224">
        <v>17.126667022705099</v>
      </c>
      <c r="V126" s="43" t="str">
        <f t="shared" si="3"/>
        <v>Cold Section Module45627</v>
      </c>
      <c r="W126" s="225" t="s">
        <v>45</v>
      </c>
      <c r="X126" s="223">
        <v>45627</v>
      </c>
      <c r="Y126" s="224">
        <v>1.22333335876465</v>
      </c>
    </row>
    <row r="127" spans="11:25" x14ac:dyDescent="0.35">
      <c r="K127" s="43" t="str">
        <f t="shared" si="2"/>
        <v>Combustion Liner43800</v>
      </c>
      <c r="L127" s="225" t="s">
        <v>46</v>
      </c>
      <c r="M127" s="223">
        <v>43800</v>
      </c>
      <c r="N127" s="224">
        <v>3.5666665881872199</v>
      </c>
      <c r="V127" s="43" t="str">
        <f t="shared" si="3"/>
        <v>Combustion Liner43800</v>
      </c>
      <c r="W127" s="225" t="s">
        <v>46</v>
      </c>
      <c r="X127" s="223">
        <v>43800</v>
      </c>
      <c r="Y127" s="224">
        <v>0</v>
      </c>
    </row>
    <row r="128" spans="11:25" x14ac:dyDescent="0.35">
      <c r="K128" s="43" t="str">
        <f t="shared" si="2"/>
        <v>Combustion Liner43831</v>
      </c>
      <c r="L128" s="225" t="s">
        <v>46</v>
      </c>
      <c r="M128" s="223">
        <v>43831</v>
      </c>
      <c r="N128" s="224">
        <v>9.5200000206629394</v>
      </c>
      <c r="V128" s="43" t="str">
        <f t="shared" si="3"/>
        <v>Combustion Liner43831</v>
      </c>
      <c r="W128" s="225" t="s">
        <v>46</v>
      </c>
      <c r="X128" s="223">
        <v>43831</v>
      </c>
      <c r="Y128" s="224">
        <v>0</v>
      </c>
    </row>
    <row r="129" spans="11:25" x14ac:dyDescent="0.35">
      <c r="K129" s="43" t="str">
        <f t="shared" si="2"/>
        <v>Combustion Liner43862</v>
      </c>
      <c r="L129" s="225" t="s">
        <v>46</v>
      </c>
      <c r="M129" s="223">
        <v>43862</v>
      </c>
      <c r="N129" s="224">
        <v>9.5200000206629394</v>
      </c>
      <c r="V129" s="43" t="str">
        <f t="shared" si="3"/>
        <v>Combustion Liner43862</v>
      </c>
      <c r="W129" s="225" t="s">
        <v>46</v>
      </c>
      <c r="X129" s="223">
        <v>43862</v>
      </c>
      <c r="Y129" s="224">
        <v>0</v>
      </c>
    </row>
    <row r="130" spans="11:25" x14ac:dyDescent="0.35">
      <c r="K130" s="43" t="str">
        <f t="shared" si="2"/>
        <v>Combustion Liner43891</v>
      </c>
      <c r="L130" s="225" t="s">
        <v>46</v>
      </c>
      <c r="M130" s="223">
        <v>43891</v>
      </c>
      <c r="N130" s="224">
        <v>9.5200000206629394</v>
      </c>
      <c r="V130" s="43" t="str">
        <f t="shared" si="3"/>
        <v>Combustion Liner43891</v>
      </c>
      <c r="W130" s="225" t="s">
        <v>46</v>
      </c>
      <c r="X130" s="223">
        <v>43891</v>
      </c>
      <c r="Y130" s="224">
        <v>0</v>
      </c>
    </row>
    <row r="131" spans="11:25" x14ac:dyDescent="0.35">
      <c r="K131" s="43" t="str">
        <f t="shared" si="2"/>
        <v>Combustion Liner43922</v>
      </c>
      <c r="L131" s="225" t="s">
        <v>46</v>
      </c>
      <c r="M131" s="223">
        <v>43922</v>
      </c>
      <c r="N131" s="224">
        <v>13.4233335455259</v>
      </c>
      <c r="V131" s="43" t="str">
        <f t="shared" si="3"/>
        <v>Combustion Liner43922</v>
      </c>
      <c r="W131" s="225" t="s">
        <v>46</v>
      </c>
      <c r="X131" s="223">
        <v>43922</v>
      </c>
      <c r="Y131" s="224">
        <v>0</v>
      </c>
    </row>
    <row r="132" spans="11:25" x14ac:dyDescent="0.35">
      <c r="K132" s="43" t="str">
        <f t="shared" si="2"/>
        <v>Combustion Liner43952</v>
      </c>
      <c r="L132" s="225" t="s">
        <v>46</v>
      </c>
      <c r="M132" s="223">
        <v>43952</v>
      </c>
      <c r="N132" s="224">
        <v>13.4233335455259</v>
      </c>
      <c r="V132" s="43" t="str">
        <f t="shared" si="3"/>
        <v>Combustion Liner43952</v>
      </c>
      <c r="W132" s="225" t="s">
        <v>46</v>
      </c>
      <c r="X132" s="223">
        <v>43952</v>
      </c>
      <c r="Y132" s="224">
        <v>0</v>
      </c>
    </row>
    <row r="133" spans="11:25" x14ac:dyDescent="0.35">
      <c r="K133" s="43" t="str">
        <f t="shared" si="2"/>
        <v>Combustion Liner43983</v>
      </c>
      <c r="L133" s="225" t="s">
        <v>46</v>
      </c>
      <c r="M133" s="223">
        <v>43983</v>
      </c>
      <c r="N133" s="224">
        <v>13.4233335455259</v>
      </c>
      <c r="V133" s="43" t="str">
        <f t="shared" si="3"/>
        <v>Combustion Liner43983</v>
      </c>
      <c r="W133" s="225" t="s">
        <v>46</v>
      </c>
      <c r="X133" s="223">
        <v>43983</v>
      </c>
      <c r="Y133" s="224">
        <v>0</v>
      </c>
    </row>
    <row r="134" spans="11:25" x14ac:dyDescent="0.35">
      <c r="K134" s="43" t="str">
        <f t="shared" ref="K134:K197" si="4">L134&amp;M134</f>
        <v>Combustion Liner44013</v>
      </c>
      <c r="L134" s="225" t="s">
        <v>46</v>
      </c>
      <c r="M134" s="223">
        <v>44013</v>
      </c>
      <c r="N134" s="224">
        <v>12.7466660539309</v>
      </c>
      <c r="V134" s="43" t="str">
        <f t="shared" ref="V134:V197" si="5">W134&amp;X134</f>
        <v>Combustion Liner44013</v>
      </c>
      <c r="W134" s="225" t="s">
        <v>46</v>
      </c>
      <c r="X134" s="223">
        <v>44013</v>
      </c>
      <c r="Y134" s="224">
        <v>0</v>
      </c>
    </row>
    <row r="135" spans="11:25" x14ac:dyDescent="0.35">
      <c r="K135" s="43" t="str">
        <f t="shared" si="4"/>
        <v>Combustion Liner44044</v>
      </c>
      <c r="L135" s="225" t="s">
        <v>46</v>
      </c>
      <c r="M135" s="223">
        <v>44044</v>
      </c>
      <c r="N135" s="224">
        <v>12.7466660539309</v>
      </c>
      <c r="V135" s="43" t="str">
        <f t="shared" si="5"/>
        <v>Combustion Liner44044</v>
      </c>
      <c r="W135" s="225" t="s">
        <v>46</v>
      </c>
      <c r="X135" s="223">
        <v>44044</v>
      </c>
      <c r="Y135" s="224">
        <v>0</v>
      </c>
    </row>
    <row r="136" spans="11:25" x14ac:dyDescent="0.35">
      <c r="K136" s="43" t="str">
        <f t="shared" si="4"/>
        <v>Combustion Liner44075</v>
      </c>
      <c r="L136" s="225" t="s">
        <v>46</v>
      </c>
      <c r="M136" s="223">
        <v>44075</v>
      </c>
      <c r="N136" s="224">
        <v>12.7466660539309</v>
      </c>
      <c r="V136" s="43" t="str">
        <f t="shared" si="5"/>
        <v>Combustion Liner44075</v>
      </c>
      <c r="W136" s="225" t="s">
        <v>46</v>
      </c>
      <c r="X136" s="223">
        <v>44075</v>
      </c>
      <c r="Y136" s="224">
        <v>0</v>
      </c>
    </row>
    <row r="137" spans="11:25" x14ac:dyDescent="0.35">
      <c r="K137" s="43" t="str">
        <f t="shared" si="4"/>
        <v>Combustion Liner44105</v>
      </c>
      <c r="L137" s="225" t="s">
        <v>46</v>
      </c>
      <c r="M137" s="223">
        <v>44105</v>
      </c>
      <c r="N137" s="224">
        <v>11.3433335820834</v>
      </c>
      <c r="V137" s="43" t="str">
        <f t="shared" si="5"/>
        <v>Combustion Liner44105</v>
      </c>
      <c r="W137" s="225" t="s">
        <v>46</v>
      </c>
      <c r="X137" s="223">
        <v>44105</v>
      </c>
      <c r="Y137" s="224">
        <v>0</v>
      </c>
    </row>
    <row r="138" spans="11:25" x14ac:dyDescent="0.35">
      <c r="K138" s="43" t="str">
        <f t="shared" si="4"/>
        <v>Combustion Liner44136</v>
      </c>
      <c r="L138" s="225" t="s">
        <v>46</v>
      </c>
      <c r="M138" s="223">
        <v>44136</v>
      </c>
      <c r="N138" s="224">
        <v>11.3433335820834</v>
      </c>
      <c r="V138" s="43" t="str">
        <f t="shared" si="5"/>
        <v>Combustion Liner44136</v>
      </c>
      <c r="W138" s="225" t="s">
        <v>46</v>
      </c>
      <c r="X138" s="223">
        <v>44136</v>
      </c>
      <c r="Y138" s="224">
        <v>0</v>
      </c>
    </row>
    <row r="139" spans="11:25" x14ac:dyDescent="0.35">
      <c r="K139" s="43" t="str">
        <f t="shared" si="4"/>
        <v>Combustion Liner44166</v>
      </c>
      <c r="L139" s="225" t="s">
        <v>46</v>
      </c>
      <c r="M139" s="223">
        <v>44166</v>
      </c>
      <c r="N139" s="224">
        <v>11.3433335820834</v>
      </c>
      <c r="V139" s="43" t="str">
        <f t="shared" si="5"/>
        <v>Combustion Liner44166</v>
      </c>
      <c r="W139" s="225" t="s">
        <v>46</v>
      </c>
      <c r="X139" s="223">
        <v>44166</v>
      </c>
      <c r="Y139" s="224">
        <v>0</v>
      </c>
    </row>
    <row r="140" spans="11:25" x14ac:dyDescent="0.35">
      <c r="K140" s="43" t="str">
        <f t="shared" si="4"/>
        <v>Combustion Liner44197</v>
      </c>
      <c r="L140" s="225" t="s">
        <v>46</v>
      </c>
      <c r="M140" s="223">
        <v>44197</v>
      </c>
      <c r="N140" s="224">
        <v>9.6866666674614006</v>
      </c>
      <c r="V140" s="43" t="str">
        <f t="shared" si="5"/>
        <v>Combustion Liner44197</v>
      </c>
      <c r="W140" s="225" t="s">
        <v>46</v>
      </c>
      <c r="X140" s="223">
        <v>44197</v>
      </c>
      <c r="Y140" s="224">
        <v>0</v>
      </c>
    </row>
    <row r="141" spans="11:25" x14ac:dyDescent="0.35">
      <c r="K141" s="43" t="str">
        <f t="shared" si="4"/>
        <v>Combustion Liner44228</v>
      </c>
      <c r="L141" s="225" t="s">
        <v>46</v>
      </c>
      <c r="M141" s="223">
        <v>44228</v>
      </c>
      <c r="N141" s="224">
        <v>9.6866666674614006</v>
      </c>
      <c r="V141" s="43" t="str">
        <f t="shared" si="5"/>
        <v>Combustion Liner44228</v>
      </c>
      <c r="W141" s="225" t="s">
        <v>46</v>
      </c>
      <c r="X141" s="223">
        <v>44228</v>
      </c>
      <c r="Y141" s="224">
        <v>0</v>
      </c>
    </row>
    <row r="142" spans="11:25" x14ac:dyDescent="0.35">
      <c r="K142" s="43" t="str">
        <f t="shared" si="4"/>
        <v>Combustion Liner44256</v>
      </c>
      <c r="L142" s="225" t="s">
        <v>46</v>
      </c>
      <c r="M142" s="223">
        <v>44256</v>
      </c>
      <c r="N142" s="224">
        <v>9.6866666674614006</v>
      </c>
      <c r="V142" s="43" t="str">
        <f t="shared" si="5"/>
        <v>Combustion Liner44256</v>
      </c>
      <c r="W142" s="225" t="s">
        <v>46</v>
      </c>
      <c r="X142" s="223">
        <v>44256</v>
      </c>
      <c r="Y142" s="224">
        <v>0</v>
      </c>
    </row>
    <row r="143" spans="11:25" x14ac:dyDescent="0.35">
      <c r="K143" s="43" t="str">
        <f t="shared" si="4"/>
        <v>Combustion Liner44287</v>
      </c>
      <c r="L143" s="225" t="s">
        <v>46</v>
      </c>
      <c r="M143" s="223">
        <v>44287</v>
      </c>
      <c r="N143" s="224">
        <v>13.8666667143504</v>
      </c>
      <c r="V143" s="43" t="str">
        <f t="shared" si="5"/>
        <v>Combustion Liner44287</v>
      </c>
      <c r="W143" s="225" t="s">
        <v>46</v>
      </c>
      <c r="X143" s="223">
        <v>44287</v>
      </c>
      <c r="Y143" s="224">
        <v>0</v>
      </c>
    </row>
    <row r="144" spans="11:25" x14ac:dyDescent="0.35">
      <c r="K144" s="43" t="str">
        <f t="shared" si="4"/>
        <v>Combustion Liner44317</v>
      </c>
      <c r="L144" s="225" t="s">
        <v>46</v>
      </c>
      <c r="M144" s="223">
        <v>44317</v>
      </c>
      <c r="N144" s="224">
        <v>13.8666667143504</v>
      </c>
      <c r="V144" s="43" t="str">
        <f t="shared" si="5"/>
        <v>Combustion Liner44317</v>
      </c>
      <c r="W144" s="225" t="s">
        <v>46</v>
      </c>
      <c r="X144" s="223">
        <v>44317</v>
      </c>
      <c r="Y144" s="224">
        <v>0</v>
      </c>
    </row>
    <row r="145" spans="11:25" x14ac:dyDescent="0.35">
      <c r="K145" s="43" t="str">
        <f t="shared" si="4"/>
        <v>Combustion Liner44348</v>
      </c>
      <c r="L145" s="225" t="s">
        <v>46</v>
      </c>
      <c r="M145" s="223">
        <v>44348</v>
      </c>
      <c r="N145" s="224">
        <v>13.8666667143504</v>
      </c>
      <c r="V145" s="43" t="str">
        <f t="shared" si="5"/>
        <v>Combustion Liner44348</v>
      </c>
      <c r="W145" s="225" t="s">
        <v>46</v>
      </c>
      <c r="X145" s="223">
        <v>44348</v>
      </c>
      <c r="Y145" s="224">
        <v>0</v>
      </c>
    </row>
    <row r="146" spans="11:25" x14ac:dyDescent="0.35">
      <c r="K146" s="43" t="str">
        <f t="shared" si="4"/>
        <v>Combustion Liner44378</v>
      </c>
      <c r="L146" s="225" t="s">
        <v>46</v>
      </c>
      <c r="M146" s="223">
        <v>44378</v>
      </c>
      <c r="N146" s="224">
        <v>13.1733337839444</v>
      </c>
      <c r="V146" s="43" t="str">
        <f t="shared" si="5"/>
        <v>Combustion Liner44378</v>
      </c>
      <c r="W146" s="225" t="s">
        <v>46</v>
      </c>
      <c r="X146" s="223">
        <v>44378</v>
      </c>
      <c r="Y146" s="224">
        <v>0</v>
      </c>
    </row>
    <row r="147" spans="11:25" x14ac:dyDescent="0.35">
      <c r="K147" s="43" t="str">
        <f t="shared" si="4"/>
        <v>Combustion Liner44409</v>
      </c>
      <c r="L147" s="225" t="s">
        <v>46</v>
      </c>
      <c r="M147" s="223">
        <v>44409</v>
      </c>
      <c r="N147" s="224">
        <v>13.1733337839444</v>
      </c>
      <c r="V147" s="43" t="str">
        <f t="shared" si="5"/>
        <v>Combustion Liner44409</v>
      </c>
      <c r="W147" s="225" t="s">
        <v>46</v>
      </c>
      <c r="X147" s="223">
        <v>44409</v>
      </c>
      <c r="Y147" s="224">
        <v>0</v>
      </c>
    </row>
    <row r="148" spans="11:25" x14ac:dyDescent="0.35">
      <c r="K148" s="43" t="str">
        <f t="shared" si="4"/>
        <v>Combustion Liner44440</v>
      </c>
      <c r="L148" s="225" t="s">
        <v>46</v>
      </c>
      <c r="M148" s="223">
        <v>44440</v>
      </c>
      <c r="N148" s="224">
        <v>13.1733337839444</v>
      </c>
      <c r="V148" s="43" t="str">
        <f t="shared" si="5"/>
        <v>Combustion Liner44440</v>
      </c>
      <c r="W148" s="225" t="s">
        <v>46</v>
      </c>
      <c r="X148" s="223">
        <v>44440</v>
      </c>
      <c r="Y148" s="224">
        <v>0</v>
      </c>
    </row>
    <row r="149" spans="11:25" x14ac:dyDescent="0.35">
      <c r="K149" s="43" t="str">
        <f t="shared" si="4"/>
        <v>Combustion Liner44470</v>
      </c>
      <c r="L149" s="225" t="s">
        <v>46</v>
      </c>
      <c r="M149" s="223">
        <v>44470</v>
      </c>
      <c r="N149" s="224">
        <v>11.586666872104001</v>
      </c>
      <c r="V149" s="43" t="str">
        <f t="shared" si="5"/>
        <v>Combustion Liner44470</v>
      </c>
      <c r="W149" s="225" t="s">
        <v>46</v>
      </c>
      <c r="X149" s="223">
        <v>44470</v>
      </c>
      <c r="Y149" s="224">
        <v>0</v>
      </c>
    </row>
    <row r="150" spans="11:25" x14ac:dyDescent="0.35">
      <c r="K150" s="43" t="str">
        <f t="shared" si="4"/>
        <v>Combustion Liner44501</v>
      </c>
      <c r="L150" s="225" t="s">
        <v>46</v>
      </c>
      <c r="M150" s="223">
        <v>44501</v>
      </c>
      <c r="N150" s="224">
        <v>11.586666872104001</v>
      </c>
      <c r="V150" s="43" t="str">
        <f t="shared" si="5"/>
        <v>Combustion Liner44501</v>
      </c>
      <c r="W150" s="225" t="s">
        <v>46</v>
      </c>
      <c r="X150" s="223">
        <v>44501</v>
      </c>
      <c r="Y150" s="224">
        <v>0</v>
      </c>
    </row>
    <row r="151" spans="11:25" x14ac:dyDescent="0.35">
      <c r="K151" s="43" t="str">
        <f t="shared" si="4"/>
        <v>Combustion Liner44531</v>
      </c>
      <c r="L151" s="225" t="s">
        <v>46</v>
      </c>
      <c r="M151" s="223">
        <v>44531</v>
      </c>
      <c r="N151" s="224">
        <v>11.586666872104001</v>
      </c>
      <c r="V151" s="43" t="str">
        <f t="shared" si="5"/>
        <v>Combustion Liner44531</v>
      </c>
      <c r="W151" s="225" t="s">
        <v>46</v>
      </c>
      <c r="X151" s="223">
        <v>44531</v>
      </c>
      <c r="Y151" s="224">
        <v>0</v>
      </c>
    </row>
    <row r="152" spans="11:25" x14ac:dyDescent="0.35">
      <c r="K152" s="43" t="str">
        <f t="shared" si="4"/>
        <v>Combustion Liner44562</v>
      </c>
      <c r="L152" s="225" t="s">
        <v>46</v>
      </c>
      <c r="M152" s="223">
        <v>44562</v>
      </c>
      <c r="N152" s="224">
        <v>9.9066669146219901</v>
      </c>
      <c r="V152" s="43" t="str">
        <f t="shared" si="5"/>
        <v>Combustion Liner44562</v>
      </c>
      <c r="W152" s="225" t="s">
        <v>46</v>
      </c>
      <c r="X152" s="223">
        <v>44562</v>
      </c>
      <c r="Y152" s="224">
        <v>0</v>
      </c>
    </row>
    <row r="153" spans="11:25" x14ac:dyDescent="0.35">
      <c r="K153" s="43" t="str">
        <f t="shared" si="4"/>
        <v>Combustion Liner44593</v>
      </c>
      <c r="L153" s="225" t="s">
        <v>46</v>
      </c>
      <c r="M153" s="223">
        <v>44593</v>
      </c>
      <c r="N153" s="224">
        <v>9.9066669146219901</v>
      </c>
      <c r="V153" s="43" t="str">
        <f t="shared" si="5"/>
        <v>Combustion Liner44593</v>
      </c>
      <c r="W153" s="225" t="s">
        <v>46</v>
      </c>
      <c r="X153" s="223">
        <v>44593</v>
      </c>
      <c r="Y153" s="224">
        <v>0</v>
      </c>
    </row>
    <row r="154" spans="11:25" x14ac:dyDescent="0.35">
      <c r="K154" s="43" t="str">
        <f t="shared" si="4"/>
        <v>Combustion Liner44621</v>
      </c>
      <c r="L154" s="225" t="s">
        <v>46</v>
      </c>
      <c r="M154" s="223">
        <v>44621</v>
      </c>
      <c r="N154" s="224">
        <v>9.9066669146219901</v>
      </c>
      <c r="V154" s="43" t="str">
        <f t="shared" si="5"/>
        <v>Combustion Liner44621</v>
      </c>
      <c r="W154" s="225" t="s">
        <v>46</v>
      </c>
      <c r="X154" s="223">
        <v>44621</v>
      </c>
      <c r="Y154" s="224">
        <v>0</v>
      </c>
    </row>
    <row r="155" spans="11:25" x14ac:dyDescent="0.35">
      <c r="K155" s="43" t="str">
        <f t="shared" si="4"/>
        <v>Combustion Liner44652</v>
      </c>
      <c r="L155" s="225" t="s">
        <v>46</v>
      </c>
      <c r="M155" s="223">
        <v>44652</v>
      </c>
      <c r="N155" s="224">
        <v>13.770000398159</v>
      </c>
      <c r="V155" s="43" t="str">
        <f t="shared" si="5"/>
        <v>Combustion Liner44652</v>
      </c>
      <c r="W155" s="225" t="s">
        <v>46</v>
      </c>
      <c r="X155" s="223">
        <v>44652</v>
      </c>
      <c r="Y155" s="224">
        <v>0</v>
      </c>
    </row>
    <row r="156" spans="11:25" x14ac:dyDescent="0.35">
      <c r="K156" s="43" t="str">
        <f t="shared" si="4"/>
        <v>Combustion Liner44682</v>
      </c>
      <c r="L156" s="225" t="s">
        <v>46</v>
      </c>
      <c r="M156" s="223">
        <v>44682</v>
      </c>
      <c r="N156" s="224">
        <v>13.770000398159</v>
      </c>
      <c r="V156" s="43" t="str">
        <f t="shared" si="5"/>
        <v>Combustion Liner44682</v>
      </c>
      <c r="W156" s="225" t="s">
        <v>46</v>
      </c>
      <c r="X156" s="223">
        <v>44682</v>
      </c>
      <c r="Y156" s="224">
        <v>0</v>
      </c>
    </row>
    <row r="157" spans="11:25" x14ac:dyDescent="0.35">
      <c r="K157" s="43" t="str">
        <f t="shared" si="4"/>
        <v>Combustion Liner44713</v>
      </c>
      <c r="L157" s="225" t="s">
        <v>46</v>
      </c>
      <c r="M157" s="223">
        <v>44713</v>
      </c>
      <c r="N157" s="224">
        <v>13.770000398159</v>
      </c>
      <c r="V157" s="43" t="str">
        <f t="shared" si="5"/>
        <v>Combustion Liner44713</v>
      </c>
      <c r="W157" s="225" t="s">
        <v>46</v>
      </c>
      <c r="X157" s="223">
        <v>44713</v>
      </c>
      <c r="Y157" s="224">
        <v>0</v>
      </c>
    </row>
    <row r="158" spans="11:25" x14ac:dyDescent="0.35">
      <c r="K158" s="43" t="str">
        <f t="shared" si="4"/>
        <v>Combustion Liner44743</v>
      </c>
      <c r="L158" s="225" t="s">
        <v>46</v>
      </c>
      <c r="M158" s="223">
        <v>44743</v>
      </c>
      <c r="N158" s="224">
        <v>13.220000555117901</v>
      </c>
      <c r="V158" s="43" t="str">
        <f t="shared" si="5"/>
        <v>Combustion Liner44743</v>
      </c>
      <c r="W158" s="225" t="s">
        <v>46</v>
      </c>
      <c r="X158" s="223">
        <v>44743</v>
      </c>
      <c r="Y158" s="224">
        <v>0</v>
      </c>
    </row>
    <row r="159" spans="11:25" x14ac:dyDescent="0.35">
      <c r="K159" s="43" t="str">
        <f t="shared" si="4"/>
        <v>Combustion Liner44774</v>
      </c>
      <c r="L159" s="225" t="s">
        <v>46</v>
      </c>
      <c r="M159" s="223">
        <v>44774</v>
      </c>
      <c r="N159" s="224">
        <v>13.220000555117901</v>
      </c>
      <c r="V159" s="43" t="str">
        <f t="shared" si="5"/>
        <v>Combustion Liner44774</v>
      </c>
      <c r="W159" s="225" t="s">
        <v>46</v>
      </c>
      <c r="X159" s="223">
        <v>44774</v>
      </c>
      <c r="Y159" s="224">
        <v>0</v>
      </c>
    </row>
    <row r="160" spans="11:25" x14ac:dyDescent="0.35">
      <c r="K160" s="43" t="str">
        <f t="shared" si="4"/>
        <v>Combustion Liner44805</v>
      </c>
      <c r="L160" s="225" t="s">
        <v>46</v>
      </c>
      <c r="M160" s="223">
        <v>44805</v>
      </c>
      <c r="N160" s="224">
        <v>13.220000555117901</v>
      </c>
      <c r="V160" s="43" t="str">
        <f t="shared" si="5"/>
        <v>Combustion Liner44805</v>
      </c>
      <c r="W160" s="225" t="s">
        <v>46</v>
      </c>
      <c r="X160" s="223">
        <v>44805</v>
      </c>
      <c r="Y160" s="224">
        <v>0</v>
      </c>
    </row>
    <row r="161" spans="11:25" x14ac:dyDescent="0.35">
      <c r="K161" s="43" t="str">
        <f t="shared" si="4"/>
        <v>Combustion Liner44835</v>
      </c>
      <c r="L161" s="225" t="s">
        <v>46</v>
      </c>
      <c r="M161" s="223">
        <v>44835</v>
      </c>
      <c r="N161" s="224">
        <v>12.1466660499573</v>
      </c>
      <c r="V161" s="43" t="str">
        <f t="shared" si="5"/>
        <v>Combustion Liner44835</v>
      </c>
      <c r="W161" s="225" t="s">
        <v>46</v>
      </c>
      <c r="X161" s="223">
        <v>44835</v>
      </c>
      <c r="Y161" s="224">
        <v>0</v>
      </c>
    </row>
    <row r="162" spans="11:25" x14ac:dyDescent="0.35">
      <c r="K162" s="43" t="str">
        <f t="shared" si="4"/>
        <v>Combustion Liner44866</v>
      </c>
      <c r="L162" s="225" t="s">
        <v>46</v>
      </c>
      <c r="M162" s="223">
        <v>44866</v>
      </c>
      <c r="N162" s="224">
        <v>12.1466660499573</v>
      </c>
      <c r="V162" s="43" t="str">
        <f t="shared" si="5"/>
        <v>Combustion Liner44866</v>
      </c>
      <c r="W162" s="225" t="s">
        <v>46</v>
      </c>
      <c r="X162" s="223">
        <v>44866</v>
      </c>
      <c r="Y162" s="224">
        <v>0</v>
      </c>
    </row>
    <row r="163" spans="11:25" x14ac:dyDescent="0.35">
      <c r="K163" s="43" t="str">
        <f t="shared" si="4"/>
        <v>Combustion Liner44896</v>
      </c>
      <c r="L163" s="225" t="s">
        <v>46</v>
      </c>
      <c r="M163" s="223">
        <v>44896</v>
      </c>
      <c r="N163" s="224">
        <v>12.1466660499573</v>
      </c>
      <c r="V163" s="43" t="str">
        <f t="shared" si="5"/>
        <v>Combustion Liner44896</v>
      </c>
      <c r="W163" s="225" t="s">
        <v>46</v>
      </c>
      <c r="X163" s="223">
        <v>44896</v>
      </c>
      <c r="Y163" s="224">
        <v>0</v>
      </c>
    </row>
    <row r="164" spans="11:25" x14ac:dyDescent="0.35">
      <c r="K164" s="43" t="str">
        <f t="shared" si="4"/>
        <v>Combustion Liner44927</v>
      </c>
      <c r="L164" s="225" t="s">
        <v>46</v>
      </c>
      <c r="M164" s="223">
        <v>44927</v>
      </c>
      <c r="N164" s="224">
        <v>9.7600000997384395</v>
      </c>
      <c r="V164" s="43" t="str">
        <f t="shared" si="5"/>
        <v>Combustion Liner44927</v>
      </c>
      <c r="W164" s="225" t="s">
        <v>46</v>
      </c>
      <c r="X164" s="223">
        <v>44927</v>
      </c>
      <c r="Y164" s="224">
        <v>0</v>
      </c>
    </row>
    <row r="165" spans="11:25" x14ac:dyDescent="0.35">
      <c r="K165" s="43" t="str">
        <f t="shared" si="4"/>
        <v>Combustion Liner44958</v>
      </c>
      <c r="L165" s="225" t="s">
        <v>46</v>
      </c>
      <c r="M165" s="223">
        <v>44958</v>
      </c>
      <c r="N165" s="224">
        <v>9.7600000997384395</v>
      </c>
      <c r="V165" s="43" t="str">
        <f t="shared" si="5"/>
        <v>Combustion Liner44958</v>
      </c>
      <c r="W165" s="225" t="s">
        <v>46</v>
      </c>
      <c r="X165" s="223">
        <v>44958</v>
      </c>
      <c r="Y165" s="224">
        <v>0</v>
      </c>
    </row>
    <row r="166" spans="11:25" x14ac:dyDescent="0.35">
      <c r="K166" s="43" t="str">
        <f t="shared" si="4"/>
        <v>Combustion Liner44986</v>
      </c>
      <c r="L166" s="225" t="s">
        <v>46</v>
      </c>
      <c r="M166" s="223">
        <v>44986</v>
      </c>
      <c r="N166" s="224">
        <v>9.7600000997384395</v>
      </c>
      <c r="V166" s="43" t="str">
        <f t="shared" si="5"/>
        <v>Combustion Liner44986</v>
      </c>
      <c r="W166" s="225" t="s">
        <v>46</v>
      </c>
      <c r="X166" s="223">
        <v>44986</v>
      </c>
      <c r="Y166" s="224">
        <v>0</v>
      </c>
    </row>
    <row r="167" spans="11:25" x14ac:dyDescent="0.35">
      <c r="K167" s="43" t="str">
        <f t="shared" si="4"/>
        <v>Combustion Liner45017</v>
      </c>
      <c r="L167" s="225" t="s">
        <v>46</v>
      </c>
      <c r="M167" s="223">
        <v>45017</v>
      </c>
      <c r="N167" s="224">
        <v>14.156666258970899</v>
      </c>
      <c r="V167" s="43" t="str">
        <f t="shared" si="5"/>
        <v>Combustion Liner45017</v>
      </c>
      <c r="W167" s="225" t="s">
        <v>46</v>
      </c>
      <c r="X167" s="223">
        <v>45017</v>
      </c>
      <c r="Y167" s="224">
        <v>0</v>
      </c>
    </row>
    <row r="168" spans="11:25" x14ac:dyDescent="0.35">
      <c r="K168" s="43" t="str">
        <f t="shared" si="4"/>
        <v>Combustion Liner45047</v>
      </c>
      <c r="L168" s="225" t="s">
        <v>46</v>
      </c>
      <c r="M168" s="223">
        <v>45047</v>
      </c>
      <c r="N168" s="224">
        <v>14.156666258970899</v>
      </c>
      <c r="V168" s="43" t="str">
        <f t="shared" si="5"/>
        <v>Combustion Liner45047</v>
      </c>
      <c r="W168" s="225" t="s">
        <v>46</v>
      </c>
      <c r="X168" s="223">
        <v>45047</v>
      </c>
      <c r="Y168" s="224">
        <v>0</v>
      </c>
    </row>
    <row r="169" spans="11:25" x14ac:dyDescent="0.35">
      <c r="K169" s="43" t="str">
        <f t="shared" si="4"/>
        <v>Combustion Liner45078</v>
      </c>
      <c r="L169" s="225" t="s">
        <v>46</v>
      </c>
      <c r="M169" s="223">
        <v>45078</v>
      </c>
      <c r="N169" s="224">
        <v>14.156666258970899</v>
      </c>
      <c r="V169" s="43" t="str">
        <f t="shared" si="5"/>
        <v>Combustion Liner45078</v>
      </c>
      <c r="W169" s="225" t="s">
        <v>46</v>
      </c>
      <c r="X169" s="223">
        <v>45078</v>
      </c>
      <c r="Y169" s="224">
        <v>0</v>
      </c>
    </row>
    <row r="170" spans="11:25" x14ac:dyDescent="0.35">
      <c r="K170" s="43" t="str">
        <f t="shared" si="4"/>
        <v>Combustion Liner45108</v>
      </c>
      <c r="L170" s="225" t="s">
        <v>46</v>
      </c>
      <c r="M170" s="223">
        <v>45108</v>
      </c>
      <c r="N170" s="224">
        <v>13.436666518449799</v>
      </c>
      <c r="V170" s="43" t="str">
        <f t="shared" si="5"/>
        <v>Combustion Liner45108</v>
      </c>
      <c r="W170" s="225" t="s">
        <v>46</v>
      </c>
      <c r="X170" s="223">
        <v>45108</v>
      </c>
      <c r="Y170" s="224">
        <v>0</v>
      </c>
    </row>
    <row r="171" spans="11:25" x14ac:dyDescent="0.35">
      <c r="K171" s="43" t="str">
        <f t="shared" si="4"/>
        <v>Combustion Liner45139</v>
      </c>
      <c r="L171" s="225" t="s">
        <v>46</v>
      </c>
      <c r="M171" s="223">
        <v>45139</v>
      </c>
      <c r="N171" s="224">
        <v>13.436666518449799</v>
      </c>
      <c r="V171" s="43" t="str">
        <f t="shared" si="5"/>
        <v>Combustion Liner45139</v>
      </c>
      <c r="W171" s="225" t="s">
        <v>46</v>
      </c>
      <c r="X171" s="223">
        <v>45139</v>
      </c>
      <c r="Y171" s="224">
        <v>0</v>
      </c>
    </row>
    <row r="172" spans="11:25" x14ac:dyDescent="0.35">
      <c r="K172" s="43" t="str">
        <f t="shared" si="4"/>
        <v>Combustion Liner45170</v>
      </c>
      <c r="L172" s="225" t="s">
        <v>46</v>
      </c>
      <c r="M172" s="223">
        <v>45170</v>
      </c>
      <c r="N172" s="224">
        <v>13.436666518449799</v>
      </c>
      <c r="V172" s="43" t="str">
        <f t="shared" si="5"/>
        <v>Combustion Liner45170</v>
      </c>
      <c r="W172" s="225" t="s">
        <v>46</v>
      </c>
      <c r="X172" s="223">
        <v>45170</v>
      </c>
      <c r="Y172" s="224">
        <v>0</v>
      </c>
    </row>
    <row r="173" spans="11:25" x14ac:dyDescent="0.35">
      <c r="K173" s="43" t="str">
        <f t="shared" si="4"/>
        <v>Combustion Liner45200</v>
      </c>
      <c r="L173" s="225" t="s">
        <v>46</v>
      </c>
      <c r="M173" s="223">
        <v>45200</v>
      </c>
      <c r="N173" s="224">
        <v>12.1800003548463</v>
      </c>
      <c r="V173" s="43" t="str">
        <f t="shared" si="5"/>
        <v>Combustion Liner45200</v>
      </c>
      <c r="W173" s="225" t="s">
        <v>46</v>
      </c>
      <c r="X173" s="223">
        <v>45200</v>
      </c>
      <c r="Y173" s="224">
        <v>0</v>
      </c>
    </row>
    <row r="174" spans="11:25" x14ac:dyDescent="0.35">
      <c r="K174" s="43" t="str">
        <f t="shared" si="4"/>
        <v>Combustion Liner45231</v>
      </c>
      <c r="L174" s="225" t="s">
        <v>46</v>
      </c>
      <c r="M174" s="223">
        <v>45231</v>
      </c>
      <c r="N174" s="224">
        <v>12.1800003548463</v>
      </c>
      <c r="V174" s="43" t="str">
        <f t="shared" si="5"/>
        <v>Combustion Liner45231</v>
      </c>
      <c r="W174" s="225" t="s">
        <v>46</v>
      </c>
      <c r="X174" s="223">
        <v>45231</v>
      </c>
      <c r="Y174" s="224">
        <v>0</v>
      </c>
    </row>
    <row r="175" spans="11:25" x14ac:dyDescent="0.35">
      <c r="K175" s="43" t="str">
        <f t="shared" si="4"/>
        <v>Combustion Liner45261</v>
      </c>
      <c r="L175" s="225" t="s">
        <v>46</v>
      </c>
      <c r="M175" s="223">
        <v>45261</v>
      </c>
      <c r="N175" s="224">
        <v>12.1800003548463</v>
      </c>
      <c r="V175" s="43" t="str">
        <f t="shared" si="5"/>
        <v>Combustion Liner45261</v>
      </c>
      <c r="W175" s="225" t="s">
        <v>46</v>
      </c>
      <c r="X175" s="223">
        <v>45261</v>
      </c>
      <c r="Y175" s="224">
        <v>0</v>
      </c>
    </row>
    <row r="176" spans="11:25" x14ac:dyDescent="0.35">
      <c r="K176" s="43" t="str">
        <f t="shared" si="4"/>
        <v>Combustion Liner45292</v>
      </c>
      <c r="L176" s="225" t="s">
        <v>46</v>
      </c>
      <c r="M176" s="223">
        <v>45292</v>
      </c>
      <c r="N176" s="224">
        <v>9.7866667906443308</v>
      </c>
      <c r="V176" s="43" t="str">
        <f t="shared" si="5"/>
        <v>Combustion Liner45292</v>
      </c>
      <c r="W176" s="225" t="s">
        <v>46</v>
      </c>
      <c r="X176" s="223">
        <v>45292</v>
      </c>
      <c r="Y176" s="224">
        <v>0</v>
      </c>
    </row>
    <row r="177" spans="11:25" x14ac:dyDescent="0.35">
      <c r="K177" s="43" t="str">
        <f t="shared" si="4"/>
        <v>Combustion Liner45323</v>
      </c>
      <c r="L177" s="225" t="s">
        <v>46</v>
      </c>
      <c r="M177" s="223">
        <v>45323</v>
      </c>
      <c r="N177" s="224">
        <v>9.7866667906443308</v>
      </c>
      <c r="V177" s="43" t="str">
        <f t="shared" si="5"/>
        <v>Combustion Liner45323</v>
      </c>
      <c r="W177" s="225" t="s">
        <v>46</v>
      </c>
      <c r="X177" s="223">
        <v>45323</v>
      </c>
      <c r="Y177" s="224">
        <v>0</v>
      </c>
    </row>
    <row r="178" spans="11:25" x14ac:dyDescent="0.35">
      <c r="K178" s="43" t="str">
        <f t="shared" si="4"/>
        <v>Combustion Liner45352</v>
      </c>
      <c r="L178" s="225" t="s">
        <v>46</v>
      </c>
      <c r="M178" s="223">
        <v>45352</v>
      </c>
      <c r="N178" s="224">
        <v>9.7866667906443308</v>
      </c>
      <c r="V178" s="43" t="str">
        <f t="shared" si="5"/>
        <v>Combustion Liner45352</v>
      </c>
      <c r="W178" s="225" t="s">
        <v>46</v>
      </c>
      <c r="X178" s="223">
        <v>45352</v>
      </c>
      <c r="Y178" s="224">
        <v>0</v>
      </c>
    </row>
    <row r="179" spans="11:25" x14ac:dyDescent="0.35">
      <c r="K179" s="43" t="str">
        <f t="shared" si="4"/>
        <v>Combustion Liner45383</v>
      </c>
      <c r="L179" s="225" t="s">
        <v>46</v>
      </c>
      <c r="M179" s="223">
        <v>45383</v>
      </c>
      <c r="N179" s="224">
        <v>14.009999742110599</v>
      </c>
      <c r="V179" s="43" t="str">
        <f t="shared" si="5"/>
        <v>Combustion Liner45383</v>
      </c>
      <c r="W179" s="225" t="s">
        <v>46</v>
      </c>
      <c r="X179" s="223">
        <v>45383</v>
      </c>
      <c r="Y179" s="224">
        <v>0</v>
      </c>
    </row>
    <row r="180" spans="11:25" x14ac:dyDescent="0.35">
      <c r="K180" s="43" t="str">
        <f t="shared" si="4"/>
        <v>Combustion Liner45413</v>
      </c>
      <c r="L180" s="225" t="s">
        <v>46</v>
      </c>
      <c r="M180" s="223">
        <v>45413</v>
      </c>
      <c r="N180" s="224">
        <v>14.009999742110599</v>
      </c>
      <c r="V180" s="43" t="str">
        <f t="shared" si="5"/>
        <v>Combustion Liner45413</v>
      </c>
      <c r="W180" s="225" t="s">
        <v>46</v>
      </c>
      <c r="X180" s="223">
        <v>45413</v>
      </c>
      <c r="Y180" s="224">
        <v>0</v>
      </c>
    </row>
    <row r="181" spans="11:25" x14ac:dyDescent="0.35">
      <c r="K181" s="43" t="str">
        <f t="shared" si="4"/>
        <v>Combustion Liner45444</v>
      </c>
      <c r="L181" s="225" t="s">
        <v>46</v>
      </c>
      <c r="M181" s="223">
        <v>45444</v>
      </c>
      <c r="N181" s="224">
        <v>14.009999742110599</v>
      </c>
      <c r="V181" s="43" t="str">
        <f t="shared" si="5"/>
        <v>Combustion Liner45444</v>
      </c>
      <c r="W181" s="225" t="s">
        <v>46</v>
      </c>
      <c r="X181" s="223">
        <v>45444</v>
      </c>
      <c r="Y181" s="224">
        <v>0</v>
      </c>
    </row>
    <row r="182" spans="11:25" x14ac:dyDescent="0.35">
      <c r="K182" s="43" t="str">
        <f t="shared" si="4"/>
        <v>Combustion Liner45474</v>
      </c>
      <c r="L182" s="225" t="s">
        <v>46</v>
      </c>
      <c r="M182" s="223">
        <v>45474</v>
      </c>
      <c r="N182" s="224">
        <v>14.026666671037701</v>
      </c>
      <c r="V182" s="43" t="str">
        <f t="shared" si="5"/>
        <v>Combustion Liner45474</v>
      </c>
      <c r="W182" s="225" t="s">
        <v>46</v>
      </c>
      <c r="X182" s="223">
        <v>45474</v>
      </c>
      <c r="Y182" s="224">
        <v>0</v>
      </c>
    </row>
    <row r="183" spans="11:25" x14ac:dyDescent="0.35">
      <c r="K183" s="43" t="str">
        <f t="shared" si="4"/>
        <v>Combustion Liner45505</v>
      </c>
      <c r="L183" s="225" t="s">
        <v>46</v>
      </c>
      <c r="M183" s="223">
        <v>45505</v>
      </c>
      <c r="N183" s="224">
        <v>14.026666671037701</v>
      </c>
      <c r="V183" s="43" t="str">
        <f t="shared" si="5"/>
        <v>Combustion Liner45505</v>
      </c>
      <c r="W183" s="225" t="s">
        <v>46</v>
      </c>
      <c r="X183" s="223">
        <v>45505</v>
      </c>
      <c r="Y183" s="224">
        <v>0</v>
      </c>
    </row>
    <row r="184" spans="11:25" x14ac:dyDescent="0.35">
      <c r="K184" s="43" t="str">
        <f t="shared" si="4"/>
        <v>Combustion Liner45536</v>
      </c>
      <c r="L184" s="225" t="s">
        <v>46</v>
      </c>
      <c r="M184" s="223">
        <v>45536</v>
      </c>
      <c r="N184" s="224">
        <v>14.026666671037701</v>
      </c>
      <c r="V184" s="43" t="str">
        <f t="shared" si="5"/>
        <v>Combustion Liner45536</v>
      </c>
      <c r="W184" s="225" t="s">
        <v>46</v>
      </c>
      <c r="X184" s="223">
        <v>45536</v>
      </c>
      <c r="Y184" s="224">
        <v>0</v>
      </c>
    </row>
    <row r="185" spans="11:25" x14ac:dyDescent="0.35">
      <c r="K185" s="43" t="str">
        <f t="shared" si="4"/>
        <v>Combustion Liner45566</v>
      </c>
      <c r="L185" s="225" t="s">
        <v>46</v>
      </c>
      <c r="M185" s="223">
        <v>45566</v>
      </c>
      <c r="N185" s="224">
        <v>12.4766671260198</v>
      </c>
      <c r="V185" s="43" t="str">
        <f t="shared" si="5"/>
        <v>Combustion Liner45566</v>
      </c>
      <c r="W185" s="225" t="s">
        <v>46</v>
      </c>
      <c r="X185" s="223">
        <v>45566</v>
      </c>
      <c r="Y185" s="224">
        <v>0</v>
      </c>
    </row>
    <row r="186" spans="11:25" x14ac:dyDescent="0.35">
      <c r="K186" s="43" t="str">
        <f t="shared" si="4"/>
        <v>Combustion Liner45597</v>
      </c>
      <c r="L186" s="225" t="s">
        <v>46</v>
      </c>
      <c r="M186" s="223">
        <v>45597</v>
      </c>
      <c r="N186" s="224">
        <v>12.4766671260198</v>
      </c>
      <c r="V186" s="43" t="str">
        <f t="shared" si="5"/>
        <v>Combustion Liner45597</v>
      </c>
      <c r="W186" s="225" t="s">
        <v>46</v>
      </c>
      <c r="X186" s="223">
        <v>45597</v>
      </c>
      <c r="Y186" s="224">
        <v>0</v>
      </c>
    </row>
    <row r="187" spans="11:25" x14ac:dyDescent="0.35">
      <c r="K187" s="43" t="str">
        <f t="shared" si="4"/>
        <v>Combustion Liner45627</v>
      </c>
      <c r="L187" s="225" t="s">
        <v>46</v>
      </c>
      <c r="M187" s="223">
        <v>45627</v>
      </c>
      <c r="N187" s="224">
        <v>12.4766671260198</v>
      </c>
      <c r="V187" s="43" t="str">
        <f t="shared" si="5"/>
        <v>Combustion Liner45627</v>
      </c>
      <c r="W187" s="225" t="s">
        <v>46</v>
      </c>
      <c r="X187" s="223">
        <v>45627</v>
      </c>
      <c r="Y187" s="224">
        <v>0</v>
      </c>
    </row>
    <row r="188" spans="11:25" ht="29" x14ac:dyDescent="0.35">
      <c r="K188" s="43" t="str">
        <f t="shared" si="4"/>
        <v>Digital Electronic Control Unit43800</v>
      </c>
      <c r="L188" s="225" t="s">
        <v>113</v>
      </c>
      <c r="M188" s="223">
        <v>43800</v>
      </c>
      <c r="N188" s="224">
        <v>4.69999996821086</v>
      </c>
      <c r="V188" s="43" t="str">
        <f t="shared" si="5"/>
        <v>Digital Electronic Control Unit43800</v>
      </c>
      <c r="W188" s="225" t="s">
        <v>113</v>
      </c>
      <c r="X188" s="223">
        <v>43800</v>
      </c>
      <c r="Y188" s="224">
        <v>0</v>
      </c>
    </row>
    <row r="189" spans="11:25" ht="29" x14ac:dyDescent="0.35">
      <c r="K189" s="43" t="str">
        <f t="shared" si="4"/>
        <v>Digital Electronic Control Unit43831</v>
      </c>
      <c r="L189" s="225" t="s">
        <v>113</v>
      </c>
      <c r="M189" s="223">
        <v>43831</v>
      </c>
      <c r="N189" s="224">
        <v>11.020000139872201</v>
      </c>
      <c r="V189" s="43" t="str">
        <f t="shared" si="5"/>
        <v>Digital Electronic Control Unit43831</v>
      </c>
      <c r="W189" s="225" t="s">
        <v>113</v>
      </c>
      <c r="X189" s="223">
        <v>43831</v>
      </c>
      <c r="Y189" s="224">
        <v>0</v>
      </c>
    </row>
    <row r="190" spans="11:25" ht="29" x14ac:dyDescent="0.35">
      <c r="K190" s="43" t="str">
        <f t="shared" si="4"/>
        <v>Digital Electronic Control Unit43862</v>
      </c>
      <c r="L190" s="225" t="s">
        <v>113</v>
      </c>
      <c r="M190" s="223">
        <v>43862</v>
      </c>
      <c r="N190" s="224">
        <v>11.020000139872201</v>
      </c>
      <c r="V190" s="43" t="str">
        <f t="shared" si="5"/>
        <v>Digital Electronic Control Unit43862</v>
      </c>
      <c r="W190" s="225" t="s">
        <v>113</v>
      </c>
      <c r="X190" s="223">
        <v>43862</v>
      </c>
      <c r="Y190" s="224">
        <v>0</v>
      </c>
    </row>
    <row r="191" spans="11:25" ht="29" x14ac:dyDescent="0.35">
      <c r="K191" s="43" t="str">
        <f t="shared" si="4"/>
        <v>Digital Electronic Control Unit43891</v>
      </c>
      <c r="L191" s="225" t="s">
        <v>113</v>
      </c>
      <c r="M191" s="223">
        <v>43891</v>
      </c>
      <c r="N191" s="224">
        <v>11.020000139872201</v>
      </c>
      <c r="V191" s="43" t="str">
        <f t="shared" si="5"/>
        <v>Digital Electronic Control Unit43891</v>
      </c>
      <c r="W191" s="225" t="s">
        <v>113</v>
      </c>
      <c r="X191" s="223">
        <v>43891</v>
      </c>
      <c r="Y191" s="224">
        <v>0</v>
      </c>
    </row>
    <row r="192" spans="11:25" ht="29" x14ac:dyDescent="0.35">
      <c r="K192" s="43" t="str">
        <f t="shared" si="4"/>
        <v>Digital Electronic Control Unit43922</v>
      </c>
      <c r="L192" s="225" t="s">
        <v>113</v>
      </c>
      <c r="M192" s="223">
        <v>43922</v>
      </c>
      <c r="N192" s="224">
        <v>15.6599998474121</v>
      </c>
      <c r="V192" s="43" t="str">
        <f t="shared" si="5"/>
        <v>Digital Electronic Control Unit43922</v>
      </c>
      <c r="W192" s="225" t="s">
        <v>113</v>
      </c>
      <c r="X192" s="223">
        <v>43922</v>
      </c>
      <c r="Y192" s="224">
        <v>0</v>
      </c>
    </row>
    <row r="193" spans="11:25" ht="29" x14ac:dyDescent="0.35">
      <c r="K193" s="43" t="str">
        <f t="shared" si="4"/>
        <v>Digital Electronic Control Unit43952</v>
      </c>
      <c r="L193" s="225" t="s">
        <v>113</v>
      </c>
      <c r="M193" s="223">
        <v>43952</v>
      </c>
      <c r="N193" s="224">
        <v>15.6599998474121</v>
      </c>
      <c r="V193" s="43" t="str">
        <f t="shared" si="5"/>
        <v>Digital Electronic Control Unit43952</v>
      </c>
      <c r="W193" s="225" t="s">
        <v>113</v>
      </c>
      <c r="X193" s="223">
        <v>43952</v>
      </c>
      <c r="Y193" s="224">
        <v>0</v>
      </c>
    </row>
    <row r="194" spans="11:25" ht="29" x14ac:dyDescent="0.35">
      <c r="K194" s="43" t="str">
        <f t="shared" si="4"/>
        <v>Digital Electronic Control Unit43983</v>
      </c>
      <c r="L194" s="225" t="s">
        <v>113</v>
      </c>
      <c r="M194" s="223">
        <v>43983</v>
      </c>
      <c r="N194" s="224">
        <v>15.6599998474121</v>
      </c>
      <c r="V194" s="43" t="str">
        <f t="shared" si="5"/>
        <v>Digital Electronic Control Unit43983</v>
      </c>
      <c r="W194" s="225" t="s">
        <v>113</v>
      </c>
      <c r="X194" s="223">
        <v>43983</v>
      </c>
      <c r="Y194" s="224">
        <v>0</v>
      </c>
    </row>
    <row r="195" spans="11:25" ht="29" x14ac:dyDescent="0.35">
      <c r="K195" s="43" t="str">
        <f t="shared" si="4"/>
        <v>Digital Electronic Control Unit44013</v>
      </c>
      <c r="L195" s="225" t="s">
        <v>113</v>
      </c>
      <c r="M195" s="223">
        <v>44013</v>
      </c>
      <c r="N195" s="224">
        <v>15.143332799275701</v>
      </c>
      <c r="V195" s="43" t="str">
        <f t="shared" si="5"/>
        <v>Digital Electronic Control Unit44013</v>
      </c>
      <c r="W195" s="225" t="s">
        <v>113</v>
      </c>
      <c r="X195" s="223">
        <v>44013</v>
      </c>
      <c r="Y195" s="224">
        <v>0</v>
      </c>
    </row>
    <row r="196" spans="11:25" ht="29" x14ac:dyDescent="0.35">
      <c r="K196" s="43" t="str">
        <f t="shared" si="4"/>
        <v>Digital Electronic Control Unit44044</v>
      </c>
      <c r="L196" s="225" t="s">
        <v>113</v>
      </c>
      <c r="M196" s="223">
        <v>44044</v>
      </c>
      <c r="N196" s="224">
        <v>15.143332799275701</v>
      </c>
      <c r="V196" s="43" t="str">
        <f t="shared" si="5"/>
        <v>Digital Electronic Control Unit44044</v>
      </c>
      <c r="W196" s="225" t="s">
        <v>113</v>
      </c>
      <c r="X196" s="223">
        <v>44044</v>
      </c>
      <c r="Y196" s="224">
        <v>0</v>
      </c>
    </row>
    <row r="197" spans="11:25" ht="29" x14ac:dyDescent="0.35">
      <c r="K197" s="43" t="str">
        <f t="shared" si="4"/>
        <v>Digital Electronic Control Unit44075</v>
      </c>
      <c r="L197" s="225" t="s">
        <v>113</v>
      </c>
      <c r="M197" s="223">
        <v>44075</v>
      </c>
      <c r="N197" s="224">
        <v>15.143332799275701</v>
      </c>
      <c r="V197" s="43" t="str">
        <f t="shared" si="5"/>
        <v>Digital Electronic Control Unit44075</v>
      </c>
      <c r="W197" s="225" t="s">
        <v>113</v>
      </c>
      <c r="X197" s="223">
        <v>44075</v>
      </c>
      <c r="Y197" s="224">
        <v>0</v>
      </c>
    </row>
    <row r="198" spans="11:25" ht="29" x14ac:dyDescent="0.35">
      <c r="K198" s="43" t="str">
        <f t="shared" ref="K198:K261" si="6">L198&amp;M198</f>
        <v>Digital Electronic Control Unit44105</v>
      </c>
      <c r="L198" s="225" t="s">
        <v>113</v>
      </c>
      <c r="M198" s="223">
        <v>44105</v>
      </c>
      <c r="N198" s="224">
        <v>13.7666664123535</v>
      </c>
      <c r="V198" s="43" t="str">
        <f t="shared" ref="V198:V261" si="7">W198&amp;X198</f>
        <v>Digital Electronic Control Unit44105</v>
      </c>
      <c r="W198" s="225" t="s">
        <v>113</v>
      </c>
      <c r="X198" s="223">
        <v>44105</v>
      </c>
      <c r="Y198" s="224">
        <v>0</v>
      </c>
    </row>
    <row r="199" spans="11:25" ht="29" x14ac:dyDescent="0.35">
      <c r="K199" s="43" t="str">
        <f t="shared" si="6"/>
        <v>Digital Electronic Control Unit44136</v>
      </c>
      <c r="L199" s="225" t="s">
        <v>113</v>
      </c>
      <c r="M199" s="223">
        <v>44136</v>
      </c>
      <c r="N199" s="224">
        <v>13.7666664123535</v>
      </c>
      <c r="V199" s="43" t="str">
        <f t="shared" si="7"/>
        <v>Digital Electronic Control Unit44136</v>
      </c>
      <c r="W199" s="225" t="s">
        <v>113</v>
      </c>
      <c r="X199" s="223">
        <v>44136</v>
      </c>
      <c r="Y199" s="224">
        <v>0</v>
      </c>
    </row>
    <row r="200" spans="11:25" ht="29" x14ac:dyDescent="0.35">
      <c r="K200" s="43" t="str">
        <f t="shared" si="6"/>
        <v>Digital Electronic Control Unit44166</v>
      </c>
      <c r="L200" s="225" t="s">
        <v>113</v>
      </c>
      <c r="M200" s="223">
        <v>44166</v>
      </c>
      <c r="N200" s="224">
        <v>13.7666664123535</v>
      </c>
      <c r="V200" s="43" t="str">
        <f t="shared" si="7"/>
        <v>Digital Electronic Control Unit44166</v>
      </c>
      <c r="W200" s="225" t="s">
        <v>113</v>
      </c>
      <c r="X200" s="223">
        <v>44166</v>
      </c>
      <c r="Y200" s="224">
        <v>0</v>
      </c>
    </row>
    <row r="201" spans="11:25" ht="29" x14ac:dyDescent="0.35">
      <c r="K201" s="43" t="str">
        <f t="shared" si="6"/>
        <v>Digital Electronic Control Unit44197</v>
      </c>
      <c r="L201" s="225" t="s">
        <v>113</v>
      </c>
      <c r="M201" s="223">
        <v>44197</v>
      </c>
      <c r="N201" s="224">
        <v>11.743333180745401</v>
      </c>
      <c r="V201" s="43" t="str">
        <f t="shared" si="7"/>
        <v>Digital Electronic Control Unit44197</v>
      </c>
      <c r="W201" s="225" t="s">
        <v>113</v>
      </c>
      <c r="X201" s="223">
        <v>44197</v>
      </c>
      <c r="Y201" s="224">
        <v>0</v>
      </c>
    </row>
    <row r="202" spans="11:25" ht="29" x14ac:dyDescent="0.35">
      <c r="K202" s="43" t="str">
        <f t="shared" si="6"/>
        <v>Digital Electronic Control Unit44228</v>
      </c>
      <c r="L202" s="225" t="s">
        <v>113</v>
      </c>
      <c r="M202" s="223">
        <v>44228</v>
      </c>
      <c r="N202" s="224">
        <v>11.743333180745401</v>
      </c>
      <c r="V202" s="43" t="str">
        <f t="shared" si="7"/>
        <v>Digital Electronic Control Unit44228</v>
      </c>
      <c r="W202" s="225" t="s">
        <v>113</v>
      </c>
      <c r="X202" s="223">
        <v>44228</v>
      </c>
      <c r="Y202" s="224">
        <v>0</v>
      </c>
    </row>
    <row r="203" spans="11:25" ht="29" x14ac:dyDescent="0.35">
      <c r="K203" s="43" t="str">
        <f t="shared" si="6"/>
        <v>Digital Electronic Control Unit44256</v>
      </c>
      <c r="L203" s="225" t="s">
        <v>113</v>
      </c>
      <c r="M203" s="223">
        <v>44256</v>
      </c>
      <c r="N203" s="224">
        <v>11.743333180745401</v>
      </c>
      <c r="V203" s="43" t="str">
        <f t="shared" si="7"/>
        <v>Digital Electronic Control Unit44256</v>
      </c>
      <c r="W203" s="225" t="s">
        <v>113</v>
      </c>
      <c r="X203" s="223">
        <v>44256</v>
      </c>
      <c r="Y203" s="224">
        <v>0</v>
      </c>
    </row>
    <row r="204" spans="11:25" ht="29" x14ac:dyDescent="0.35">
      <c r="K204" s="43" t="str">
        <f t="shared" si="6"/>
        <v>Digital Electronic Control Unit44287</v>
      </c>
      <c r="L204" s="225" t="s">
        <v>113</v>
      </c>
      <c r="M204" s="223">
        <v>44287</v>
      </c>
      <c r="N204" s="224">
        <v>16.179999669392899</v>
      </c>
      <c r="V204" s="43" t="str">
        <f t="shared" si="7"/>
        <v>Digital Electronic Control Unit44287</v>
      </c>
      <c r="W204" s="225" t="s">
        <v>113</v>
      </c>
      <c r="X204" s="223">
        <v>44287</v>
      </c>
      <c r="Y204" s="224">
        <v>0</v>
      </c>
    </row>
    <row r="205" spans="11:25" ht="29" x14ac:dyDescent="0.35">
      <c r="K205" s="43" t="str">
        <f t="shared" si="6"/>
        <v>Digital Electronic Control Unit44317</v>
      </c>
      <c r="L205" s="225" t="s">
        <v>113</v>
      </c>
      <c r="M205" s="223">
        <v>44317</v>
      </c>
      <c r="N205" s="224">
        <v>16.179999669392899</v>
      </c>
      <c r="V205" s="43" t="str">
        <f t="shared" si="7"/>
        <v>Digital Electronic Control Unit44317</v>
      </c>
      <c r="W205" s="225" t="s">
        <v>113</v>
      </c>
      <c r="X205" s="223">
        <v>44317</v>
      </c>
      <c r="Y205" s="224">
        <v>0</v>
      </c>
    </row>
    <row r="206" spans="11:25" ht="29" x14ac:dyDescent="0.35">
      <c r="K206" s="43" t="str">
        <f t="shared" si="6"/>
        <v>Digital Electronic Control Unit44348</v>
      </c>
      <c r="L206" s="225" t="s">
        <v>113</v>
      </c>
      <c r="M206" s="223">
        <v>44348</v>
      </c>
      <c r="N206" s="224">
        <v>16.179999669392899</v>
      </c>
      <c r="V206" s="43" t="str">
        <f t="shared" si="7"/>
        <v>Digital Electronic Control Unit44348</v>
      </c>
      <c r="W206" s="225" t="s">
        <v>113</v>
      </c>
      <c r="X206" s="223">
        <v>44348</v>
      </c>
      <c r="Y206" s="224">
        <v>0</v>
      </c>
    </row>
    <row r="207" spans="11:25" ht="29" x14ac:dyDescent="0.35">
      <c r="K207" s="43" t="str">
        <f t="shared" si="6"/>
        <v>Digital Electronic Control Unit44378</v>
      </c>
      <c r="L207" s="225" t="s">
        <v>113</v>
      </c>
      <c r="M207" s="223">
        <v>44378</v>
      </c>
      <c r="N207" s="224">
        <v>15.5166664123535</v>
      </c>
      <c r="V207" s="43" t="str">
        <f t="shared" si="7"/>
        <v>Digital Electronic Control Unit44378</v>
      </c>
      <c r="W207" s="225" t="s">
        <v>113</v>
      </c>
      <c r="X207" s="223">
        <v>44378</v>
      </c>
      <c r="Y207" s="224">
        <v>0</v>
      </c>
    </row>
    <row r="208" spans="11:25" ht="29" x14ac:dyDescent="0.35">
      <c r="K208" s="43" t="str">
        <f t="shared" si="6"/>
        <v>Digital Electronic Control Unit44409</v>
      </c>
      <c r="L208" s="225" t="s">
        <v>113</v>
      </c>
      <c r="M208" s="223">
        <v>44409</v>
      </c>
      <c r="N208" s="224">
        <v>15.5166664123535</v>
      </c>
      <c r="V208" s="43" t="str">
        <f t="shared" si="7"/>
        <v>Digital Electronic Control Unit44409</v>
      </c>
      <c r="W208" s="225" t="s">
        <v>113</v>
      </c>
      <c r="X208" s="223">
        <v>44409</v>
      </c>
      <c r="Y208" s="224">
        <v>0</v>
      </c>
    </row>
    <row r="209" spans="11:25" ht="29" x14ac:dyDescent="0.35">
      <c r="K209" s="43" t="str">
        <f t="shared" si="6"/>
        <v>Digital Electronic Control Unit44440</v>
      </c>
      <c r="L209" s="225" t="s">
        <v>113</v>
      </c>
      <c r="M209" s="223">
        <v>44440</v>
      </c>
      <c r="N209" s="224">
        <v>15.5166664123535</v>
      </c>
      <c r="V209" s="43" t="str">
        <f t="shared" si="7"/>
        <v>Digital Electronic Control Unit44440</v>
      </c>
      <c r="W209" s="225" t="s">
        <v>113</v>
      </c>
      <c r="X209" s="223">
        <v>44440</v>
      </c>
      <c r="Y209" s="224">
        <v>0</v>
      </c>
    </row>
    <row r="210" spans="11:25" ht="29" x14ac:dyDescent="0.35">
      <c r="K210" s="43" t="str">
        <f t="shared" si="6"/>
        <v>Digital Electronic Control Unit44470</v>
      </c>
      <c r="L210" s="225" t="s">
        <v>113</v>
      </c>
      <c r="M210" s="223">
        <v>44470</v>
      </c>
      <c r="N210" s="224">
        <v>14.683333079020199</v>
      </c>
      <c r="V210" s="43" t="str">
        <f t="shared" si="7"/>
        <v>Digital Electronic Control Unit44470</v>
      </c>
      <c r="W210" s="225" t="s">
        <v>113</v>
      </c>
      <c r="X210" s="223">
        <v>44470</v>
      </c>
      <c r="Y210" s="224">
        <v>0</v>
      </c>
    </row>
    <row r="211" spans="11:25" ht="29" x14ac:dyDescent="0.35">
      <c r="K211" s="43" t="str">
        <f t="shared" si="6"/>
        <v>Digital Electronic Control Unit44501</v>
      </c>
      <c r="L211" s="225" t="s">
        <v>113</v>
      </c>
      <c r="M211" s="223">
        <v>44501</v>
      </c>
      <c r="N211" s="224">
        <v>14.683333079020199</v>
      </c>
      <c r="V211" s="43" t="str">
        <f t="shared" si="7"/>
        <v>Digital Electronic Control Unit44501</v>
      </c>
      <c r="W211" s="225" t="s">
        <v>113</v>
      </c>
      <c r="X211" s="223">
        <v>44501</v>
      </c>
      <c r="Y211" s="224">
        <v>0</v>
      </c>
    </row>
    <row r="212" spans="11:25" ht="29" x14ac:dyDescent="0.35">
      <c r="K212" s="43" t="str">
        <f t="shared" si="6"/>
        <v>Digital Electronic Control Unit44531</v>
      </c>
      <c r="L212" s="225" t="s">
        <v>113</v>
      </c>
      <c r="M212" s="223">
        <v>44531</v>
      </c>
      <c r="N212" s="224">
        <v>14.683333079020199</v>
      </c>
      <c r="V212" s="43" t="str">
        <f t="shared" si="7"/>
        <v>Digital Electronic Control Unit44531</v>
      </c>
      <c r="W212" s="225" t="s">
        <v>113</v>
      </c>
      <c r="X212" s="223">
        <v>44531</v>
      </c>
      <c r="Y212" s="224">
        <v>0</v>
      </c>
    </row>
    <row r="213" spans="11:25" ht="29" x14ac:dyDescent="0.35">
      <c r="K213" s="43" t="str">
        <f t="shared" si="6"/>
        <v>Digital Electronic Control Unit44562</v>
      </c>
      <c r="L213" s="225" t="s">
        <v>113</v>
      </c>
      <c r="M213" s="223">
        <v>44562</v>
      </c>
      <c r="N213" s="224">
        <v>11.836666742960601</v>
      </c>
      <c r="V213" s="43" t="str">
        <f t="shared" si="7"/>
        <v>Digital Electronic Control Unit44562</v>
      </c>
      <c r="W213" s="225" t="s">
        <v>113</v>
      </c>
      <c r="X213" s="223">
        <v>44562</v>
      </c>
      <c r="Y213" s="224">
        <v>0</v>
      </c>
    </row>
    <row r="214" spans="11:25" ht="29" x14ac:dyDescent="0.35">
      <c r="K214" s="43" t="str">
        <f t="shared" si="6"/>
        <v>Digital Electronic Control Unit44593</v>
      </c>
      <c r="L214" s="225" t="s">
        <v>113</v>
      </c>
      <c r="M214" s="223">
        <v>44593</v>
      </c>
      <c r="N214" s="224">
        <v>11.836666742960601</v>
      </c>
      <c r="V214" s="43" t="str">
        <f t="shared" si="7"/>
        <v>Digital Electronic Control Unit44593</v>
      </c>
      <c r="W214" s="225" t="s">
        <v>113</v>
      </c>
      <c r="X214" s="223">
        <v>44593</v>
      </c>
      <c r="Y214" s="224">
        <v>0</v>
      </c>
    </row>
    <row r="215" spans="11:25" ht="29" x14ac:dyDescent="0.35">
      <c r="K215" s="43" t="str">
        <f t="shared" si="6"/>
        <v>Digital Electronic Control Unit44621</v>
      </c>
      <c r="L215" s="225" t="s">
        <v>113</v>
      </c>
      <c r="M215" s="223">
        <v>44621</v>
      </c>
      <c r="N215" s="224">
        <v>11.836666742960601</v>
      </c>
      <c r="V215" s="43" t="str">
        <f t="shared" si="7"/>
        <v>Digital Electronic Control Unit44621</v>
      </c>
      <c r="W215" s="225" t="s">
        <v>113</v>
      </c>
      <c r="X215" s="223">
        <v>44621</v>
      </c>
      <c r="Y215" s="224">
        <v>0</v>
      </c>
    </row>
    <row r="216" spans="11:25" ht="29" x14ac:dyDescent="0.35">
      <c r="K216" s="43" t="str">
        <f t="shared" si="6"/>
        <v>Digital Electronic Control Unit44652</v>
      </c>
      <c r="L216" s="225" t="s">
        <v>113</v>
      </c>
      <c r="M216" s="223">
        <v>44652</v>
      </c>
      <c r="N216" s="224">
        <v>16.193333307902002</v>
      </c>
      <c r="V216" s="43" t="str">
        <f t="shared" si="7"/>
        <v>Digital Electronic Control Unit44652</v>
      </c>
      <c r="W216" s="225" t="s">
        <v>113</v>
      </c>
      <c r="X216" s="223">
        <v>44652</v>
      </c>
      <c r="Y216" s="224">
        <v>0</v>
      </c>
    </row>
    <row r="217" spans="11:25" ht="29" x14ac:dyDescent="0.35">
      <c r="K217" s="43" t="str">
        <f t="shared" si="6"/>
        <v>Digital Electronic Control Unit44682</v>
      </c>
      <c r="L217" s="225" t="s">
        <v>113</v>
      </c>
      <c r="M217" s="223">
        <v>44682</v>
      </c>
      <c r="N217" s="224">
        <v>16.193333307902002</v>
      </c>
      <c r="V217" s="43" t="str">
        <f t="shared" si="7"/>
        <v>Digital Electronic Control Unit44682</v>
      </c>
      <c r="W217" s="225" t="s">
        <v>113</v>
      </c>
      <c r="X217" s="223">
        <v>44682</v>
      </c>
      <c r="Y217" s="224">
        <v>0</v>
      </c>
    </row>
    <row r="218" spans="11:25" ht="29" x14ac:dyDescent="0.35">
      <c r="K218" s="43" t="str">
        <f t="shared" si="6"/>
        <v>Digital Electronic Control Unit44713</v>
      </c>
      <c r="L218" s="225" t="s">
        <v>113</v>
      </c>
      <c r="M218" s="223">
        <v>44713</v>
      </c>
      <c r="N218" s="224">
        <v>16.193333307902002</v>
      </c>
      <c r="V218" s="43" t="str">
        <f t="shared" si="7"/>
        <v>Digital Electronic Control Unit44713</v>
      </c>
      <c r="W218" s="225" t="s">
        <v>113</v>
      </c>
      <c r="X218" s="223">
        <v>44713</v>
      </c>
      <c r="Y218" s="224">
        <v>0</v>
      </c>
    </row>
    <row r="219" spans="11:25" ht="29" x14ac:dyDescent="0.35">
      <c r="K219" s="43" t="str">
        <f t="shared" si="6"/>
        <v>Digital Electronic Control Unit44743</v>
      </c>
      <c r="L219" s="225" t="s">
        <v>113</v>
      </c>
      <c r="M219" s="223">
        <v>44743</v>
      </c>
      <c r="N219" s="224">
        <v>15.920000076293899</v>
      </c>
      <c r="V219" s="43" t="str">
        <f t="shared" si="7"/>
        <v>Digital Electronic Control Unit44743</v>
      </c>
      <c r="W219" s="225" t="s">
        <v>113</v>
      </c>
      <c r="X219" s="223">
        <v>44743</v>
      </c>
      <c r="Y219" s="224">
        <v>0</v>
      </c>
    </row>
    <row r="220" spans="11:25" ht="29" x14ac:dyDescent="0.35">
      <c r="K220" s="43" t="str">
        <f t="shared" si="6"/>
        <v>Digital Electronic Control Unit44774</v>
      </c>
      <c r="L220" s="225" t="s">
        <v>113</v>
      </c>
      <c r="M220" s="223">
        <v>44774</v>
      </c>
      <c r="N220" s="224">
        <v>15.920000076293899</v>
      </c>
      <c r="V220" s="43" t="str">
        <f t="shared" si="7"/>
        <v>Digital Electronic Control Unit44774</v>
      </c>
      <c r="W220" s="225" t="s">
        <v>113</v>
      </c>
      <c r="X220" s="223">
        <v>44774</v>
      </c>
      <c r="Y220" s="224">
        <v>0</v>
      </c>
    </row>
    <row r="221" spans="11:25" ht="29" x14ac:dyDescent="0.35">
      <c r="K221" s="43" t="str">
        <f t="shared" si="6"/>
        <v>Digital Electronic Control Unit44805</v>
      </c>
      <c r="L221" s="225" t="s">
        <v>113</v>
      </c>
      <c r="M221" s="223">
        <v>44805</v>
      </c>
      <c r="N221" s="224">
        <v>15.920000076293899</v>
      </c>
      <c r="V221" s="43" t="str">
        <f t="shared" si="7"/>
        <v>Digital Electronic Control Unit44805</v>
      </c>
      <c r="W221" s="225" t="s">
        <v>113</v>
      </c>
      <c r="X221" s="223">
        <v>44805</v>
      </c>
      <c r="Y221" s="224">
        <v>0</v>
      </c>
    </row>
    <row r="222" spans="11:25" ht="29" x14ac:dyDescent="0.35">
      <c r="K222" s="43" t="str">
        <f t="shared" si="6"/>
        <v>Digital Electronic Control Unit44835</v>
      </c>
      <c r="L222" s="225" t="s">
        <v>113</v>
      </c>
      <c r="M222" s="223">
        <v>44835</v>
      </c>
      <c r="N222" s="224">
        <v>14.743333180745401</v>
      </c>
      <c r="V222" s="43" t="str">
        <f t="shared" si="7"/>
        <v>Digital Electronic Control Unit44835</v>
      </c>
      <c r="W222" s="225" t="s">
        <v>113</v>
      </c>
      <c r="X222" s="223">
        <v>44835</v>
      </c>
      <c r="Y222" s="224">
        <v>0</v>
      </c>
    </row>
    <row r="223" spans="11:25" ht="29" x14ac:dyDescent="0.35">
      <c r="K223" s="43" t="str">
        <f t="shared" si="6"/>
        <v>Digital Electronic Control Unit44866</v>
      </c>
      <c r="L223" s="225" t="s">
        <v>113</v>
      </c>
      <c r="M223" s="223">
        <v>44866</v>
      </c>
      <c r="N223" s="224">
        <v>14.743333180745401</v>
      </c>
      <c r="V223" s="43" t="str">
        <f t="shared" si="7"/>
        <v>Digital Electronic Control Unit44866</v>
      </c>
      <c r="W223" s="225" t="s">
        <v>113</v>
      </c>
      <c r="X223" s="223">
        <v>44866</v>
      </c>
      <c r="Y223" s="224">
        <v>0</v>
      </c>
    </row>
    <row r="224" spans="11:25" ht="29" x14ac:dyDescent="0.35">
      <c r="K224" s="43" t="str">
        <f t="shared" si="6"/>
        <v>Digital Electronic Control Unit44896</v>
      </c>
      <c r="L224" s="225" t="s">
        <v>113</v>
      </c>
      <c r="M224" s="223">
        <v>44896</v>
      </c>
      <c r="N224" s="224">
        <v>14.743333180745401</v>
      </c>
      <c r="V224" s="43" t="str">
        <f t="shared" si="7"/>
        <v>Digital Electronic Control Unit44896</v>
      </c>
      <c r="W224" s="225" t="s">
        <v>113</v>
      </c>
      <c r="X224" s="223">
        <v>44896</v>
      </c>
      <c r="Y224" s="224">
        <v>0</v>
      </c>
    </row>
    <row r="225" spans="11:25" ht="29" x14ac:dyDescent="0.35">
      <c r="K225" s="43" t="str">
        <f t="shared" si="6"/>
        <v>Digital Electronic Control Unit44927</v>
      </c>
      <c r="L225" s="225" t="s">
        <v>113</v>
      </c>
      <c r="M225" s="223">
        <v>44927</v>
      </c>
      <c r="N225" s="224">
        <v>11.7466672261556</v>
      </c>
      <c r="V225" s="43" t="str">
        <f t="shared" si="7"/>
        <v>Digital Electronic Control Unit44927</v>
      </c>
      <c r="W225" s="225" t="s">
        <v>113</v>
      </c>
      <c r="X225" s="223">
        <v>44927</v>
      </c>
      <c r="Y225" s="224">
        <v>0</v>
      </c>
    </row>
    <row r="226" spans="11:25" ht="29" x14ac:dyDescent="0.35">
      <c r="K226" s="43" t="str">
        <f t="shared" si="6"/>
        <v>Digital Electronic Control Unit44958</v>
      </c>
      <c r="L226" s="225" t="s">
        <v>113</v>
      </c>
      <c r="M226" s="223">
        <v>44958</v>
      </c>
      <c r="N226" s="224">
        <v>11.7466672261556</v>
      </c>
      <c r="V226" s="43" t="str">
        <f t="shared" si="7"/>
        <v>Digital Electronic Control Unit44958</v>
      </c>
      <c r="W226" s="225" t="s">
        <v>113</v>
      </c>
      <c r="X226" s="223">
        <v>44958</v>
      </c>
      <c r="Y226" s="224">
        <v>0</v>
      </c>
    </row>
    <row r="227" spans="11:25" ht="29" x14ac:dyDescent="0.35">
      <c r="K227" s="43" t="str">
        <f t="shared" si="6"/>
        <v>Digital Electronic Control Unit44986</v>
      </c>
      <c r="L227" s="225" t="s">
        <v>113</v>
      </c>
      <c r="M227" s="223">
        <v>44986</v>
      </c>
      <c r="N227" s="224">
        <v>11.7466672261556</v>
      </c>
      <c r="V227" s="43" t="str">
        <f t="shared" si="7"/>
        <v>Digital Electronic Control Unit44986</v>
      </c>
      <c r="W227" s="225" t="s">
        <v>113</v>
      </c>
      <c r="X227" s="223">
        <v>44986</v>
      </c>
      <c r="Y227" s="224">
        <v>0</v>
      </c>
    </row>
    <row r="228" spans="11:25" ht="29" x14ac:dyDescent="0.35">
      <c r="K228" s="43" t="str">
        <f t="shared" si="6"/>
        <v>Digital Electronic Control Unit45017</v>
      </c>
      <c r="L228" s="225" t="s">
        <v>113</v>
      </c>
      <c r="M228" s="223">
        <v>45017</v>
      </c>
      <c r="N228" s="224">
        <v>16.566666285196899</v>
      </c>
      <c r="V228" s="43" t="str">
        <f t="shared" si="7"/>
        <v>Digital Electronic Control Unit45017</v>
      </c>
      <c r="W228" s="225" t="s">
        <v>113</v>
      </c>
      <c r="X228" s="223">
        <v>45017</v>
      </c>
      <c r="Y228" s="224">
        <v>0</v>
      </c>
    </row>
    <row r="229" spans="11:25" ht="29" x14ac:dyDescent="0.35">
      <c r="K229" s="43" t="str">
        <f t="shared" si="6"/>
        <v>Digital Electronic Control Unit45047</v>
      </c>
      <c r="L229" s="225" t="s">
        <v>113</v>
      </c>
      <c r="M229" s="223">
        <v>45047</v>
      </c>
      <c r="N229" s="224">
        <v>16.566666285196899</v>
      </c>
      <c r="V229" s="43" t="str">
        <f t="shared" si="7"/>
        <v>Digital Electronic Control Unit45047</v>
      </c>
      <c r="W229" s="225" t="s">
        <v>113</v>
      </c>
      <c r="X229" s="223">
        <v>45047</v>
      </c>
      <c r="Y229" s="224">
        <v>0</v>
      </c>
    </row>
    <row r="230" spans="11:25" ht="29" x14ac:dyDescent="0.35">
      <c r="K230" s="43" t="str">
        <f t="shared" si="6"/>
        <v>Digital Electronic Control Unit45078</v>
      </c>
      <c r="L230" s="225" t="s">
        <v>113</v>
      </c>
      <c r="M230" s="223">
        <v>45078</v>
      </c>
      <c r="N230" s="224">
        <v>16.566666285196899</v>
      </c>
      <c r="V230" s="43" t="str">
        <f t="shared" si="7"/>
        <v>Digital Electronic Control Unit45078</v>
      </c>
      <c r="W230" s="225" t="s">
        <v>113</v>
      </c>
      <c r="X230" s="223">
        <v>45078</v>
      </c>
      <c r="Y230" s="224">
        <v>0</v>
      </c>
    </row>
    <row r="231" spans="11:25" ht="29" x14ac:dyDescent="0.35">
      <c r="K231" s="43" t="str">
        <f t="shared" si="6"/>
        <v>Digital Electronic Control Unit45108</v>
      </c>
      <c r="L231" s="225" t="s">
        <v>113</v>
      </c>
      <c r="M231" s="223">
        <v>45108</v>
      </c>
      <c r="N231" s="224">
        <v>16.226666768391901</v>
      </c>
      <c r="V231" s="43" t="str">
        <f t="shared" si="7"/>
        <v>Digital Electronic Control Unit45108</v>
      </c>
      <c r="W231" s="225" t="s">
        <v>113</v>
      </c>
      <c r="X231" s="223">
        <v>45108</v>
      </c>
      <c r="Y231" s="224">
        <v>0</v>
      </c>
    </row>
    <row r="232" spans="11:25" ht="29" x14ac:dyDescent="0.35">
      <c r="K232" s="43" t="str">
        <f t="shared" si="6"/>
        <v>Digital Electronic Control Unit45139</v>
      </c>
      <c r="L232" s="225" t="s">
        <v>113</v>
      </c>
      <c r="M232" s="223">
        <v>45139</v>
      </c>
      <c r="N232" s="224">
        <v>16.226666768391901</v>
      </c>
      <c r="V232" s="43" t="str">
        <f t="shared" si="7"/>
        <v>Digital Electronic Control Unit45139</v>
      </c>
      <c r="W232" s="225" t="s">
        <v>113</v>
      </c>
      <c r="X232" s="223">
        <v>45139</v>
      </c>
      <c r="Y232" s="224">
        <v>0</v>
      </c>
    </row>
    <row r="233" spans="11:25" ht="29" x14ac:dyDescent="0.35">
      <c r="K233" s="43" t="str">
        <f t="shared" si="6"/>
        <v>Digital Electronic Control Unit45170</v>
      </c>
      <c r="L233" s="225" t="s">
        <v>113</v>
      </c>
      <c r="M233" s="223">
        <v>45170</v>
      </c>
      <c r="N233" s="224">
        <v>16.226666768391901</v>
      </c>
      <c r="V233" s="43" t="str">
        <f t="shared" si="7"/>
        <v>Digital Electronic Control Unit45170</v>
      </c>
      <c r="W233" s="225" t="s">
        <v>113</v>
      </c>
      <c r="X233" s="223">
        <v>45170</v>
      </c>
      <c r="Y233" s="224">
        <v>0</v>
      </c>
    </row>
    <row r="234" spans="11:25" ht="29" x14ac:dyDescent="0.35">
      <c r="K234" s="43" t="str">
        <f t="shared" si="6"/>
        <v>Digital Electronic Control Unit45200</v>
      </c>
      <c r="L234" s="225" t="s">
        <v>113</v>
      </c>
      <c r="M234" s="223">
        <v>45200</v>
      </c>
      <c r="N234" s="224">
        <v>15.219999949137399</v>
      </c>
      <c r="V234" s="43" t="str">
        <f t="shared" si="7"/>
        <v>Digital Electronic Control Unit45200</v>
      </c>
      <c r="W234" s="225" t="s">
        <v>113</v>
      </c>
      <c r="X234" s="223">
        <v>45200</v>
      </c>
      <c r="Y234" s="224">
        <v>0</v>
      </c>
    </row>
    <row r="235" spans="11:25" ht="29" x14ac:dyDescent="0.35">
      <c r="K235" s="43" t="str">
        <f t="shared" si="6"/>
        <v>Digital Electronic Control Unit45231</v>
      </c>
      <c r="L235" s="225" t="s">
        <v>113</v>
      </c>
      <c r="M235" s="223">
        <v>45231</v>
      </c>
      <c r="N235" s="224">
        <v>15.219999949137399</v>
      </c>
      <c r="V235" s="43" t="str">
        <f t="shared" si="7"/>
        <v>Digital Electronic Control Unit45231</v>
      </c>
      <c r="W235" s="225" t="s">
        <v>113</v>
      </c>
      <c r="X235" s="223">
        <v>45231</v>
      </c>
      <c r="Y235" s="224">
        <v>0</v>
      </c>
    </row>
    <row r="236" spans="11:25" ht="29" x14ac:dyDescent="0.35">
      <c r="K236" s="43" t="str">
        <f t="shared" si="6"/>
        <v>Digital Electronic Control Unit45261</v>
      </c>
      <c r="L236" s="225" t="s">
        <v>113</v>
      </c>
      <c r="M236" s="223">
        <v>45261</v>
      </c>
      <c r="N236" s="224">
        <v>15.219999949137399</v>
      </c>
      <c r="V236" s="43" t="str">
        <f t="shared" si="7"/>
        <v>Digital Electronic Control Unit45261</v>
      </c>
      <c r="W236" s="225" t="s">
        <v>113</v>
      </c>
      <c r="X236" s="223">
        <v>45261</v>
      </c>
      <c r="Y236" s="224">
        <v>0</v>
      </c>
    </row>
    <row r="237" spans="11:25" ht="29" x14ac:dyDescent="0.35">
      <c r="K237" s="43" t="str">
        <f t="shared" si="6"/>
        <v>Digital Electronic Control Unit45292</v>
      </c>
      <c r="L237" s="225" t="s">
        <v>113</v>
      </c>
      <c r="M237" s="223">
        <v>45292</v>
      </c>
      <c r="N237" s="224">
        <v>11.8033332824707</v>
      </c>
      <c r="V237" s="43" t="str">
        <f t="shared" si="7"/>
        <v>Digital Electronic Control Unit45292</v>
      </c>
      <c r="W237" s="225" t="s">
        <v>113</v>
      </c>
      <c r="X237" s="223">
        <v>45292</v>
      </c>
      <c r="Y237" s="224">
        <v>0</v>
      </c>
    </row>
    <row r="238" spans="11:25" ht="29" x14ac:dyDescent="0.35">
      <c r="K238" s="43" t="str">
        <f t="shared" si="6"/>
        <v>Digital Electronic Control Unit45323</v>
      </c>
      <c r="L238" s="225" t="s">
        <v>113</v>
      </c>
      <c r="M238" s="223">
        <v>45323</v>
      </c>
      <c r="N238" s="224">
        <v>11.8033332824707</v>
      </c>
      <c r="V238" s="43" t="str">
        <f t="shared" si="7"/>
        <v>Digital Electronic Control Unit45323</v>
      </c>
      <c r="W238" s="225" t="s">
        <v>113</v>
      </c>
      <c r="X238" s="223">
        <v>45323</v>
      </c>
      <c r="Y238" s="224">
        <v>0</v>
      </c>
    </row>
    <row r="239" spans="11:25" ht="29" x14ac:dyDescent="0.35">
      <c r="K239" s="43" t="str">
        <f t="shared" si="6"/>
        <v>Digital Electronic Control Unit45352</v>
      </c>
      <c r="L239" s="225" t="s">
        <v>113</v>
      </c>
      <c r="M239" s="223">
        <v>45352</v>
      </c>
      <c r="N239" s="224">
        <v>11.8033332824707</v>
      </c>
      <c r="V239" s="43" t="str">
        <f t="shared" si="7"/>
        <v>Digital Electronic Control Unit45352</v>
      </c>
      <c r="W239" s="225" t="s">
        <v>113</v>
      </c>
      <c r="X239" s="223">
        <v>45352</v>
      </c>
      <c r="Y239" s="224">
        <v>0</v>
      </c>
    </row>
    <row r="240" spans="11:25" ht="29" x14ac:dyDescent="0.35">
      <c r="K240" s="43" t="str">
        <f t="shared" si="6"/>
        <v>Digital Electronic Control Unit45383</v>
      </c>
      <c r="L240" s="225" t="s">
        <v>113</v>
      </c>
      <c r="M240" s="223">
        <v>45383</v>
      </c>
      <c r="N240" s="224">
        <v>16.7600002288818</v>
      </c>
      <c r="V240" s="43" t="str">
        <f t="shared" si="7"/>
        <v>Digital Electronic Control Unit45383</v>
      </c>
      <c r="W240" s="225" t="s">
        <v>113</v>
      </c>
      <c r="X240" s="223">
        <v>45383</v>
      </c>
      <c r="Y240" s="224">
        <v>0</v>
      </c>
    </row>
    <row r="241" spans="11:25" ht="29" x14ac:dyDescent="0.35">
      <c r="K241" s="43" t="str">
        <f t="shared" si="6"/>
        <v>Digital Electronic Control Unit45413</v>
      </c>
      <c r="L241" s="225" t="s">
        <v>113</v>
      </c>
      <c r="M241" s="223">
        <v>45413</v>
      </c>
      <c r="N241" s="224">
        <v>16.7600002288818</v>
      </c>
      <c r="V241" s="43" t="str">
        <f t="shared" si="7"/>
        <v>Digital Electronic Control Unit45413</v>
      </c>
      <c r="W241" s="225" t="s">
        <v>113</v>
      </c>
      <c r="X241" s="223">
        <v>45413</v>
      </c>
      <c r="Y241" s="224">
        <v>0</v>
      </c>
    </row>
    <row r="242" spans="11:25" ht="29" x14ac:dyDescent="0.35">
      <c r="K242" s="43" t="str">
        <f t="shared" si="6"/>
        <v>Digital Electronic Control Unit45444</v>
      </c>
      <c r="L242" s="225" t="s">
        <v>113</v>
      </c>
      <c r="M242" s="223">
        <v>45444</v>
      </c>
      <c r="N242" s="224">
        <v>16.7600002288818</v>
      </c>
      <c r="V242" s="43" t="str">
        <f t="shared" si="7"/>
        <v>Digital Electronic Control Unit45444</v>
      </c>
      <c r="W242" s="225" t="s">
        <v>113</v>
      </c>
      <c r="X242" s="223">
        <v>45444</v>
      </c>
      <c r="Y242" s="224">
        <v>0</v>
      </c>
    </row>
    <row r="243" spans="11:25" ht="29" x14ac:dyDescent="0.35">
      <c r="K243" s="43" t="str">
        <f t="shared" si="6"/>
        <v>Digital Electronic Control Unit45474</v>
      </c>
      <c r="L243" s="225" t="s">
        <v>113</v>
      </c>
      <c r="M243" s="223">
        <v>45474</v>
      </c>
      <c r="N243" s="224">
        <v>16.2699998219808</v>
      </c>
      <c r="V243" s="43" t="str">
        <f t="shared" si="7"/>
        <v>Digital Electronic Control Unit45474</v>
      </c>
      <c r="W243" s="225" t="s">
        <v>113</v>
      </c>
      <c r="X243" s="223">
        <v>45474</v>
      </c>
      <c r="Y243" s="224">
        <v>0</v>
      </c>
    </row>
    <row r="244" spans="11:25" ht="29" x14ac:dyDescent="0.35">
      <c r="K244" s="43" t="str">
        <f t="shared" si="6"/>
        <v>Digital Electronic Control Unit45505</v>
      </c>
      <c r="L244" s="225" t="s">
        <v>113</v>
      </c>
      <c r="M244" s="223">
        <v>45505</v>
      </c>
      <c r="N244" s="224">
        <v>16.2699998219808</v>
      </c>
      <c r="V244" s="43" t="str">
        <f t="shared" si="7"/>
        <v>Digital Electronic Control Unit45505</v>
      </c>
      <c r="W244" s="225" t="s">
        <v>113</v>
      </c>
      <c r="X244" s="223">
        <v>45505</v>
      </c>
      <c r="Y244" s="224">
        <v>0</v>
      </c>
    </row>
    <row r="245" spans="11:25" ht="29" x14ac:dyDescent="0.35">
      <c r="K245" s="43" t="str">
        <f t="shared" si="6"/>
        <v>Digital Electronic Control Unit45536</v>
      </c>
      <c r="L245" s="225" t="s">
        <v>113</v>
      </c>
      <c r="M245" s="223">
        <v>45536</v>
      </c>
      <c r="N245" s="224">
        <v>16.2699998219808</v>
      </c>
      <c r="V245" s="43" t="str">
        <f t="shared" si="7"/>
        <v>Digital Electronic Control Unit45536</v>
      </c>
      <c r="W245" s="225" t="s">
        <v>113</v>
      </c>
      <c r="X245" s="223">
        <v>45536</v>
      </c>
      <c r="Y245" s="224">
        <v>0</v>
      </c>
    </row>
    <row r="246" spans="11:25" ht="29" x14ac:dyDescent="0.35">
      <c r="K246" s="43" t="str">
        <f t="shared" si="6"/>
        <v>Digital Electronic Control Unit45566</v>
      </c>
      <c r="L246" s="225" t="s">
        <v>113</v>
      </c>
      <c r="M246" s="223">
        <v>45566</v>
      </c>
      <c r="N246" s="224">
        <v>15.256666819254599</v>
      </c>
      <c r="V246" s="43" t="str">
        <f t="shared" si="7"/>
        <v>Digital Electronic Control Unit45566</v>
      </c>
      <c r="W246" s="225" t="s">
        <v>113</v>
      </c>
      <c r="X246" s="223">
        <v>45566</v>
      </c>
      <c r="Y246" s="224">
        <v>0</v>
      </c>
    </row>
    <row r="247" spans="11:25" ht="29" x14ac:dyDescent="0.35">
      <c r="K247" s="43" t="str">
        <f t="shared" si="6"/>
        <v>Digital Electronic Control Unit45597</v>
      </c>
      <c r="L247" s="225" t="s">
        <v>113</v>
      </c>
      <c r="M247" s="223">
        <v>45597</v>
      </c>
      <c r="N247" s="224">
        <v>15.256666819254599</v>
      </c>
      <c r="V247" s="43" t="str">
        <f t="shared" si="7"/>
        <v>Digital Electronic Control Unit45597</v>
      </c>
      <c r="W247" s="225" t="s">
        <v>113</v>
      </c>
      <c r="X247" s="223">
        <v>45597</v>
      </c>
      <c r="Y247" s="224">
        <v>0</v>
      </c>
    </row>
    <row r="248" spans="11:25" ht="29" x14ac:dyDescent="0.35">
      <c r="K248" s="43" t="str">
        <f t="shared" si="6"/>
        <v>Digital Electronic Control Unit45627</v>
      </c>
      <c r="L248" s="225" t="s">
        <v>113</v>
      </c>
      <c r="M248" s="223">
        <v>45627</v>
      </c>
      <c r="N248" s="224">
        <v>15.256666819254599</v>
      </c>
      <c r="V248" s="43" t="str">
        <f t="shared" si="7"/>
        <v>Digital Electronic Control Unit45627</v>
      </c>
      <c r="W248" s="225" t="s">
        <v>113</v>
      </c>
      <c r="X248" s="223">
        <v>45627</v>
      </c>
      <c r="Y248" s="224">
        <v>0</v>
      </c>
    </row>
    <row r="249" spans="11:25" x14ac:dyDescent="0.35">
      <c r="K249" s="43" t="str">
        <f t="shared" si="6"/>
        <v>Hydromechanical Unit43800</v>
      </c>
      <c r="L249" s="225" t="s">
        <v>114</v>
      </c>
      <c r="M249" s="223">
        <v>43800</v>
      </c>
      <c r="N249" s="224">
        <v>5.1733334859212201</v>
      </c>
      <c r="V249" s="43" t="str">
        <f t="shared" si="7"/>
        <v>Hydromechanical Unit43800</v>
      </c>
      <c r="W249" s="225" t="s">
        <v>114</v>
      </c>
      <c r="X249" s="223">
        <v>43800</v>
      </c>
      <c r="Y249" s="224">
        <v>0</v>
      </c>
    </row>
    <row r="250" spans="11:25" x14ac:dyDescent="0.35">
      <c r="K250" s="43" t="str">
        <f t="shared" si="6"/>
        <v>Hydromechanical Unit43831</v>
      </c>
      <c r="L250" s="225" t="s">
        <v>114</v>
      </c>
      <c r="M250" s="223">
        <v>43831</v>
      </c>
      <c r="N250" s="224">
        <v>12.533332824706999</v>
      </c>
      <c r="V250" s="43" t="str">
        <f t="shared" si="7"/>
        <v>Hydromechanical Unit43831</v>
      </c>
      <c r="W250" s="225" t="s">
        <v>114</v>
      </c>
      <c r="X250" s="223">
        <v>43831</v>
      </c>
      <c r="Y250" s="224">
        <v>0</v>
      </c>
    </row>
    <row r="251" spans="11:25" x14ac:dyDescent="0.35">
      <c r="K251" s="43" t="str">
        <f t="shared" si="6"/>
        <v>Hydromechanical Unit43862</v>
      </c>
      <c r="L251" s="225" t="s">
        <v>114</v>
      </c>
      <c r="M251" s="223">
        <v>43862</v>
      </c>
      <c r="N251" s="224">
        <v>12.533332824706999</v>
      </c>
      <c r="V251" s="43" t="str">
        <f t="shared" si="7"/>
        <v>Hydromechanical Unit43862</v>
      </c>
      <c r="W251" s="225" t="s">
        <v>114</v>
      </c>
      <c r="X251" s="223">
        <v>43862</v>
      </c>
      <c r="Y251" s="224">
        <v>0</v>
      </c>
    </row>
    <row r="252" spans="11:25" x14ac:dyDescent="0.35">
      <c r="K252" s="43" t="str">
        <f t="shared" si="6"/>
        <v>Hydromechanical Unit43891</v>
      </c>
      <c r="L252" s="225" t="s">
        <v>114</v>
      </c>
      <c r="M252" s="223">
        <v>43891</v>
      </c>
      <c r="N252" s="224">
        <v>12.533332824706999</v>
      </c>
      <c r="V252" s="43" t="str">
        <f t="shared" si="7"/>
        <v>Hydromechanical Unit43891</v>
      </c>
      <c r="W252" s="225" t="s">
        <v>114</v>
      </c>
      <c r="X252" s="223">
        <v>43891</v>
      </c>
      <c r="Y252" s="224">
        <v>0</v>
      </c>
    </row>
    <row r="253" spans="11:25" x14ac:dyDescent="0.35">
      <c r="K253" s="43" t="str">
        <f t="shared" si="6"/>
        <v>Hydromechanical Unit43922</v>
      </c>
      <c r="L253" s="225" t="s">
        <v>114</v>
      </c>
      <c r="M253" s="223">
        <v>43922</v>
      </c>
      <c r="N253" s="224">
        <v>17.536666870117202</v>
      </c>
      <c r="V253" s="43" t="str">
        <f t="shared" si="7"/>
        <v>Hydromechanical Unit43922</v>
      </c>
      <c r="W253" s="225" t="s">
        <v>114</v>
      </c>
      <c r="X253" s="223">
        <v>43922</v>
      </c>
      <c r="Y253" s="224">
        <v>0</v>
      </c>
    </row>
    <row r="254" spans="11:25" x14ac:dyDescent="0.35">
      <c r="K254" s="43" t="str">
        <f t="shared" si="6"/>
        <v>Hydromechanical Unit43952</v>
      </c>
      <c r="L254" s="225" t="s">
        <v>114</v>
      </c>
      <c r="M254" s="223">
        <v>43952</v>
      </c>
      <c r="N254" s="224">
        <v>17.536666870117202</v>
      </c>
      <c r="V254" s="43" t="str">
        <f t="shared" si="7"/>
        <v>Hydromechanical Unit43952</v>
      </c>
      <c r="W254" s="225" t="s">
        <v>114</v>
      </c>
      <c r="X254" s="223">
        <v>43952</v>
      </c>
      <c r="Y254" s="224">
        <v>0</v>
      </c>
    </row>
    <row r="255" spans="11:25" x14ac:dyDescent="0.35">
      <c r="K255" s="43" t="str">
        <f t="shared" si="6"/>
        <v>Hydromechanical Unit43983</v>
      </c>
      <c r="L255" s="225" t="s">
        <v>114</v>
      </c>
      <c r="M255" s="223">
        <v>43983</v>
      </c>
      <c r="N255" s="224">
        <v>17.536666870117202</v>
      </c>
      <c r="V255" s="43" t="str">
        <f t="shared" si="7"/>
        <v>Hydromechanical Unit43983</v>
      </c>
      <c r="W255" s="225" t="s">
        <v>114</v>
      </c>
      <c r="X255" s="223">
        <v>43983</v>
      </c>
      <c r="Y255" s="224">
        <v>0</v>
      </c>
    </row>
    <row r="256" spans="11:25" x14ac:dyDescent="0.35">
      <c r="K256" s="43" t="str">
        <f t="shared" si="6"/>
        <v>Hydromechanical Unit44013</v>
      </c>
      <c r="L256" s="225" t="s">
        <v>114</v>
      </c>
      <c r="M256" s="223">
        <v>44013</v>
      </c>
      <c r="N256" s="224">
        <v>16.8233337402344</v>
      </c>
      <c r="V256" s="43" t="str">
        <f t="shared" si="7"/>
        <v>Hydromechanical Unit44013</v>
      </c>
      <c r="W256" s="225" t="s">
        <v>114</v>
      </c>
      <c r="X256" s="223">
        <v>44013</v>
      </c>
      <c r="Y256" s="224">
        <v>0</v>
      </c>
    </row>
    <row r="257" spans="11:25" x14ac:dyDescent="0.35">
      <c r="K257" s="43" t="str">
        <f t="shared" si="6"/>
        <v>Hydromechanical Unit44044</v>
      </c>
      <c r="L257" s="225" t="s">
        <v>114</v>
      </c>
      <c r="M257" s="223">
        <v>44044</v>
      </c>
      <c r="N257" s="224">
        <v>16.8233337402344</v>
      </c>
      <c r="V257" s="43" t="str">
        <f t="shared" si="7"/>
        <v>Hydromechanical Unit44044</v>
      </c>
      <c r="W257" s="225" t="s">
        <v>114</v>
      </c>
      <c r="X257" s="223">
        <v>44044</v>
      </c>
      <c r="Y257" s="224">
        <v>0</v>
      </c>
    </row>
    <row r="258" spans="11:25" x14ac:dyDescent="0.35">
      <c r="K258" s="43" t="str">
        <f t="shared" si="6"/>
        <v>Hydromechanical Unit44075</v>
      </c>
      <c r="L258" s="225" t="s">
        <v>114</v>
      </c>
      <c r="M258" s="223">
        <v>44075</v>
      </c>
      <c r="N258" s="224">
        <v>16.8233337402344</v>
      </c>
      <c r="V258" s="43" t="str">
        <f t="shared" si="7"/>
        <v>Hydromechanical Unit44075</v>
      </c>
      <c r="W258" s="225" t="s">
        <v>114</v>
      </c>
      <c r="X258" s="223">
        <v>44075</v>
      </c>
      <c r="Y258" s="224">
        <v>0</v>
      </c>
    </row>
    <row r="259" spans="11:25" x14ac:dyDescent="0.35">
      <c r="K259" s="43" t="str">
        <f t="shared" si="6"/>
        <v>Hydromechanical Unit44105</v>
      </c>
      <c r="L259" s="225" t="s">
        <v>114</v>
      </c>
      <c r="M259" s="223">
        <v>44105</v>
      </c>
      <c r="N259" s="224">
        <v>15.2700004577637</v>
      </c>
      <c r="V259" s="43" t="str">
        <f t="shared" si="7"/>
        <v>Hydromechanical Unit44105</v>
      </c>
      <c r="W259" s="225" t="s">
        <v>114</v>
      </c>
      <c r="X259" s="223">
        <v>44105</v>
      </c>
      <c r="Y259" s="224">
        <v>0</v>
      </c>
    </row>
    <row r="260" spans="11:25" x14ac:dyDescent="0.35">
      <c r="K260" s="43" t="str">
        <f t="shared" si="6"/>
        <v>Hydromechanical Unit44136</v>
      </c>
      <c r="L260" s="225" t="s">
        <v>114</v>
      </c>
      <c r="M260" s="223">
        <v>44136</v>
      </c>
      <c r="N260" s="224">
        <v>15.2700004577637</v>
      </c>
      <c r="V260" s="43" t="str">
        <f t="shared" si="7"/>
        <v>Hydromechanical Unit44136</v>
      </c>
      <c r="W260" s="225" t="s">
        <v>114</v>
      </c>
      <c r="X260" s="223">
        <v>44136</v>
      </c>
      <c r="Y260" s="224">
        <v>0</v>
      </c>
    </row>
    <row r="261" spans="11:25" x14ac:dyDescent="0.35">
      <c r="K261" s="43" t="str">
        <f t="shared" si="6"/>
        <v>Hydromechanical Unit44166</v>
      </c>
      <c r="L261" s="225" t="s">
        <v>114</v>
      </c>
      <c r="M261" s="223">
        <v>44166</v>
      </c>
      <c r="N261" s="224">
        <v>15.2700004577637</v>
      </c>
      <c r="V261" s="43" t="str">
        <f t="shared" si="7"/>
        <v>Hydromechanical Unit44166</v>
      </c>
      <c r="W261" s="225" t="s">
        <v>114</v>
      </c>
      <c r="X261" s="223">
        <v>44166</v>
      </c>
      <c r="Y261" s="224">
        <v>0</v>
      </c>
    </row>
    <row r="262" spans="11:25" x14ac:dyDescent="0.35">
      <c r="K262" s="43" t="str">
        <f t="shared" ref="K262:K325" si="8">L262&amp;M262</f>
        <v>Hydromechanical Unit44197</v>
      </c>
      <c r="L262" s="225" t="s">
        <v>114</v>
      </c>
      <c r="M262" s="223">
        <v>44197</v>
      </c>
      <c r="N262" s="224">
        <v>12.9099998474121</v>
      </c>
      <c r="V262" s="43" t="str">
        <f t="shared" ref="V262:V325" si="9">W262&amp;X262</f>
        <v>Hydromechanical Unit44197</v>
      </c>
      <c r="W262" s="225" t="s">
        <v>114</v>
      </c>
      <c r="X262" s="223">
        <v>44197</v>
      </c>
      <c r="Y262" s="224">
        <v>0</v>
      </c>
    </row>
    <row r="263" spans="11:25" x14ac:dyDescent="0.35">
      <c r="K263" s="43" t="str">
        <f t="shared" si="8"/>
        <v>Hydromechanical Unit44228</v>
      </c>
      <c r="L263" s="225" t="s">
        <v>114</v>
      </c>
      <c r="M263" s="223">
        <v>44228</v>
      </c>
      <c r="N263" s="224">
        <v>12.9099998474121</v>
      </c>
      <c r="V263" s="43" t="str">
        <f t="shared" si="9"/>
        <v>Hydromechanical Unit44228</v>
      </c>
      <c r="W263" s="225" t="s">
        <v>114</v>
      </c>
      <c r="X263" s="223">
        <v>44228</v>
      </c>
      <c r="Y263" s="224">
        <v>0</v>
      </c>
    </row>
    <row r="264" spans="11:25" x14ac:dyDescent="0.35">
      <c r="K264" s="43" t="str">
        <f t="shared" si="8"/>
        <v>Hydromechanical Unit44256</v>
      </c>
      <c r="L264" s="225" t="s">
        <v>114</v>
      </c>
      <c r="M264" s="223">
        <v>44256</v>
      </c>
      <c r="N264" s="224">
        <v>12.9099998474121</v>
      </c>
      <c r="V264" s="43" t="str">
        <f t="shared" si="9"/>
        <v>Hydromechanical Unit44256</v>
      </c>
      <c r="W264" s="225" t="s">
        <v>114</v>
      </c>
      <c r="X264" s="223">
        <v>44256</v>
      </c>
      <c r="Y264" s="224">
        <v>0</v>
      </c>
    </row>
    <row r="265" spans="11:25" x14ac:dyDescent="0.35">
      <c r="K265" s="43" t="str">
        <f t="shared" si="8"/>
        <v>Hydromechanical Unit44287</v>
      </c>
      <c r="L265" s="225" t="s">
        <v>114</v>
      </c>
      <c r="M265" s="223">
        <v>44287</v>
      </c>
      <c r="N265" s="224">
        <v>17.9600003560384</v>
      </c>
      <c r="V265" s="43" t="str">
        <f t="shared" si="9"/>
        <v>Hydromechanical Unit44287</v>
      </c>
      <c r="W265" s="225" t="s">
        <v>114</v>
      </c>
      <c r="X265" s="223">
        <v>44287</v>
      </c>
      <c r="Y265" s="224">
        <v>0</v>
      </c>
    </row>
    <row r="266" spans="11:25" x14ac:dyDescent="0.35">
      <c r="K266" s="43" t="str">
        <f t="shared" si="8"/>
        <v>Hydromechanical Unit44317</v>
      </c>
      <c r="L266" s="225" t="s">
        <v>114</v>
      </c>
      <c r="M266" s="223">
        <v>44317</v>
      </c>
      <c r="N266" s="224">
        <v>17.9600003560384</v>
      </c>
      <c r="V266" s="43" t="str">
        <f t="shared" si="9"/>
        <v>Hydromechanical Unit44317</v>
      </c>
      <c r="W266" s="225" t="s">
        <v>114</v>
      </c>
      <c r="X266" s="223">
        <v>44317</v>
      </c>
      <c r="Y266" s="224">
        <v>0</v>
      </c>
    </row>
    <row r="267" spans="11:25" x14ac:dyDescent="0.35">
      <c r="K267" s="43" t="str">
        <f t="shared" si="8"/>
        <v>Hydromechanical Unit44348</v>
      </c>
      <c r="L267" s="225" t="s">
        <v>114</v>
      </c>
      <c r="M267" s="223">
        <v>44348</v>
      </c>
      <c r="N267" s="224">
        <v>17.9600003560384</v>
      </c>
      <c r="V267" s="43" t="str">
        <f t="shared" si="9"/>
        <v>Hydromechanical Unit44348</v>
      </c>
      <c r="W267" s="225" t="s">
        <v>114</v>
      </c>
      <c r="X267" s="223">
        <v>44348</v>
      </c>
      <c r="Y267" s="224">
        <v>0</v>
      </c>
    </row>
    <row r="268" spans="11:25" x14ac:dyDescent="0.35">
      <c r="K268" s="43" t="str">
        <f t="shared" si="8"/>
        <v>Hydromechanical Unit44378</v>
      </c>
      <c r="L268" s="225" t="s">
        <v>114</v>
      </c>
      <c r="M268" s="223">
        <v>44378</v>
      </c>
      <c r="N268" s="224">
        <v>17.189999898274699</v>
      </c>
      <c r="V268" s="43" t="str">
        <f t="shared" si="9"/>
        <v>Hydromechanical Unit44378</v>
      </c>
      <c r="W268" s="225" t="s">
        <v>114</v>
      </c>
      <c r="X268" s="223">
        <v>44378</v>
      </c>
      <c r="Y268" s="224">
        <v>0</v>
      </c>
    </row>
    <row r="269" spans="11:25" x14ac:dyDescent="0.35">
      <c r="K269" s="43" t="str">
        <f t="shared" si="8"/>
        <v>Hydromechanical Unit44409</v>
      </c>
      <c r="L269" s="225" t="s">
        <v>114</v>
      </c>
      <c r="M269" s="223">
        <v>44409</v>
      </c>
      <c r="N269" s="224">
        <v>17.189999898274699</v>
      </c>
      <c r="V269" s="43" t="str">
        <f t="shared" si="9"/>
        <v>Hydromechanical Unit44409</v>
      </c>
      <c r="W269" s="225" t="s">
        <v>114</v>
      </c>
      <c r="X269" s="223">
        <v>44409</v>
      </c>
      <c r="Y269" s="224">
        <v>0</v>
      </c>
    </row>
    <row r="270" spans="11:25" x14ac:dyDescent="0.35">
      <c r="K270" s="43" t="str">
        <f t="shared" si="8"/>
        <v>Hydromechanical Unit44440</v>
      </c>
      <c r="L270" s="225" t="s">
        <v>114</v>
      </c>
      <c r="M270" s="223">
        <v>44440</v>
      </c>
      <c r="N270" s="224">
        <v>17.189999898274699</v>
      </c>
      <c r="V270" s="43" t="str">
        <f t="shared" si="9"/>
        <v>Hydromechanical Unit44440</v>
      </c>
      <c r="W270" s="225" t="s">
        <v>114</v>
      </c>
      <c r="X270" s="223">
        <v>44440</v>
      </c>
      <c r="Y270" s="224">
        <v>0</v>
      </c>
    </row>
    <row r="271" spans="11:25" x14ac:dyDescent="0.35">
      <c r="K271" s="43" t="str">
        <f t="shared" si="8"/>
        <v>Hydromechanical Unit44470</v>
      </c>
      <c r="L271" s="225" t="s">
        <v>114</v>
      </c>
      <c r="M271" s="223">
        <v>44470</v>
      </c>
      <c r="N271" s="224">
        <v>16.173333485921201</v>
      </c>
      <c r="V271" s="43" t="str">
        <f t="shared" si="9"/>
        <v>Hydromechanical Unit44470</v>
      </c>
      <c r="W271" s="225" t="s">
        <v>114</v>
      </c>
      <c r="X271" s="223">
        <v>44470</v>
      </c>
      <c r="Y271" s="224">
        <v>0</v>
      </c>
    </row>
    <row r="272" spans="11:25" x14ac:dyDescent="0.35">
      <c r="K272" s="43" t="str">
        <f t="shared" si="8"/>
        <v>Hydromechanical Unit44501</v>
      </c>
      <c r="L272" s="225" t="s">
        <v>114</v>
      </c>
      <c r="M272" s="223">
        <v>44501</v>
      </c>
      <c r="N272" s="224">
        <v>16.173333485921201</v>
      </c>
      <c r="V272" s="43" t="str">
        <f t="shared" si="9"/>
        <v>Hydromechanical Unit44501</v>
      </c>
      <c r="W272" s="225" t="s">
        <v>114</v>
      </c>
      <c r="X272" s="223">
        <v>44501</v>
      </c>
      <c r="Y272" s="224">
        <v>0</v>
      </c>
    </row>
    <row r="273" spans="11:25" x14ac:dyDescent="0.35">
      <c r="K273" s="43" t="str">
        <f t="shared" si="8"/>
        <v>Hydromechanical Unit44531</v>
      </c>
      <c r="L273" s="225" t="s">
        <v>114</v>
      </c>
      <c r="M273" s="223">
        <v>44531</v>
      </c>
      <c r="N273" s="224">
        <v>16.173333485921201</v>
      </c>
      <c r="V273" s="43" t="str">
        <f t="shared" si="9"/>
        <v>Hydromechanical Unit44531</v>
      </c>
      <c r="W273" s="225" t="s">
        <v>114</v>
      </c>
      <c r="X273" s="223">
        <v>44531</v>
      </c>
      <c r="Y273" s="224">
        <v>0</v>
      </c>
    </row>
    <row r="274" spans="11:25" x14ac:dyDescent="0.35">
      <c r="K274" s="43" t="str">
        <f t="shared" si="8"/>
        <v>Hydromechanical Unit44562</v>
      </c>
      <c r="L274" s="225" t="s">
        <v>114</v>
      </c>
      <c r="M274" s="223">
        <v>44562</v>
      </c>
      <c r="N274" s="224">
        <v>13.2766672770182</v>
      </c>
      <c r="V274" s="43" t="str">
        <f t="shared" si="9"/>
        <v>Hydromechanical Unit44562</v>
      </c>
      <c r="W274" s="225" t="s">
        <v>114</v>
      </c>
      <c r="X274" s="223">
        <v>44562</v>
      </c>
      <c r="Y274" s="224">
        <v>0</v>
      </c>
    </row>
    <row r="275" spans="11:25" x14ac:dyDescent="0.35">
      <c r="K275" s="43" t="str">
        <f t="shared" si="8"/>
        <v>Hydromechanical Unit44593</v>
      </c>
      <c r="L275" s="225" t="s">
        <v>114</v>
      </c>
      <c r="M275" s="223">
        <v>44593</v>
      </c>
      <c r="N275" s="224">
        <v>13.2766672770182</v>
      </c>
      <c r="V275" s="43" t="str">
        <f t="shared" si="9"/>
        <v>Hydromechanical Unit44593</v>
      </c>
      <c r="W275" s="225" t="s">
        <v>114</v>
      </c>
      <c r="X275" s="223">
        <v>44593</v>
      </c>
      <c r="Y275" s="224">
        <v>0</v>
      </c>
    </row>
    <row r="276" spans="11:25" x14ac:dyDescent="0.35">
      <c r="K276" s="43" t="str">
        <f t="shared" si="8"/>
        <v>Hydromechanical Unit44621</v>
      </c>
      <c r="L276" s="225" t="s">
        <v>114</v>
      </c>
      <c r="M276" s="223">
        <v>44621</v>
      </c>
      <c r="N276" s="224">
        <v>13.2766672770182</v>
      </c>
      <c r="V276" s="43" t="str">
        <f t="shared" si="9"/>
        <v>Hydromechanical Unit44621</v>
      </c>
      <c r="W276" s="225" t="s">
        <v>114</v>
      </c>
      <c r="X276" s="223">
        <v>44621</v>
      </c>
      <c r="Y276" s="224">
        <v>0</v>
      </c>
    </row>
    <row r="277" spans="11:25" x14ac:dyDescent="0.35">
      <c r="K277" s="43" t="str">
        <f t="shared" si="8"/>
        <v>Hydromechanical Unit44652</v>
      </c>
      <c r="L277" s="225" t="s">
        <v>114</v>
      </c>
      <c r="M277" s="223">
        <v>44652</v>
      </c>
      <c r="N277" s="224">
        <v>17.853333791097</v>
      </c>
      <c r="V277" s="43" t="str">
        <f t="shared" si="9"/>
        <v>Hydromechanical Unit44652</v>
      </c>
      <c r="W277" s="225" t="s">
        <v>114</v>
      </c>
      <c r="X277" s="223">
        <v>44652</v>
      </c>
      <c r="Y277" s="224">
        <v>0</v>
      </c>
    </row>
    <row r="278" spans="11:25" x14ac:dyDescent="0.35">
      <c r="K278" s="43" t="str">
        <f t="shared" si="8"/>
        <v>Hydromechanical Unit44682</v>
      </c>
      <c r="L278" s="225" t="s">
        <v>114</v>
      </c>
      <c r="M278" s="223">
        <v>44682</v>
      </c>
      <c r="N278" s="224">
        <v>17.853333791097</v>
      </c>
      <c r="V278" s="43" t="str">
        <f t="shared" si="9"/>
        <v>Hydromechanical Unit44682</v>
      </c>
      <c r="W278" s="225" t="s">
        <v>114</v>
      </c>
      <c r="X278" s="223">
        <v>44682</v>
      </c>
      <c r="Y278" s="224">
        <v>0</v>
      </c>
    </row>
    <row r="279" spans="11:25" x14ac:dyDescent="0.35">
      <c r="K279" s="43" t="str">
        <f t="shared" si="8"/>
        <v>Hydromechanical Unit44713</v>
      </c>
      <c r="L279" s="225" t="s">
        <v>114</v>
      </c>
      <c r="M279" s="223">
        <v>44713</v>
      </c>
      <c r="N279" s="224">
        <v>17.853333791097</v>
      </c>
      <c r="V279" s="43" t="str">
        <f t="shared" si="9"/>
        <v>Hydromechanical Unit44713</v>
      </c>
      <c r="W279" s="225" t="s">
        <v>114</v>
      </c>
      <c r="X279" s="223">
        <v>44713</v>
      </c>
      <c r="Y279" s="224">
        <v>0</v>
      </c>
    </row>
    <row r="280" spans="11:25" x14ac:dyDescent="0.35">
      <c r="K280" s="43" t="str">
        <f t="shared" si="8"/>
        <v>Hydromechanical Unit44743</v>
      </c>
      <c r="L280" s="225" t="s">
        <v>114</v>
      </c>
      <c r="M280" s="223">
        <v>44743</v>
      </c>
      <c r="N280" s="224">
        <v>17.486666361490901</v>
      </c>
      <c r="V280" s="43" t="str">
        <f t="shared" si="9"/>
        <v>Hydromechanical Unit44743</v>
      </c>
      <c r="W280" s="225" t="s">
        <v>114</v>
      </c>
      <c r="X280" s="223">
        <v>44743</v>
      </c>
      <c r="Y280" s="224">
        <v>0</v>
      </c>
    </row>
    <row r="281" spans="11:25" x14ac:dyDescent="0.35">
      <c r="K281" s="43" t="str">
        <f t="shared" si="8"/>
        <v>Hydromechanical Unit44774</v>
      </c>
      <c r="L281" s="225" t="s">
        <v>114</v>
      </c>
      <c r="M281" s="223">
        <v>44774</v>
      </c>
      <c r="N281" s="224">
        <v>17.486666361490901</v>
      </c>
      <c r="V281" s="43" t="str">
        <f t="shared" si="9"/>
        <v>Hydromechanical Unit44774</v>
      </c>
      <c r="W281" s="225" t="s">
        <v>114</v>
      </c>
      <c r="X281" s="223">
        <v>44774</v>
      </c>
      <c r="Y281" s="224">
        <v>0</v>
      </c>
    </row>
    <row r="282" spans="11:25" x14ac:dyDescent="0.35">
      <c r="K282" s="43" t="str">
        <f t="shared" si="8"/>
        <v>Hydromechanical Unit44805</v>
      </c>
      <c r="L282" s="225" t="s">
        <v>114</v>
      </c>
      <c r="M282" s="223">
        <v>44805</v>
      </c>
      <c r="N282" s="224">
        <v>17.486666361490901</v>
      </c>
      <c r="V282" s="43" t="str">
        <f t="shared" si="9"/>
        <v>Hydromechanical Unit44805</v>
      </c>
      <c r="W282" s="225" t="s">
        <v>114</v>
      </c>
      <c r="X282" s="223">
        <v>44805</v>
      </c>
      <c r="Y282" s="224">
        <v>0</v>
      </c>
    </row>
    <row r="283" spans="11:25" x14ac:dyDescent="0.35">
      <c r="K283" s="43" t="str">
        <f t="shared" si="8"/>
        <v>Hydromechanical Unit44835</v>
      </c>
      <c r="L283" s="225" t="s">
        <v>114</v>
      </c>
      <c r="M283" s="223">
        <v>44835</v>
      </c>
      <c r="N283" s="224">
        <v>16.126667022705099</v>
      </c>
      <c r="V283" s="43" t="str">
        <f t="shared" si="9"/>
        <v>Hydromechanical Unit44835</v>
      </c>
      <c r="W283" s="225" t="s">
        <v>114</v>
      </c>
      <c r="X283" s="223">
        <v>44835</v>
      </c>
      <c r="Y283" s="224">
        <v>0</v>
      </c>
    </row>
    <row r="284" spans="11:25" x14ac:dyDescent="0.35">
      <c r="K284" s="43" t="str">
        <f t="shared" si="8"/>
        <v>Hydromechanical Unit44866</v>
      </c>
      <c r="L284" s="225" t="s">
        <v>114</v>
      </c>
      <c r="M284" s="223">
        <v>44866</v>
      </c>
      <c r="N284" s="224">
        <v>16.126667022705099</v>
      </c>
      <c r="V284" s="43" t="str">
        <f t="shared" si="9"/>
        <v>Hydromechanical Unit44866</v>
      </c>
      <c r="W284" s="225" t="s">
        <v>114</v>
      </c>
      <c r="X284" s="223">
        <v>44866</v>
      </c>
      <c r="Y284" s="224">
        <v>0</v>
      </c>
    </row>
    <row r="285" spans="11:25" x14ac:dyDescent="0.35">
      <c r="K285" s="43" t="str">
        <f t="shared" si="8"/>
        <v>Hydromechanical Unit44896</v>
      </c>
      <c r="L285" s="225" t="s">
        <v>114</v>
      </c>
      <c r="M285" s="223">
        <v>44896</v>
      </c>
      <c r="N285" s="224">
        <v>16.126667022705099</v>
      </c>
      <c r="V285" s="43" t="str">
        <f t="shared" si="9"/>
        <v>Hydromechanical Unit44896</v>
      </c>
      <c r="W285" s="225" t="s">
        <v>114</v>
      </c>
      <c r="X285" s="223">
        <v>44896</v>
      </c>
      <c r="Y285" s="224">
        <v>0</v>
      </c>
    </row>
    <row r="286" spans="11:25" x14ac:dyDescent="0.35">
      <c r="K286" s="43" t="str">
        <f t="shared" si="8"/>
        <v>Hydromechanical Unit44927</v>
      </c>
      <c r="L286" s="225" t="s">
        <v>114</v>
      </c>
      <c r="M286" s="223">
        <v>44927</v>
      </c>
      <c r="N286" s="224">
        <v>12.8799997965495</v>
      </c>
      <c r="V286" s="43" t="str">
        <f t="shared" si="9"/>
        <v>Hydromechanical Unit44927</v>
      </c>
      <c r="W286" s="225" t="s">
        <v>114</v>
      </c>
      <c r="X286" s="223">
        <v>44927</v>
      </c>
      <c r="Y286" s="224">
        <v>0</v>
      </c>
    </row>
    <row r="287" spans="11:25" x14ac:dyDescent="0.35">
      <c r="K287" s="43" t="str">
        <f t="shared" si="8"/>
        <v>Hydromechanical Unit44958</v>
      </c>
      <c r="L287" s="225" t="s">
        <v>114</v>
      </c>
      <c r="M287" s="223">
        <v>44958</v>
      </c>
      <c r="N287" s="224">
        <v>12.8799997965495</v>
      </c>
      <c r="V287" s="43" t="str">
        <f t="shared" si="9"/>
        <v>Hydromechanical Unit44958</v>
      </c>
      <c r="W287" s="225" t="s">
        <v>114</v>
      </c>
      <c r="X287" s="223">
        <v>44958</v>
      </c>
      <c r="Y287" s="224">
        <v>0</v>
      </c>
    </row>
    <row r="288" spans="11:25" x14ac:dyDescent="0.35">
      <c r="K288" s="43" t="str">
        <f t="shared" si="8"/>
        <v>Hydromechanical Unit44986</v>
      </c>
      <c r="L288" s="225" t="s">
        <v>114</v>
      </c>
      <c r="M288" s="223">
        <v>44986</v>
      </c>
      <c r="N288" s="224">
        <v>12.8799997965495</v>
      </c>
      <c r="V288" s="43" t="str">
        <f t="shared" si="9"/>
        <v>Hydromechanical Unit44986</v>
      </c>
      <c r="W288" s="225" t="s">
        <v>114</v>
      </c>
      <c r="X288" s="223">
        <v>44986</v>
      </c>
      <c r="Y288" s="224">
        <v>0</v>
      </c>
    </row>
    <row r="289" spans="11:25" x14ac:dyDescent="0.35">
      <c r="K289" s="43" t="str">
        <f t="shared" si="8"/>
        <v>Hydromechanical Unit45017</v>
      </c>
      <c r="L289" s="225" t="s">
        <v>114</v>
      </c>
      <c r="M289" s="223">
        <v>45017</v>
      </c>
      <c r="N289" s="224">
        <v>18.363333384196</v>
      </c>
      <c r="V289" s="43" t="str">
        <f t="shared" si="9"/>
        <v>Hydromechanical Unit45017</v>
      </c>
      <c r="W289" s="225" t="s">
        <v>114</v>
      </c>
      <c r="X289" s="223">
        <v>45017</v>
      </c>
      <c r="Y289" s="224">
        <v>0</v>
      </c>
    </row>
    <row r="290" spans="11:25" x14ac:dyDescent="0.35">
      <c r="K290" s="43" t="str">
        <f t="shared" si="8"/>
        <v>Hydromechanical Unit45047</v>
      </c>
      <c r="L290" s="225" t="s">
        <v>114</v>
      </c>
      <c r="M290" s="223">
        <v>45047</v>
      </c>
      <c r="N290" s="224">
        <v>18.363333384196</v>
      </c>
      <c r="V290" s="43" t="str">
        <f t="shared" si="9"/>
        <v>Hydromechanical Unit45047</v>
      </c>
      <c r="W290" s="225" t="s">
        <v>114</v>
      </c>
      <c r="X290" s="223">
        <v>45047</v>
      </c>
      <c r="Y290" s="224">
        <v>0</v>
      </c>
    </row>
    <row r="291" spans="11:25" x14ac:dyDescent="0.35">
      <c r="K291" s="43" t="str">
        <f t="shared" si="8"/>
        <v>Hydromechanical Unit45078</v>
      </c>
      <c r="L291" s="225" t="s">
        <v>114</v>
      </c>
      <c r="M291" s="223">
        <v>45078</v>
      </c>
      <c r="N291" s="224">
        <v>18.363333384196</v>
      </c>
      <c r="V291" s="43" t="str">
        <f t="shared" si="9"/>
        <v>Hydromechanical Unit45078</v>
      </c>
      <c r="W291" s="225" t="s">
        <v>114</v>
      </c>
      <c r="X291" s="223">
        <v>45078</v>
      </c>
      <c r="Y291" s="224">
        <v>0</v>
      </c>
    </row>
    <row r="292" spans="11:25" x14ac:dyDescent="0.35">
      <c r="K292" s="43" t="str">
        <f t="shared" si="8"/>
        <v>Hydromechanical Unit45108</v>
      </c>
      <c r="L292" s="225" t="s">
        <v>114</v>
      </c>
      <c r="M292" s="223">
        <v>45108</v>
      </c>
      <c r="N292" s="224">
        <v>17.860000610351602</v>
      </c>
      <c r="V292" s="43" t="str">
        <f t="shared" si="9"/>
        <v>Hydromechanical Unit45108</v>
      </c>
      <c r="W292" s="225" t="s">
        <v>114</v>
      </c>
      <c r="X292" s="223">
        <v>45108</v>
      </c>
      <c r="Y292" s="224">
        <v>0</v>
      </c>
    </row>
    <row r="293" spans="11:25" x14ac:dyDescent="0.35">
      <c r="K293" s="43" t="str">
        <f t="shared" si="8"/>
        <v>Hydromechanical Unit45139</v>
      </c>
      <c r="L293" s="225" t="s">
        <v>114</v>
      </c>
      <c r="M293" s="223">
        <v>45139</v>
      </c>
      <c r="N293" s="224">
        <v>17.860000610351602</v>
      </c>
      <c r="V293" s="43" t="str">
        <f t="shared" si="9"/>
        <v>Hydromechanical Unit45139</v>
      </c>
      <c r="W293" s="225" t="s">
        <v>114</v>
      </c>
      <c r="X293" s="223">
        <v>45139</v>
      </c>
      <c r="Y293" s="224">
        <v>0</v>
      </c>
    </row>
    <row r="294" spans="11:25" x14ac:dyDescent="0.35">
      <c r="K294" s="43" t="str">
        <f t="shared" si="8"/>
        <v>Hydromechanical Unit45170</v>
      </c>
      <c r="L294" s="225" t="s">
        <v>114</v>
      </c>
      <c r="M294" s="223">
        <v>45170</v>
      </c>
      <c r="N294" s="224">
        <v>17.860000610351602</v>
      </c>
      <c r="V294" s="43" t="str">
        <f t="shared" si="9"/>
        <v>Hydromechanical Unit45170</v>
      </c>
      <c r="W294" s="225" t="s">
        <v>114</v>
      </c>
      <c r="X294" s="223">
        <v>45170</v>
      </c>
      <c r="Y294" s="224">
        <v>0</v>
      </c>
    </row>
    <row r="295" spans="11:25" x14ac:dyDescent="0.35">
      <c r="K295" s="43" t="str">
        <f t="shared" si="8"/>
        <v>Hydromechanical Unit45200</v>
      </c>
      <c r="L295" s="225" t="s">
        <v>114</v>
      </c>
      <c r="M295" s="223">
        <v>45200</v>
      </c>
      <c r="N295" s="224">
        <v>16.756666819254601</v>
      </c>
      <c r="V295" s="43" t="str">
        <f t="shared" si="9"/>
        <v>Hydromechanical Unit45200</v>
      </c>
      <c r="W295" s="225" t="s">
        <v>114</v>
      </c>
      <c r="X295" s="223">
        <v>45200</v>
      </c>
      <c r="Y295" s="224">
        <v>0</v>
      </c>
    </row>
    <row r="296" spans="11:25" x14ac:dyDescent="0.35">
      <c r="K296" s="43" t="str">
        <f t="shared" si="8"/>
        <v>Hydromechanical Unit45231</v>
      </c>
      <c r="L296" s="225" t="s">
        <v>114</v>
      </c>
      <c r="M296" s="223">
        <v>45231</v>
      </c>
      <c r="N296" s="224">
        <v>16.756666819254601</v>
      </c>
      <c r="V296" s="43" t="str">
        <f t="shared" si="9"/>
        <v>Hydromechanical Unit45231</v>
      </c>
      <c r="W296" s="225" t="s">
        <v>114</v>
      </c>
      <c r="X296" s="223">
        <v>45231</v>
      </c>
      <c r="Y296" s="224">
        <v>0</v>
      </c>
    </row>
    <row r="297" spans="11:25" x14ac:dyDescent="0.35">
      <c r="K297" s="43" t="str">
        <f t="shared" si="8"/>
        <v>Hydromechanical Unit45261</v>
      </c>
      <c r="L297" s="225" t="s">
        <v>114</v>
      </c>
      <c r="M297" s="223">
        <v>45261</v>
      </c>
      <c r="N297" s="224">
        <v>16.756666819254601</v>
      </c>
      <c r="V297" s="43" t="str">
        <f t="shared" si="9"/>
        <v>Hydromechanical Unit45261</v>
      </c>
      <c r="W297" s="225" t="s">
        <v>114</v>
      </c>
      <c r="X297" s="223">
        <v>45261</v>
      </c>
      <c r="Y297" s="224">
        <v>0</v>
      </c>
    </row>
    <row r="298" spans="11:25" x14ac:dyDescent="0.35">
      <c r="K298" s="43" t="str">
        <f t="shared" si="8"/>
        <v>Hydromechanical Unit45292</v>
      </c>
      <c r="L298" s="225" t="s">
        <v>114</v>
      </c>
      <c r="M298" s="223">
        <v>45292</v>
      </c>
      <c r="N298" s="224">
        <v>13.0833333333333</v>
      </c>
      <c r="V298" s="43" t="str">
        <f t="shared" si="9"/>
        <v>Hydromechanical Unit45292</v>
      </c>
      <c r="W298" s="225" t="s">
        <v>114</v>
      </c>
      <c r="X298" s="223">
        <v>45292</v>
      </c>
      <c r="Y298" s="224">
        <v>0</v>
      </c>
    </row>
    <row r="299" spans="11:25" x14ac:dyDescent="0.35">
      <c r="K299" s="43" t="str">
        <f t="shared" si="8"/>
        <v>Hydromechanical Unit45323</v>
      </c>
      <c r="L299" s="225" t="s">
        <v>114</v>
      </c>
      <c r="M299" s="223">
        <v>45323</v>
      </c>
      <c r="N299" s="224">
        <v>13.0833333333333</v>
      </c>
      <c r="V299" s="43" t="str">
        <f t="shared" si="9"/>
        <v>Hydromechanical Unit45323</v>
      </c>
      <c r="W299" s="225" t="s">
        <v>114</v>
      </c>
      <c r="X299" s="223">
        <v>45323</v>
      </c>
      <c r="Y299" s="224">
        <v>0</v>
      </c>
    </row>
    <row r="300" spans="11:25" x14ac:dyDescent="0.35">
      <c r="K300" s="43" t="str">
        <f t="shared" si="8"/>
        <v>Hydromechanical Unit45352</v>
      </c>
      <c r="L300" s="225" t="s">
        <v>114</v>
      </c>
      <c r="M300" s="223">
        <v>45352</v>
      </c>
      <c r="N300" s="224">
        <v>13.0833333333333</v>
      </c>
      <c r="V300" s="43" t="str">
        <f t="shared" si="9"/>
        <v>Hydromechanical Unit45352</v>
      </c>
      <c r="W300" s="225" t="s">
        <v>114</v>
      </c>
      <c r="X300" s="223">
        <v>45352</v>
      </c>
      <c r="Y300" s="224">
        <v>0</v>
      </c>
    </row>
    <row r="301" spans="11:25" x14ac:dyDescent="0.35">
      <c r="K301" s="43" t="str">
        <f t="shared" si="8"/>
        <v>Hydromechanical Unit45383</v>
      </c>
      <c r="L301" s="225" t="s">
        <v>114</v>
      </c>
      <c r="M301" s="223">
        <v>45383</v>
      </c>
      <c r="N301" s="224">
        <v>18.346666971842399</v>
      </c>
      <c r="V301" s="43" t="str">
        <f t="shared" si="9"/>
        <v>Hydromechanical Unit45383</v>
      </c>
      <c r="W301" s="225" t="s">
        <v>114</v>
      </c>
      <c r="X301" s="223">
        <v>45383</v>
      </c>
      <c r="Y301" s="224">
        <v>0</v>
      </c>
    </row>
    <row r="302" spans="11:25" x14ac:dyDescent="0.35">
      <c r="K302" s="43" t="str">
        <f t="shared" si="8"/>
        <v>Hydromechanical Unit45413</v>
      </c>
      <c r="L302" s="225" t="s">
        <v>114</v>
      </c>
      <c r="M302" s="223">
        <v>45413</v>
      </c>
      <c r="N302" s="224">
        <v>18.346666971842399</v>
      </c>
      <c r="V302" s="43" t="str">
        <f t="shared" si="9"/>
        <v>Hydromechanical Unit45413</v>
      </c>
      <c r="W302" s="225" t="s">
        <v>114</v>
      </c>
      <c r="X302" s="223">
        <v>45413</v>
      </c>
      <c r="Y302" s="224">
        <v>0</v>
      </c>
    </row>
    <row r="303" spans="11:25" x14ac:dyDescent="0.35">
      <c r="K303" s="43" t="str">
        <f t="shared" si="8"/>
        <v>Hydromechanical Unit45444</v>
      </c>
      <c r="L303" s="225" t="s">
        <v>114</v>
      </c>
      <c r="M303" s="223">
        <v>45444</v>
      </c>
      <c r="N303" s="224">
        <v>18.346666971842399</v>
      </c>
      <c r="V303" s="43" t="str">
        <f t="shared" si="9"/>
        <v>Hydromechanical Unit45444</v>
      </c>
      <c r="W303" s="225" t="s">
        <v>114</v>
      </c>
      <c r="X303" s="223">
        <v>45444</v>
      </c>
      <c r="Y303" s="224">
        <v>0</v>
      </c>
    </row>
    <row r="304" spans="11:25" x14ac:dyDescent="0.35">
      <c r="K304" s="43" t="str">
        <f t="shared" si="8"/>
        <v>Hydromechanical Unit45474</v>
      </c>
      <c r="L304" s="225" t="s">
        <v>114</v>
      </c>
      <c r="M304" s="223">
        <v>45474</v>
      </c>
      <c r="N304" s="224">
        <v>17.896666208903</v>
      </c>
      <c r="V304" s="43" t="str">
        <f t="shared" si="9"/>
        <v>Hydromechanical Unit45474</v>
      </c>
      <c r="W304" s="225" t="s">
        <v>114</v>
      </c>
      <c r="X304" s="223">
        <v>45474</v>
      </c>
      <c r="Y304" s="224">
        <v>0</v>
      </c>
    </row>
    <row r="305" spans="11:25" x14ac:dyDescent="0.35">
      <c r="K305" s="43" t="str">
        <f t="shared" si="8"/>
        <v>Hydromechanical Unit45505</v>
      </c>
      <c r="L305" s="225" t="s">
        <v>114</v>
      </c>
      <c r="M305" s="223">
        <v>45505</v>
      </c>
      <c r="N305" s="224">
        <v>17.896666208903</v>
      </c>
      <c r="V305" s="43" t="str">
        <f t="shared" si="9"/>
        <v>Hydromechanical Unit45505</v>
      </c>
      <c r="W305" s="225" t="s">
        <v>114</v>
      </c>
      <c r="X305" s="223">
        <v>45505</v>
      </c>
      <c r="Y305" s="224">
        <v>0</v>
      </c>
    </row>
    <row r="306" spans="11:25" x14ac:dyDescent="0.35">
      <c r="K306" s="43" t="str">
        <f t="shared" si="8"/>
        <v>Hydromechanical Unit45536</v>
      </c>
      <c r="L306" s="225" t="s">
        <v>114</v>
      </c>
      <c r="M306" s="223">
        <v>45536</v>
      </c>
      <c r="N306" s="224">
        <v>17.896666208903</v>
      </c>
      <c r="V306" s="43" t="str">
        <f t="shared" si="9"/>
        <v>Hydromechanical Unit45536</v>
      </c>
      <c r="W306" s="225" t="s">
        <v>114</v>
      </c>
      <c r="X306" s="223">
        <v>45536</v>
      </c>
      <c r="Y306" s="224">
        <v>0</v>
      </c>
    </row>
    <row r="307" spans="11:25" x14ac:dyDescent="0.35">
      <c r="K307" s="43" t="str">
        <f t="shared" si="8"/>
        <v>Hydromechanical Unit45566</v>
      </c>
      <c r="L307" s="225" t="s">
        <v>114</v>
      </c>
      <c r="M307" s="223">
        <v>45566</v>
      </c>
      <c r="N307" s="224">
        <v>16.826666514078799</v>
      </c>
      <c r="V307" s="43" t="str">
        <f t="shared" si="9"/>
        <v>Hydromechanical Unit45566</v>
      </c>
      <c r="W307" s="225" t="s">
        <v>114</v>
      </c>
      <c r="X307" s="223">
        <v>45566</v>
      </c>
      <c r="Y307" s="224">
        <v>0</v>
      </c>
    </row>
    <row r="308" spans="11:25" x14ac:dyDescent="0.35">
      <c r="K308" s="43" t="str">
        <f t="shared" si="8"/>
        <v>Hydromechanical Unit45597</v>
      </c>
      <c r="L308" s="225" t="s">
        <v>114</v>
      </c>
      <c r="M308" s="223">
        <v>45597</v>
      </c>
      <c r="N308" s="224">
        <v>16.826666514078799</v>
      </c>
      <c r="V308" s="43" t="str">
        <f t="shared" si="9"/>
        <v>Hydromechanical Unit45597</v>
      </c>
      <c r="W308" s="225" t="s">
        <v>114</v>
      </c>
      <c r="X308" s="223">
        <v>45597</v>
      </c>
      <c r="Y308" s="224">
        <v>0</v>
      </c>
    </row>
    <row r="309" spans="11:25" x14ac:dyDescent="0.35">
      <c r="K309" s="43" t="str">
        <f t="shared" si="8"/>
        <v>Hydromechanical Unit45627</v>
      </c>
      <c r="L309" s="225" t="s">
        <v>114</v>
      </c>
      <c r="M309" s="223">
        <v>45627</v>
      </c>
      <c r="N309" s="224">
        <v>16.826666514078799</v>
      </c>
      <c r="V309" s="43" t="str">
        <f t="shared" si="9"/>
        <v>Hydromechanical Unit45627</v>
      </c>
      <c r="W309" s="225" t="s">
        <v>114</v>
      </c>
      <c r="X309" s="223">
        <v>45627</v>
      </c>
      <c r="Y309" s="224">
        <v>0</v>
      </c>
    </row>
    <row r="310" spans="11:25" x14ac:dyDescent="0.35">
      <c r="K310" s="43" t="str">
        <f t="shared" si="8"/>
        <v>Matched Rotor Stator43800</v>
      </c>
      <c r="L310" s="225" t="s">
        <v>47</v>
      </c>
      <c r="M310" s="223">
        <v>43800</v>
      </c>
      <c r="N310" s="224">
        <v>3.4433334097266202</v>
      </c>
      <c r="V310" s="43" t="str">
        <f t="shared" si="9"/>
        <v>Matched Rotor Stator43800</v>
      </c>
      <c r="W310" s="225" t="s">
        <v>47</v>
      </c>
      <c r="X310" s="223">
        <v>43800</v>
      </c>
      <c r="Y310" s="224">
        <v>2.6366666158040402</v>
      </c>
    </row>
    <row r="311" spans="11:25" x14ac:dyDescent="0.35">
      <c r="K311" s="43" t="str">
        <f t="shared" si="8"/>
        <v>Matched Rotor Stator43831</v>
      </c>
      <c r="L311" s="225" t="s">
        <v>47</v>
      </c>
      <c r="M311" s="223">
        <v>43831</v>
      </c>
      <c r="N311" s="224">
        <v>8.6133331811676399</v>
      </c>
      <c r="V311" s="43" t="str">
        <f t="shared" si="9"/>
        <v>Matched Rotor Stator43831</v>
      </c>
      <c r="W311" s="225" t="s">
        <v>47</v>
      </c>
      <c r="X311" s="223">
        <v>43831</v>
      </c>
      <c r="Y311" s="224">
        <v>1.5599999427795399</v>
      </c>
    </row>
    <row r="312" spans="11:25" x14ac:dyDescent="0.35">
      <c r="K312" s="43" t="str">
        <f t="shared" si="8"/>
        <v>Matched Rotor Stator43862</v>
      </c>
      <c r="L312" s="225" t="s">
        <v>47</v>
      </c>
      <c r="M312" s="223">
        <v>43862</v>
      </c>
      <c r="N312" s="224">
        <v>8.6133331811676399</v>
      </c>
      <c r="V312" s="43" t="str">
        <f t="shared" si="9"/>
        <v>Matched Rotor Stator43862</v>
      </c>
      <c r="W312" s="225" t="s">
        <v>47</v>
      </c>
      <c r="X312" s="223">
        <v>43862</v>
      </c>
      <c r="Y312" s="224">
        <v>1.5599999427795399</v>
      </c>
    </row>
    <row r="313" spans="11:25" x14ac:dyDescent="0.35">
      <c r="K313" s="43" t="str">
        <f t="shared" si="8"/>
        <v>Matched Rotor Stator43891</v>
      </c>
      <c r="L313" s="225" t="s">
        <v>47</v>
      </c>
      <c r="M313" s="223">
        <v>43891</v>
      </c>
      <c r="N313" s="224">
        <v>8.6133331811676399</v>
      </c>
      <c r="V313" s="43" t="str">
        <f t="shared" si="9"/>
        <v>Matched Rotor Stator43891</v>
      </c>
      <c r="W313" s="225" t="s">
        <v>47</v>
      </c>
      <c r="X313" s="223">
        <v>43891</v>
      </c>
      <c r="Y313" s="224">
        <v>1.5599999427795399</v>
      </c>
    </row>
    <row r="314" spans="11:25" x14ac:dyDescent="0.35">
      <c r="K314" s="43" t="str">
        <f t="shared" si="8"/>
        <v>Matched Rotor Stator43922</v>
      </c>
      <c r="L314" s="225" t="s">
        <v>47</v>
      </c>
      <c r="M314" s="223">
        <v>43922</v>
      </c>
      <c r="N314" s="224">
        <v>12.513333639750901</v>
      </c>
      <c r="V314" s="43" t="str">
        <f t="shared" si="9"/>
        <v>Matched Rotor Stator43922</v>
      </c>
      <c r="W314" s="225" t="s">
        <v>47</v>
      </c>
      <c r="X314" s="223">
        <v>43922</v>
      </c>
      <c r="Y314" s="224">
        <v>1.0833333333333299</v>
      </c>
    </row>
    <row r="315" spans="11:25" x14ac:dyDescent="0.35">
      <c r="K315" s="43" t="str">
        <f t="shared" si="8"/>
        <v>Matched Rotor Stator43952</v>
      </c>
      <c r="L315" s="225" t="s">
        <v>47</v>
      </c>
      <c r="M315" s="223">
        <v>43952</v>
      </c>
      <c r="N315" s="224">
        <v>12.513333639750901</v>
      </c>
      <c r="V315" s="43" t="str">
        <f t="shared" si="9"/>
        <v>Matched Rotor Stator43952</v>
      </c>
      <c r="W315" s="225" t="s">
        <v>47</v>
      </c>
      <c r="X315" s="223">
        <v>43952</v>
      </c>
      <c r="Y315" s="224">
        <v>1.0833333333333299</v>
      </c>
    </row>
    <row r="316" spans="11:25" x14ac:dyDescent="0.35">
      <c r="K316" s="43" t="str">
        <f t="shared" si="8"/>
        <v>Matched Rotor Stator43983</v>
      </c>
      <c r="L316" s="225" t="s">
        <v>47</v>
      </c>
      <c r="M316" s="223">
        <v>43983</v>
      </c>
      <c r="N316" s="224">
        <v>12.513333639750901</v>
      </c>
      <c r="V316" s="43" t="str">
        <f t="shared" si="9"/>
        <v>Matched Rotor Stator43983</v>
      </c>
      <c r="W316" s="225" t="s">
        <v>47</v>
      </c>
      <c r="X316" s="223">
        <v>43983</v>
      </c>
      <c r="Y316" s="224">
        <v>1.0833333333333299</v>
      </c>
    </row>
    <row r="317" spans="11:25" x14ac:dyDescent="0.35">
      <c r="K317" s="43" t="str">
        <f t="shared" si="8"/>
        <v>Matched Rotor Stator44013</v>
      </c>
      <c r="L317" s="225" t="s">
        <v>47</v>
      </c>
      <c r="M317" s="223">
        <v>44013</v>
      </c>
      <c r="N317" s="224">
        <v>11.3233337899049</v>
      </c>
      <c r="V317" s="43" t="str">
        <f t="shared" si="9"/>
        <v>Matched Rotor Stator44013</v>
      </c>
      <c r="W317" s="225" t="s">
        <v>47</v>
      </c>
      <c r="X317" s="223">
        <v>44013</v>
      </c>
      <c r="Y317" s="224">
        <v>2.7733332316080701</v>
      </c>
    </row>
    <row r="318" spans="11:25" x14ac:dyDescent="0.35">
      <c r="K318" s="43" t="str">
        <f t="shared" si="8"/>
        <v>Matched Rotor Stator44044</v>
      </c>
      <c r="L318" s="225" t="s">
        <v>47</v>
      </c>
      <c r="M318" s="223">
        <v>44044</v>
      </c>
      <c r="N318" s="224">
        <v>11.3233337899049</v>
      </c>
      <c r="V318" s="43" t="str">
        <f t="shared" si="9"/>
        <v>Matched Rotor Stator44044</v>
      </c>
      <c r="W318" s="225" t="s">
        <v>47</v>
      </c>
      <c r="X318" s="223">
        <v>44044</v>
      </c>
      <c r="Y318" s="224">
        <v>2.7733332316080701</v>
      </c>
    </row>
    <row r="319" spans="11:25" x14ac:dyDescent="0.35">
      <c r="K319" s="43" t="str">
        <f t="shared" si="8"/>
        <v>Matched Rotor Stator44075</v>
      </c>
      <c r="L319" s="225" t="s">
        <v>47</v>
      </c>
      <c r="M319" s="223">
        <v>44075</v>
      </c>
      <c r="N319" s="224">
        <v>11.3233337899049</v>
      </c>
      <c r="V319" s="43" t="str">
        <f t="shared" si="9"/>
        <v>Matched Rotor Stator44075</v>
      </c>
      <c r="W319" s="225" t="s">
        <v>47</v>
      </c>
      <c r="X319" s="223">
        <v>44075</v>
      </c>
      <c r="Y319" s="224">
        <v>2.7733332316080701</v>
      </c>
    </row>
    <row r="320" spans="11:25" x14ac:dyDescent="0.35">
      <c r="K320" s="43" t="str">
        <f t="shared" si="8"/>
        <v>Matched Rotor Stator44105</v>
      </c>
      <c r="L320" s="225" t="s">
        <v>47</v>
      </c>
      <c r="M320" s="223">
        <v>44105</v>
      </c>
      <c r="N320" s="224">
        <v>10.143333410223301</v>
      </c>
      <c r="V320" s="43" t="str">
        <f t="shared" si="9"/>
        <v>Matched Rotor Stator44105</v>
      </c>
      <c r="W320" s="225" t="s">
        <v>47</v>
      </c>
      <c r="X320" s="223">
        <v>44105</v>
      </c>
      <c r="Y320" s="224">
        <v>1.6499999364217099</v>
      </c>
    </row>
    <row r="321" spans="11:25" x14ac:dyDescent="0.35">
      <c r="K321" s="43" t="str">
        <f t="shared" si="8"/>
        <v>Matched Rotor Stator44136</v>
      </c>
      <c r="L321" s="225" t="s">
        <v>47</v>
      </c>
      <c r="M321" s="223">
        <v>44136</v>
      </c>
      <c r="N321" s="224">
        <v>10.143333410223301</v>
      </c>
      <c r="V321" s="43" t="str">
        <f t="shared" si="9"/>
        <v>Matched Rotor Stator44136</v>
      </c>
      <c r="W321" s="225" t="s">
        <v>47</v>
      </c>
      <c r="X321" s="223">
        <v>44136</v>
      </c>
      <c r="Y321" s="224">
        <v>1.6499999364217099</v>
      </c>
    </row>
    <row r="322" spans="11:25" x14ac:dyDescent="0.35">
      <c r="K322" s="43" t="str">
        <f t="shared" si="8"/>
        <v>Matched Rotor Stator44166</v>
      </c>
      <c r="L322" s="225" t="s">
        <v>47</v>
      </c>
      <c r="M322" s="223">
        <v>44166</v>
      </c>
      <c r="N322" s="224">
        <v>10.143333410223301</v>
      </c>
      <c r="V322" s="43" t="str">
        <f t="shared" si="9"/>
        <v>Matched Rotor Stator44166</v>
      </c>
      <c r="W322" s="225" t="s">
        <v>47</v>
      </c>
      <c r="X322" s="223">
        <v>44166</v>
      </c>
      <c r="Y322" s="224">
        <v>1.6499999364217099</v>
      </c>
    </row>
    <row r="323" spans="11:25" x14ac:dyDescent="0.35">
      <c r="K323" s="43" t="str">
        <f t="shared" si="8"/>
        <v>Matched Rotor Stator44197</v>
      </c>
      <c r="L323" s="225" t="s">
        <v>47</v>
      </c>
      <c r="M323" s="223">
        <v>44197</v>
      </c>
      <c r="N323" s="224">
        <v>8.8533335110793505</v>
      </c>
      <c r="V323" s="43" t="str">
        <f t="shared" si="9"/>
        <v>Matched Rotor Stator44197</v>
      </c>
      <c r="W323" s="225" t="s">
        <v>47</v>
      </c>
      <c r="X323" s="223">
        <v>44197</v>
      </c>
      <c r="Y323" s="224">
        <v>1.13333336512248</v>
      </c>
    </row>
    <row r="324" spans="11:25" x14ac:dyDescent="0.35">
      <c r="K324" s="43" t="str">
        <f t="shared" si="8"/>
        <v>Matched Rotor Stator44228</v>
      </c>
      <c r="L324" s="225" t="s">
        <v>47</v>
      </c>
      <c r="M324" s="223">
        <v>44228</v>
      </c>
      <c r="N324" s="224">
        <v>8.8533335110793505</v>
      </c>
      <c r="V324" s="43" t="str">
        <f t="shared" si="9"/>
        <v>Matched Rotor Stator44228</v>
      </c>
      <c r="W324" s="225" t="s">
        <v>47</v>
      </c>
      <c r="X324" s="223">
        <v>44228</v>
      </c>
      <c r="Y324" s="224">
        <v>1.13333336512248</v>
      </c>
    </row>
    <row r="325" spans="11:25" x14ac:dyDescent="0.35">
      <c r="K325" s="43" t="str">
        <f t="shared" si="8"/>
        <v>Matched Rotor Stator44256</v>
      </c>
      <c r="L325" s="225" t="s">
        <v>47</v>
      </c>
      <c r="M325" s="223">
        <v>44256</v>
      </c>
      <c r="N325" s="224">
        <v>8.8533335110793505</v>
      </c>
      <c r="V325" s="43" t="str">
        <f t="shared" si="9"/>
        <v>Matched Rotor Stator44256</v>
      </c>
      <c r="W325" s="225" t="s">
        <v>47</v>
      </c>
      <c r="X325" s="223">
        <v>44256</v>
      </c>
      <c r="Y325" s="224">
        <v>1.13333336512248</v>
      </c>
    </row>
    <row r="326" spans="11:25" x14ac:dyDescent="0.35">
      <c r="K326" s="43" t="str">
        <f t="shared" ref="K326:K389" si="10">L326&amp;M326</f>
        <v>Matched Rotor Stator44287</v>
      </c>
      <c r="L326" s="225" t="s">
        <v>47</v>
      </c>
      <c r="M326" s="223">
        <v>44287</v>
      </c>
      <c r="N326" s="224">
        <v>12.279999950900701</v>
      </c>
      <c r="V326" s="43" t="str">
        <f t="shared" ref="V326:V389" si="11">W326&amp;X326</f>
        <v>Matched Rotor Stator44287</v>
      </c>
      <c r="W326" s="225" t="s">
        <v>47</v>
      </c>
      <c r="X326" s="223">
        <v>44287</v>
      </c>
      <c r="Y326" s="224">
        <v>2.6366666158040402</v>
      </c>
    </row>
    <row r="327" spans="11:25" x14ac:dyDescent="0.35">
      <c r="K327" s="43" t="str">
        <f t="shared" si="10"/>
        <v>Matched Rotor Stator44317</v>
      </c>
      <c r="L327" s="225" t="s">
        <v>47</v>
      </c>
      <c r="M327" s="223">
        <v>44317</v>
      </c>
      <c r="N327" s="224">
        <v>12.279999950900701</v>
      </c>
      <c r="V327" s="43" t="str">
        <f t="shared" si="11"/>
        <v>Matched Rotor Stator44317</v>
      </c>
      <c r="W327" s="225" t="s">
        <v>47</v>
      </c>
      <c r="X327" s="223">
        <v>44317</v>
      </c>
      <c r="Y327" s="224">
        <v>2.6366666158040402</v>
      </c>
    </row>
    <row r="328" spans="11:25" x14ac:dyDescent="0.35">
      <c r="K328" s="43" t="str">
        <f t="shared" si="10"/>
        <v>Matched Rotor Stator44348</v>
      </c>
      <c r="L328" s="225" t="s">
        <v>47</v>
      </c>
      <c r="M328" s="223">
        <v>44348</v>
      </c>
      <c r="N328" s="224">
        <v>12.279999950900701</v>
      </c>
      <c r="V328" s="43" t="str">
        <f t="shared" si="11"/>
        <v>Matched Rotor Stator44348</v>
      </c>
      <c r="W328" s="225" t="s">
        <v>47</v>
      </c>
      <c r="X328" s="223">
        <v>44348</v>
      </c>
      <c r="Y328" s="224">
        <v>2.6366666158040402</v>
      </c>
    </row>
    <row r="329" spans="11:25" x14ac:dyDescent="0.35">
      <c r="K329" s="43" t="str">
        <f t="shared" si="10"/>
        <v>Matched Rotor Stator44378</v>
      </c>
      <c r="L329" s="225" t="s">
        <v>47</v>
      </c>
      <c r="M329" s="223">
        <v>44378</v>
      </c>
      <c r="N329" s="224">
        <v>11.9866669736803</v>
      </c>
      <c r="V329" s="43" t="str">
        <f t="shared" si="11"/>
        <v>Matched Rotor Stator44378</v>
      </c>
      <c r="W329" s="225" t="s">
        <v>47</v>
      </c>
      <c r="X329" s="223">
        <v>44378</v>
      </c>
      <c r="Y329" s="224">
        <v>2.8333333333333299</v>
      </c>
    </row>
    <row r="330" spans="11:25" x14ac:dyDescent="0.35">
      <c r="K330" s="43" t="str">
        <f t="shared" si="10"/>
        <v>Matched Rotor Stator44409</v>
      </c>
      <c r="L330" s="225" t="s">
        <v>47</v>
      </c>
      <c r="M330" s="223">
        <v>44409</v>
      </c>
      <c r="N330" s="224">
        <v>11.9866669736803</v>
      </c>
      <c r="V330" s="43" t="str">
        <f t="shared" si="11"/>
        <v>Matched Rotor Stator44409</v>
      </c>
      <c r="W330" s="225" t="s">
        <v>47</v>
      </c>
      <c r="X330" s="223">
        <v>44409</v>
      </c>
      <c r="Y330" s="224">
        <v>2.8333333333333299</v>
      </c>
    </row>
    <row r="331" spans="11:25" x14ac:dyDescent="0.35">
      <c r="K331" s="43" t="str">
        <f t="shared" si="10"/>
        <v>Matched Rotor Stator44440</v>
      </c>
      <c r="L331" s="225" t="s">
        <v>47</v>
      </c>
      <c r="M331" s="223">
        <v>44440</v>
      </c>
      <c r="N331" s="224">
        <v>11.9866669736803</v>
      </c>
      <c r="V331" s="43" t="str">
        <f t="shared" si="11"/>
        <v>Matched Rotor Stator44440</v>
      </c>
      <c r="W331" s="225" t="s">
        <v>47</v>
      </c>
      <c r="X331" s="223">
        <v>44440</v>
      </c>
      <c r="Y331" s="224">
        <v>2.8333333333333299</v>
      </c>
    </row>
    <row r="332" spans="11:25" x14ac:dyDescent="0.35">
      <c r="K332" s="43" t="str">
        <f t="shared" si="10"/>
        <v>Matched Rotor Stator44470</v>
      </c>
      <c r="L332" s="225" t="s">
        <v>47</v>
      </c>
      <c r="M332" s="223">
        <v>44470</v>
      </c>
      <c r="N332" s="224">
        <v>10.7866671743492</v>
      </c>
      <c r="V332" s="43" t="str">
        <f t="shared" si="11"/>
        <v>Matched Rotor Stator44470</v>
      </c>
      <c r="W332" s="225" t="s">
        <v>47</v>
      </c>
      <c r="X332" s="223">
        <v>44470</v>
      </c>
      <c r="Y332" s="224">
        <v>1.4266667366027801</v>
      </c>
    </row>
    <row r="333" spans="11:25" x14ac:dyDescent="0.35">
      <c r="K333" s="43" t="str">
        <f t="shared" si="10"/>
        <v>Matched Rotor Stator44501</v>
      </c>
      <c r="L333" s="225" t="s">
        <v>47</v>
      </c>
      <c r="M333" s="223">
        <v>44501</v>
      </c>
      <c r="N333" s="224">
        <v>10.7866671743492</v>
      </c>
      <c r="V333" s="43" t="str">
        <f t="shared" si="11"/>
        <v>Matched Rotor Stator44501</v>
      </c>
      <c r="W333" s="225" t="s">
        <v>47</v>
      </c>
      <c r="X333" s="223">
        <v>44501</v>
      </c>
      <c r="Y333" s="224">
        <v>1.4266667366027801</v>
      </c>
    </row>
    <row r="334" spans="11:25" x14ac:dyDescent="0.35">
      <c r="K334" s="43" t="str">
        <f t="shared" si="10"/>
        <v>Matched Rotor Stator44531</v>
      </c>
      <c r="L334" s="225" t="s">
        <v>47</v>
      </c>
      <c r="M334" s="223">
        <v>44531</v>
      </c>
      <c r="N334" s="224">
        <v>10.7866671743492</v>
      </c>
      <c r="V334" s="43" t="str">
        <f t="shared" si="11"/>
        <v>Matched Rotor Stator44531</v>
      </c>
      <c r="W334" s="225" t="s">
        <v>47</v>
      </c>
      <c r="X334" s="223">
        <v>44531</v>
      </c>
      <c r="Y334" s="224">
        <v>1.4266667366027801</v>
      </c>
    </row>
    <row r="335" spans="11:25" x14ac:dyDescent="0.35">
      <c r="K335" s="43" t="str">
        <f t="shared" si="10"/>
        <v>Matched Rotor Stator44562</v>
      </c>
      <c r="L335" s="225" t="s">
        <v>47</v>
      </c>
      <c r="M335" s="223">
        <v>44562</v>
      </c>
      <c r="N335" s="224">
        <v>9.0900002817312906</v>
      </c>
      <c r="V335" s="43" t="str">
        <f t="shared" si="11"/>
        <v>Matched Rotor Stator44562</v>
      </c>
      <c r="W335" s="225" t="s">
        <v>47</v>
      </c>
      <c r="X335" s="223">
        <v>44562</v>
      </c>
      <c r="Y335" s="224">
        <v>2.2333332697550499</v>
      </c>
    </row>
    <row r="336" spans="11:25" x14ac:dyDescent="0.35">
      <c r="K336" s="43" t="str">
        <f t="shared" si="10"/>
        <v>Matched Rotor Stator44593</v>
      </c>
      <c r="L336" s="225" t="s">
        <v>47</v>
      </c>
      <c r="M336" s="223">
        <v>44593</v>
      </c>
      <c r="N336" s="224">
        <v>9.0900002817312906</v>
      </c>
      <c r="V336" s="43" t="str">
        <f t="shared" si="11"/>
        <v>Matched Rotor Stator44593</v>
      </c>
      <c r="W336" s="225" t="s">
        <v>47</v>
      </c>
      <c r="X336" s="223">
        <v>44593</v>
      </c>
      <c r="Y336" s="224">
        <v>2.2333332697550499</v>
      </c>
    </row>
    <row r="337" spans="11:25" x14ac:dyDescent="0.35">
      <c r="K337" s="43" t="str">
        <f t="shared" si="10"/>
        <v>Matched Rotor Stator44621</v>
      </c>
      <c r="L337" s="225" t="s">
        <v>47</v>
      </c>
      <c r="M337" s="223">
        <v>44621</v>
      </c>
      <c r="N337" s="224">
        <v>9.0900002817312906</v>
      </c>
      <c r="V337" s="43" t="str">
        <f t="shared" si="11"/>
        <v>Matched Rotor Stator44621</v>
      </c>
      <c r="W337" s="225" t="s">
        <v>47</v>
      </c>
      <c r="X337" s="223">
        <v>44621</v>
      </c>
      <c r="Y337" s="224">
        <v>2.2333332697550499</v>
      </c>
    </row>
    <row r="338" spans="11:25" x14ac:dyDescent="0.35">
      <c r="K338" s="43" t="str">
        <f t="shared" si="10"/>
        <v>Matched Rotor Stator44652</v>
      </c>
      <c r="L338" s="225" t="s">
        <v>47</v>
      </c>
      <c r="M338" s="223">
        <v>44652</v>
      </c>
      <c r="N338" s="224">
        <v>12.050000100707001</v>
      </c>
      <c r="V338" s="43" t="str">
        <f t="shared" si="11"/>
        <v>Matched Rotor Stator44652</v>
      </c>
      <c r="W338" s="225" t="s">
        <v>47</v>
      </c>
      <c r="X338" s="223">
        <v>44652</v>
      </c>
      <c r="Y338" s="224">
        <v>2.4433333079020199</v>
      </c>
    </row>
    <row r="339" spans="11:25" x14ac:dyDescent="0.35">
      <c r="K339" s="43" t="str">
        <f t="shared" si="10"/>
        <v>Matched Rotor Stator44682</v>
      </c>
      <c r="L339" s="225" t="s">
        <v>47</v>
      </c>
      <c r="M339" s="223">
        <v>44682</v>
      </c>
      <c r="N339" s="224">
        <v>12.050000100707001</v>
      </c>
      <c r="V339" s="43" t="str">
        <f t="shared" si="11"/>
        <v>Matched Rotor Stator44682</v>
      </c>
      <c r="W339" s="225" t="s">
        <v>47</v>
      </c>
      <c r="X339" s="223">
        <v>44682</v>
      </c>
      <c r="Y339" s="224">
        <v>2.4433333079020199</v>
      </c>
    </row>
    <row r="340" spans="11:25" x14ac:dyDescent="0.35">
      <c r="K340" s="43" t="str">
        <f t="shared" si="10"/>
        <v>Matched Rotor Stator44713</v>
      </c>
      <c r="L340" s="225" t="s">
        <v>47</v>
      </c>
      <c r="M340" s="223">
        <v>44713</v>
      </c>
      <c r="N340" s="224">
        <v>12.050000100707001</v>
      </c>
      <c r="V340" s="43" t="str">
        <f t="shared" si="11"/>
        <v>Matched Rotor Stator44713</v>
      </c>
      <c r="W340" s="225" t="s">
        <v>47</v>
      </c>
      <c r="X340" s="223">
        <v>44713</v>
      </c>
      <c r="Y340" s="224">
        <v>2.4433333079020199</v>
      </c>
    </row>
    <row r="341" spans="11:25" x14ac:dyDescent="0.35">
      <c r="K341" s="43" t="str">
        <f t="shared" si="10"/>
        <v>Matched Rotor Stator44743</v>
      </c>
      <c r="L341" s="225" t="s">
        <v>47</v>
      </c>
      <c r="M341" s="223">
        <v>44743</v>
      </c>
      <c r="N341" s="224">
        <v>12.086667275677099</v>
      </c>
      <c r="V341" s="43" t="str">
        <f t="shared" si="11"/>
        <v>Matched Rotor Stator44743</v>
      </c>
      <c r="W341" s="225" t="s">
        <v>47</v>
      </c>
      <c r="X341" s="223">
        <v>44743</v>
      </c>
      <c r="Y341" s="224">
        <v>2.6566665967305498</v>
      </c>
    </row>
    <row r="342" spans="11:25" x14ac:dyDescent="0.35">
      <c r="K342" s="43" t="str">
        <f t="shared" si="10"/>
        <v>Matched Rotor Stator44774</v>
      </c>
      <c r="L342" s="225" t="s">
        <v>47</v>
      </c>
      <c r="M342" s="223">
        <v>44774</v>
      </c>
      <c r="N342" s="224">
        <v>12.086667275677099</v>
      </c>
      <c r="V342" s="43" t="str">
        <f t="shared" si="11"/>
        <v>Matched Rotor Stator44774</v>
      </c>
      <c r="W342" s="225" t="s">
        <v>47</v>
      </c>
      <c r="X342" s="223">
        <v>44774</v>
      </c>
      <c r="Y342" s="224">
        <v>2.6566665967305498</v>
      </c>
    </row>
    <row r="343" spans="11:25" x14ac:dyDescent="0.35">
      <c r="K343" s="43" t="str">
        <f t="shared" si="10"/>
        <v>Matched Rotor Stator44805</v>
      </c>
      <c r="L343" s="225" t="s">
        <v>47</v>
      </c>
      <c r="M343" s="223">
        <v>44805</v>
      </c>
      <c r="N343" s="224">
        <v>12.086667275677099</v>
      </c>
      <c r="V343" s="43" t="str">
        <f t="shared" si="11"/>
        <v>Matched Rotor Stator44805</v>
      </c>
      <c r="W343" s="225" t="s">
        <v>47</v>
      </c>
      <c r="X343" s="223">
        <v>44805</v>
      </c>
      <c r="Y343" s="224">
        <v>2.6566665967305498</v>
      </c>
    </row>
    <row r="344" spans="11:25" x14ac:dyDescent="0.35">
      <c r="K344" s="43" t="str">
        <f t="shared" si="10"/>
        <v>Matched Rotor Stator44835</v>
      </c>
      <c r="L344" s="225" t="s">
        <v>47</v>
      </c>
      <c r="M344" s="223">
        <v>44835</v>
      </c>
      <c r="N344" s="224">
        <v>10.833333130305</v>
      </c>
      <c r="V344" s="43" t="str">
        <f t="shared" si="11"/>
        <v>Matched Rotor Stator44835</v>
      </c>
      <c r="W344" s="225" t="s">
        <v>47</v>
      </c>
      <c r="X344" s="223">
        <v>44835</v>
      </c>
      <c r="Y344" s="224">
        <v>2.2199999491373701</v>
      </c>
    </row>
    <row r="345" spans="11:25" x14ac:dyDescent="0.35">
      <c r="K345" s="43" t="str">
        <f t="shared" si="10"/>
        <v>Matched Rotor Stator44866</v>
      </c>
      <c r="L345" s="225" t="s">
        <v>47</v>
      </c>
      <c r="M345" s="223">
        <v>44866</v>
      </c>
      <c r="N345" s="224">
        <v>10.833333130305</v>
      </c>
      <c r="V345" s="43" t="str">
        <f t="shared" si="11"/>
        <v>Matched Rotor Stator44866</v>
      </c>
      <c r="W345" s="225" t="s">
        <v>47</v>
      </c>
      <c r="X345" s="223">
        <v>44866</v>
      </c>
      <c r="Y345" s="224">
        <v>2.2199999491373701</v>
      </c>
    </row>
    <row r="346" spans="11:25" x14ac:dyDescent="0.35">
      <c r="K346" s="43" t="str">
        <f t="shared" si="10"/>
        <v>Matched Rotor Stator44896</v>
      </c>
      <c r="L346" s="225" t="s">
        <v>47</v>
      </c>
      <c r="M346" s="223">
        <v>44896</v>
      </c>
      <c r="N346" s="224">
        <v>10.833333130305</v>
      </c>
      <c r="V346" s="43" t="str">
        <f t="shared" si="11"/>
        <v>Matched Rotor Stator44896</v>
      </c>
      <c r="W346" s="225" t="s">
        <v>47</v>
      </c>
      <c r="X346" s="223">
        <v>44896</v>
      </c>
      <c r="Y346" s="224">
        <v>2.2199999491373701</v>
      </c>
    </row>
    <row r="347" spans="11:25" x14ac:dyDescent="0.35">
      <c r="K347" s="43" t="str">
        <f t="shared" si="10"/>
        <v>Matched Rotor Stator44927</v>
      </c>
      <c r="L347" s="225" t="s">
        <v>47</v>
      </c>
      <c r="M347" s="223">
        <v>44927</v>
      </c>
      <c r="N347" s="224">
        <v>8.6699996944516897</v>
      </c>
      <c r="V347" s="43" t="str">
        <f t="shared" si="11"/>
        <v>Matched Rotor Stator44927</v>
      </c>
      <c r="W347" s="225" t="s">
        <v>47</v>
      </c>
      <c r="X347" s="223">
        <v>44927</v>
      </c>
      <c r="Y347" s="224">
        <v>2.6233332951863599</v>
      </c>
    </row>
    <row r="348" spans="11:25" x14ac:dyDescent="0.35">
      <c r="K348" s="43" t="str">
        <f t="shared" si="10"/>
        <v>Matched Rotor Stator44958</v>
      </c>
      <c r="L348" s="225" t="s">
        <v>47</v>
      </c>
      <c r="M348" s="223">
        <v>44958</v>
      </c>
      <c r="N348" s="224">
        <v>8.6699996944516897</v>
      </c>
      <c r="V348" s="43" t="str">
        <f t="shared" si="11"/>
        <v>Matched Rotor Stator44958</v>
      </c>
      <c r="W348" s="225" t="s">
        <v>47</v>
      </c>
      <c r="X348" s="223">
        <v>44958</v>
      </c>
      <c r="Y348" s="224">
        <v>2.6233332951863599</v>
      </c>
    </row>
    <row r="349" spans="11:25" x14ac:dyDescent="0.35">
      <c r="K349" s="43" t="str">
        <f t="shared" si="10"/>
        <v>Matched Rotor Stator44986</v>
      </c>
      <c r="L349" s="225" t="s">
        <v>47</v>
      </c>
      <c r="M349" s="223">
        <v>44986</v>
      </c>
      <c r="N349" s="224">
        <v>8.6699996944516897</v>
      </c>
      <c r="V349" s="43" t="str">
        <f t="shared" si="11"/>
        <v>Matched Rotor Stator44986</v>
      </c>
      <c r="W349" s="225" t="s">
        <v>47</v>
      </c>
      <c r="X349" s="223">
        <v>44986</v>
      </c>
      <c r="Y349" s="224">
        <v>2.6233332951863599</v>
      </c>
    </row>
    <row r="350" spans="11:25" x14ac:dyDescent="0.35">
      <c r="K350" s="43" t="str">
        <f t="shared" si="10"/>
        <v>Matched Rotor Stator45017</v>
      </c>
      <c r="L350" s="225" t="s">
        <v>47</v>
      </c>
      <c r="M350" s="223">
        <v>45017</v>
      </c>
      <c r="N350" s="224">
        <v>12.506666055569999</v>
      </c>
      <c r="V350" s="43" t="str">
        <f t="shared" si="11"/>
        <v>Matched Rotor Stator45017</v>
      </c>
      <c r="W350" s="225" t="s">
        <v>47</v>
      </c>
      <c r="X350" s="223">
        <v>45017</v>
      </c>
      <c r="Y350" s="224">
        <v>1.7699999809265099</v>
      </c>
    </row>
    <row r="351" spans="11:25" x14ac:dyDescent="0.35">
      <c r="K351" s="43" t="str">
        <f t="shared" si="10"/>
        <v>Matched Rotor Stator45047</v>
      </c>
      <c r="L351" s="225" t="s">
        <v>47</v>
      </c>
      <c r="M351" s="223">
        <v>45047</v>
      </c>
      <c r="N351" s="224">
        <v>12.506666055569999</v>
      </c>
      <c r="V351" s="43" t="str">
        <f t="shared" si="11"/>
        <v>Matched Rotor Stator45047</v>
      </c>
      <c r="W351" s="225" t="s">
        <v>47</v>
      </c>
      <c r="X351" s="223">
        <v>45047</v>
      </c>
      <c r="Y351" s="224">
        <v>1.7699999809265099</v>
      </c>
    </row>
    <row r="352" spans="11:25" x14ac:dyDescent="0.35">
      <c r="K352" s="43" t="str">
        <f t="shared" si="10"/>
        <v>Matched Rotor Stator45078</v>
      </c>
      <c r="L352" s="225" t="s">
        <v>47</v>
      </c>
      <c r="M352" s="223">
        <v>45078</v>
      </c>
      <c r="N352" s="224">
        <v>12.506666055569999</v>
      </c>
      <c r="V352" s="43" t="str">
        <f t="shared" si="11"/>
        <v>Matched Rotor Stator45078</v>
      </c>
      <c r="W352" s="225" t="s">
        <v>47</v>
      </c>
      <c r="X352" s="223">
        <v>45078</v>
      </c>
      <c r="Y352" s="224">
        <v>1.7699999809265099</v>
      </c>
    </row>
    <row r="353" spans="11:25" x14ac:dyDescent="0.35">
      <c r="K353" s="43" t="str">
        <f t="shared" si="10"/>
        <v>Matched Rotor Stator45108</v>
      </c>
      <c r="L353" s="225" t="s">
        <v>47</v>
      </c>
      <c r="M353" s="223">
        <v>45108</v>
      </c>
      <c r="N353" s="224">
        <v>11.9233332319806</v>
      </c>
      <c r="V353" s="43" t="str">
        <f t="shared" si="11"/>
        <v>Matched Rotor Stator45108</v>
      </c>
      <c r="W353" s="225" t="s">
        <v>47</v>
      </c>
      <c r="X353" s="223">
        <v>45108</v>
      </c>
      <c r="Y353" s="224">
        <v>1.4433333079020201</v>
      </c>
    </row>
    <row r="354" spans="11:25" x14ac:dyDescent="0.35">
      <c r="K354" s="43" t="str">
        <f t="shared" si="10"/>
        <v>Matched Rotor Stator45139</v>
      </c>
      <c r="L354" s="225" t="s">
        <v>47</v>
      </c>
      <c r="M354" s="223">
        <v>45139</v>
      </c>
      <c r="N354" s="224">
        <v>11.9233332319806</v>
      </c>
      <c r="V354" s="43" t="str">
        <f t="shared" si="11"/>
        <v>Matched Rotor Stator45139</v>
      </c>
      <c r="W354" s="225" t="s">
        <v>47</v>
      </c>
      <c r="X354" s="223">
        <v>45139</v>
      </c>
      <c r="Y354" s="224">
        <v>1.4433333079020201</v>
      </c>
    </row>
    <row r="355" spans="11:25" x14ac:dyDescent="0.35">
      <c r="K355" s="43" t="str">
        <f t="shared" si="10"/>
        <v>Matched Rotor Stator45170</v>
      </c>
      <c r="L355" s="225" t="s">
        <v>47</v>
      </c>
      <c r="M355" s="223">
        <v>45170</v>
      </c>
      <c r="N355" s="224">
        <v>11.9233332319806</v>
      </c>
      <c r="V355" s="43" t="str">
        <f t="shared" si="11"/>
        <v>Matched Rotor Stator45170</v>
      </c>
      <c r="W355" s="225" t="s">
        <v>47</v>
      </c>
      <c r="X355" s="223">
        <v>45170</v>
      </c>
      <c r="Y355" s="224">
        <v>1.4433333079020201</v>
      </c>
    </row>
    <row r="356" spans="11:25" x14ac:dyDescent="0.35">
      <c r="K356" s="43" t="str">
        <f t="shared" si="10"/>
        <v>Matched Rotor Stator45200</v>
      </c>
      <c r="L356" s="225" t="s">
        <v>47</v>
      </c>
      <c r="M356" s="223">
        <v>45200</v>
      </c>
      <c r="N356" s="224">
        <v>11.1933330278844</v>
      </c>
      <c r="V356" s="43" t="str">
        <f t="shared" si="11"/>
        <v>Matched Rotor Stator45200</v>
      </c>
      <c r="W356" s="225" t="s">
        <v>47</v>
      </c>
      <c r="X356" s="223">
        <v>45200</v>
      </c>
      <c r="Y356" s="224">
        <v>1.8233332633972199</v>
      </c>
    </row>
    <row r="357" spans="11:25" x14ac:dyDescent="0.35">
      <c r="K357" s="43" t="str">
        <f t="shared" si="10"/>
        <v>Matched Rotor Stator45231</v>
      </c>
      <c r="L357" s="225" t="s">
        <v>47</v>
      </c>
      <c r="M357" s="223">
        <v>45231</v>
      </c>
      <c r="N357" s="224">
        <v>11.1933330278844</v>
      </c>
      <c r="V357" s="43" t="str">
        <f t="shared" si="11"/>
        <v>Matched Rotor Stator45231</v>
      </c>
      <c r="W357" s="225" t="s">
        <v>47</v>
      </c>
      <c r="X357" s="223">
        <v>45231</v>
      </c>
      <c r="Y357" s="224">
        <v>1.8233332633972199</v>
      </c>
    </row>
    <row r="358" spans="11:25" x14ac:dyDescent="0.35">
      <c r="K358" s="43" t="str">
        <f t="shared" si="10"/>
        <v>Matched Rotor Stator45261</v>
      </c>
      <c r="L358" s="225" t="s">
        <v>47</v>
      </c>
      <c r="M358" s="223">
        <v>45261</v>
      </c>
      <c r="N358" s="224">
        <v>11.1933330278844</v>
      </c>
      <c r="V358" s="43" t="str">
        <f t="shared" si="11"/>
        <v>Matched Rotor Stator45261</v>
      </c>
      <c r="W358" s="225" t="s">
        <v>47</v>
      </c>
      <c r="X358" s="223">
        <v>45261</v>
      </c>
      <c r="Y358" s="224">
        <v>1.8233332633972199</v>
      </c>
    </row>
    <row r="359" spans="11:25" x14ac:dyDescent="0.35">
      <c r="K359" s="43" t="str">
        <f t="shared" si="10"/>
        <v>Matched Rotor Stator45292</v>
      </c>
      <c r="L359" s="225" t="s">
        <v>47</v>
      </c>
      <c r="M359" s="223">
        <v>45292</v>
      </c>
      <c r="N359" s="224">
        <v>8.8399997949600202</v>
      </c>
      <c r="V359" s="43" t="str">
        <f t="shared" si="11"/>
        <v>Matched Rotor Stator45292</v>
      </c>
      <c r="W359" s="225" t="s">
        <v>47</v>
      </c>
      <c r="X359" s="223">
        <v>45292</v>
      </c>
      <c r="Y359" s="224">
        <v>1.5066666603088399</v>
      </c>
    </row>
    <row r="360" spans="11:25" x14ac:dyDescent="0.35">
      <c r="K360" s="43" t="str">
        <f t="shared" si="10"/>
        <v>Matched Rotor Stator45323</v>
      </c>
      <c r="L360" s="225" t="s">
        <v>47</v>
      </c>
      <c r="M360" s="223">
        <v>45323</v>
      </c>
      <c r="N360" s="224">
        <v>8.8399997949600202</v>
      </c>
      <c r="V360" s="43" t="str">
        <f t="shared" si="11"/>
        <v>Matched Rotor Stator45323</v>
      </c>
      <c r="W360" s="225" t="s">
        <v>47</v>
      </c>
      <c r="X360" s="223">
        <v>45323</v>
      </c>
      <c r="Y360" s="224">
        <v>1.5066666603088399</v>
      </c>
    </row>
    <row r="361" spans="11:25" x14ac:dyDescent="0.35">
      <c r="K361" s="43" t="str">
        <f t="shared" si="10"/>
        <v>Matched Rotor Stator45352</v>
      </c>
      <c r="L361" s="225" t="s">
        <v>47</v>
      </c>
      <c r="M361" s="223">
        <v>45352</v>
      </c>
      <c r="N361" s="224">
        <v>8.8399997949600202</v>
      </c>
      <c r="V361" s="43" t="str">
        <f t="shared" si="11"/>
        <v>Matched Rotor Stator45352</v>
      </c>
      <c r="W361" s="225" t="s">
        <v>47</v>
      </c>
      <c r="X361" s="223">
        <v>45352</v>
      </c>
      <c r="Y361" s="224">
        <v>1.5066666603088399</v>
      </c>
    </row>
    <row r="362" spans="11:25" x14ac:dyDescent="0.35">
      <c r="K362" s="43" t="str">
        <f t="shared" si="10"/>
        <v>Matched Rotor Stator45383</v>
      </c>
      <c r="L362" s="225" t="s">
        <v>47</v>
      </c>
      <c r="M362" s="223">
        <v>45383</v>
      </c>
      <c r="N362" s="224">
        <v>12.849999388679899</v>
      </c>
      <c r="V362" s="43" t="str">
        <f t="shared" si="11"/>
        <v>Matched Rotor Stator45383</v>
      </c>
      <c r="W362" s="225" t="s">
        <v>47</v>
      </c>
      <c r="X362" s="223">
        <v>45383</v>
      </c>
      <c r="Y362" s="224">
        <v>2.4933333396911599</v>
      </c>
    </row>
    <row r="363" spans="11:25" x14ac:dyDescent="0.35">
      <c r="K363" s="43" t="str">
        <f t="shared" si="10"/>
        <v>Matched Rotor Stator45413</v>
      </c>
      <c r="L363" s="225" t="s">
        <v>47</v>
      </c>
      <c r="M363" s="223">
        <v>45413</v>
      </c>
      <c r="N363" s="224">
        <v>12.849999388679899</v>
      </c>
      <c r="V363" s="43" t="str">
        <f t="shared" si="11"/>
        <v>Matched Rotor Stator45413</v>
      </c>
      <c r="W363" s="225" t="s">
        <v>47</v>
      </c>
      <c r="X363" s="223">
        <v>45413</v>
      </c>
      <c r="Y363" s="224">
        <v>2.4933333396911599</v>
      </c>
    </row>
    <row r="364" spans="11:25" x14ac:dyDescent="0.35">
      <c r="K364" s="43" t="str">
        <f t="shared" si="10"/>
        <v>Matched Rotor Stator45444</v>
      </c>
      <c r="L364" s="225" t="s">
        <v>47</v>
      </c>
      <c r="M364" s="223">
        <v>45444</v>
      </c>
      <c r="N364" s="224">
        <v>12.849999388679899</v>
      </c>
      <c r="V364" s="43" t="str">
        <f t="shared" si="11"/>
        <v>Matched Rotor Stator45444</v>
      </c>
      <c r="W364" s="225" t="s">
        <v>47</v>
      </c>
      <c r="X364" s="223">
        <v>45444</v>
      </c>
      <c r="Y364" s="224">
        <v>2.4933333396911599</v>
      </c>
    </row>
    <row r="365" spans="11:25" x14ac:dyDescent="0.35">
      <c r="K365" s="43" t="str">
        <f t="shared" si="10"/>
        <v>Matched Rotor Stator45474</v>
      </c>
      <c r="L365" s="225" t="s">
        <v>47</v>
      </c>
      <c r="M365" s="223">
        <v>45474</v>
      </c>
      <c r="N365" s="224">
        <v>12.4233331295351</v>
      </c>
      <c r="V365" s="43" t="str">
        <f t="shared" si="11"/>
        <v>Matched Rotor Stator45474</v>
      </c>
      <c r="W365" s="225" t="s">
        <v>47</v>
      </c>
      <c r="X365" s="223">
        <v>45474</v>
      </c>
      <c r="Y365" s="224">
        <v>2.0300000508626299</v>
      </c>
    </row>
    <row r="366" spans="11:25" x14ac:dyDescent="0.35">
      <c r="K366" s="43" t="str">
        <f t="shared" si="10"/>
        <v>Matched Rotor Stator45505</v>
      </c>
      <c r="L366" s="225" t="s">
        <v>47</v>
      </c>
      <c r="M366" s="223">
        <v>45505</v>
      </c>
      <c r="N366" s="224">
        <v>12.4233331295351</v>
      </c>
      <c r="V366" s="43" t="str">
        <f t="shared" si="11"/>
        <v>Matched Rotor Stator45505</v>
      </c>
      <c r="W366" s="225" t="s">
        <v>47</v>
      </c>
      <c r="X366" s="223">
        <v>45505</v>
      </c>
      <c r="Y366" s="224">
        <v>2.0300000508626299</v>
      </c>
    </row>
    <row r="367" spans="11:25" x14ac:dyDescent="0.35">
      <c r="K367" s="43" t="str">
        <f t="shared" si="10"/>
        <v>Matched Rotor Stator45536</v>
      </c>
      <c r="L367" s="225" t="s">
        <v>47</v>
      </c>
      <c r="M367" s="223">
        <v>45536</v>
      </c>
      <c r="N367" s="224">
        <v>12.4233331295351</v>
      </c>
      <c r="V367" s="43" t="str">
        <f t="shared" si="11"/>
        <v>Matched Rotor Stator45536</v>
      </c>
      <c r="W367" s="225" t="s">
        <v>47</v>
      </c>
      <c r="X367" s="223">
        <v>45536</v>
      </c>
      <c r="Y367" s="224">
        <v>2.0300000508626299</v>
      </c>
    </row>
    <row r="368" spans="11:25" x14ac:dyDescent="0.35">
      <c r="K368" s="43" t="str">
        <f t="shared" si="10"/>
        <v>Matched Rotor Stator45566</v>
      </c>
      <c r="L368" s="225" t="s">
        <v>47</v>
      </c>
      <c r="M368" s="223">
        <v>45566</v>
      </c>
      <c r="N368" s="224">
        <v>11.023332875222</v>
      </c>
      <c r="V368" s="43" t="str">
        <f t="shared" si="11"/>
        <v>Matched Rotor Stator45566</v>
      </c>
      <c r="W368" s="225" t="s">
        <v>47</v>
      </c>
      <c r="X368" s="223">
        <v>45566</v>
      </c>
      <c r="Y368" s="224">
        <v>2.1133333841959598</v>
      </c>
    </row>
    <row r="369" spans="11:25" x14ac:dyDescent="0.35">
      <c r="K369" s="43" t="str">
        <f t="shared" si="10"/>
        <v>Matched Rotor Stator45597</v>
      </c>
      <c r="L369" s="225" t="s">
        <v>47</v>
      </c>
      <c r="M369" s="223">
        <v>45597</v>
      </c>
      <c r="N369" s="224">
        <v>11.023332875222</v>
      </c>
      <c r="V369" s="43" t="str">
        <f t="shared" si="11"/>
        <v>Matched Rotor Stator45597</v>
      </c>
      <c r="W369" s="225" t="s">
        <v>47</v>
      </c>
      <c r="X369" s="223">
        <v>45597</v>
      </c>
      <c r="Y369" s="224">
        <v>2.1133333841959598</v>
      </c>
    </row>
    <row r="370" spans="11:25" x14ac:dyDescent="0.35">
      <c r="K370" s="43" t="str">
        <f t="shared" si="10"/>
        <v>Matched Rotor Stator45627</v>
      </c>
      <c r="L370" s="225" t="s">
        <v>47</v>
      </c>
      <c r="M370" s="223">
        <v>45627</v>
      </c>
      <c r="N370" s="224">
        <v>11.023332875222</v>
      </c>
      <c r="V370" s="43" t="str">
        <f t="shared" si="11"/>
        <v>Matched Rotor Stator45627</v>
      </c>
      <c r="W370" s="225" t="s">
        <v>47</v>
      </c>
      <c r="X370" s="223">
        <v>45627</v>
      </c>
      <c r="Y370" s="224">
        <v>2.1133333841959598</v>
      </c>
    </row>
    <row r="371" spans="11:25" ht="29" x14ac:dyDescent="0.35">
      <c r="K371" s="43" t="str">
        <f t="shared" si="10"/>
        <v>Power Turbine Module43800</v>
      </c>
      <c r="L371" s="225" t="s">
        <v>48</v>
      </c>
      <c r="M371" s="223">
        <v>43800</v>
      </c>
      <c r="N371" s="224">
        <v>3.18999992311001</v>
      </c>
      <c r="V371" s="43" t="str">
        <f t="shared" si="11"/>
        <v>Power Turbine Module43800</v>
      </c>
      <c r="W371" s="225" t="s">
        <v>48</v>
      </c>
      <c r="X371" s="223">
        <v>43800</v>
      </c>
      <c r="Y371" s="224">
        <v>2.4599999586741101</v>
      </c>
    </row>
    <row r="372" spans="11:25" ht="29" x14ac:dyDescent="0.35">
      <c r="K372" s="43" t="str">
        <f t="shared" si="10"/>
        <v>Power Turbine Module43831</v>
      </c>
      <c r="L372" s="225" t="s">
        <v>48</v>
      </c>
      <c r="M372" s="223">
        <v>43831</v>
      </c>
      <c r="N372" s="224">
        <v>8.5466665128866808</v>
      </c>
      <c r="V372" s="43" t="str">
        <f t="shared" si="11"/>
        <v>Power Turbine Module43831</v>
      </c>
      <c r="W372" s="225" t="s">
        <v>48</v>
      </c>
      <c r="X372" s="223">
        <v>43831</v>
      </c>
      <c r="Y372" s="224">
        <v>0.15333333487312001</v>
      </c>
    </row>
    <row r="373" spans="11:25" ht="29" x14ac:dyDescent="0.35">
      <c r="K373" s="43" t="str">
        <f t="shared" si="10"/>
        <v>Power Turbine Module43862</v>
      </c>
      <c r="L373" s="225" t="s">
        <v>48</v>
      </c>
      <c r="M373" s="223">
        <v>43862</v>
      </c>
      <c r="N373" s="224">
        <v>8.5466665128866808</v>
      </c>
      <c r="V373" s="43" t="str">
        <f t="shared" si="11"/>
        <v>Power Turbine Module43862</v>
      </c>
      <c r="W373" s="225" t="s">
        <v>48</v>
      </c>
      <c r="X373" s="223">
        <v>43862</v>
      </c>
      <c r="Y373" s="224">
        <v>0.15333333487312001</v>
      </c>
    </row>
    <row r="374" spans="11:25" ht="29" x14ac:dyDescent="0.35">
      <c r="K374" s="43" t="str">
        <f t="shared" si="10"/>
        <v>Power Turbine Module43891</v>
      </c>
      <c r="L374" s="225" t="s">
        <v>48</v>
      </c>
      <c r="M374" s="223">
        <v>43891</v>
      </c>
      <c r="N374" s="224">
        <v>8.5466665128866808</v>
      </c>
      <c r="V374" s="43" t="str">
        <f t="shared" si="11"/>
        <v>Power Turbine Module43891</v>
      </c>
      <c r="W374" s="225" t="s">
        <v>48</v>
      </c>
      <c r="X374" s="223">
        <v>43891</v>
      </c>
      <c r="Y374" s="224">
        <v>0.15333333487312001</v>
      </c>
    </row>
    <row r="375" spans="11:25" ht="29" x14ac:dyDescent="0.35">
      <c r="K375" s="43" t="str">
        <f t="shared" si="10"/>
        <v>Power Turbine Module43922</v>
      </c>
      <c r="L375" s="225" t="s">
        <v>48</v>
      </c>
      <c r="M375" s="223">
        <v>43922</v>
      </c>
      <c r="N375" s="224">
        <v>11.3566666146119</v>
      </c>
      <c r="V375" s="43" t="str">
        <f t="shared" si="11"/>
        <v>Power Turbine Module43922</v>
      </c>
      <c r="W375" s="225" t="s">
        <v>48</v>
      </c>
      <c r="X375" s="223">
        <v>43922</v>
      </c>
      <c r="Y375" s="224">
        <v>0.73666666944821702</v>
      </c>
    </row>
    <row r="376" spans="11:25" ht="29" x14ac:dyDescent="0.35">
      <c r="K376" s="43" t="str">
        <f t="shared" si="10"/>
        <v>Power Turbine Module43952</v>
      </c>
      <c r="L376" s="225" t="s">
        <v>48</v>
      </c>
      <c r="M376" s="223">
        <v>43952</v>
      </c>
      <c r="N376" s="224">
        <v>11.3566666146119</v>
      </c>
      <c r="V376" s="43" t="str">
        <f t="shared" si="11"/>
        <v>Power Turbine Module43952</v>
      </c>
      <c r="W376" s="225" t="s">
        <v>48</v>
      </c>
      <c r="X376" s="223">
        <v>43952</v>
      </c>
      <c r="Y376" s="224">
        <v>0.73666666944821702</v>
      </c>
    </row>
    <row r="377" spans="11:25" ht="29" x14ac:dyDescent="0.35">
      <c r="K377" s="43" t="str">
        <f t="shared" si="10"/>
        <v>Power Turbine Module43983</v>
      </c>
      <c r="L377" s="225" t="s">
        <v>48</v>
      </c>
      <c r="M377" s="223">
        <v>43983</v>
      </c>
      <c r="N377" s="224">
        <v>11.3566666146119</v>
      </c>
      <c r="V377" s="43" t="str">
        <f t="shared" si="11"/>
        <v>Power Turbine Module43983</v>
      </c>
      <c r="W377" s="225" t="s">
        <v>48</v>
      </c>
      <c r="X377" s="223">
        <v>43983</v>
      </c>
      <c r="Y377" s="224">
        <v>0.73666666944821702</v>
      </c>
    </row>
    <row r="378" spans="11:25" ht="29" x14ac:dyDescent="0.35">
      <c r="K378" s="43" t="str">
        <f t="shared" si="10"/>
        <v>Power Turbine Module44013</v>
      </c>
      <c r="L378" s="225" t="s">
        <v>48</v>
      </c>
      <c r="M378" s="223">
        <v>44013</v>
      </c>
      <c r="N378" s="224">
        <v>10.9466666678588</v>
      </c>
      <c r="V378" s="43" t="str">
        <f t="shared" si="11"/>
        <v>Power Turbine Module44013</v>
      </c>
      <c r="W378" s="225" t="s">
        <v>48</v>
      </c>
      <c r="X378" s="223">
        <v>44013</v>
      </c>
      <c r="Y378" s="224">
        <v>0.34333333373069802</v>
      </c>
    </row>
    <row r="379" spans="11:25" ht="29" x14ac:dyDescent="0.35">
      <c r="K379" s="43" t="str">
        <f t="shared" si="10"/>
        <v>Power Turbine Module44044</v>
      </c>
      <c r="L379" s="225" t="s">
        <v>48</v>
      </c>
      <c r="M379" s="223">
        <v>44044</v>
      </c>
      <c r="N379" s="224">
        <v>10.9466666678588</v>
      </c>
      <c r="V379" s="43" t="str">
        <f t="shared" si="11"/>
        <v>Power Turbine Module44044</v>
      </c>
      <c r="W379" s="225" t="s">
        <v>48</v>
      </c>
      <c r="X379" s="223">
        <v>44044</v>
      </c>
      <c r="Y379" s="224">
        <v>0.34333333373069802</v>
      </c>
    </row>
    <row r="380" spans="11:25" ht="29" x14ac:dyDescent="0.35">
      <c r="K380" s="43" t="str">
        <f t="shared" si="10"/>
        <v>Power Turbine Module44075</v>
      </c>
      <c r="L380" s="225" t="s">
        <v>48</v>
      </c>
      <c r="M380" s="223">
        <v>44075</v>
      </c>
      <c r="N380" s="224">
        <v>10.9466666678588</v>
      </c>
      <c r="V380" s="43" t="str">
        <f t="shared" si="11"/>
        <v>Power Turbine Module44075</v>
      </c>
      <c r="W380" s="225" t="s">
        <v>48</v>
      </c>
      <c r="X380" s="223">
        <v>44075</v>
      </c>
      <c r="Y380" s="224">
        <v>0.34333333373069802</v>
      </c>
    </row>
    <row r="381" spans="11:25" ht="29" x14ac:dyDescent="0.35">
      <c r="K381" s="43" t="str">
        <f t="shared" si="10"/>
        <v>Power Turbine Module44105</v>
      </c>
      <c r="L381" s="225" t="s">
        <v>48</v>
      </c>
      <c r="M381" s="223">
        <v>44105</v>
      </c>
      <c r="N381" s="224">
        <v>9.6666667958100607</v>
      </c>
      <c r="V381" s="43" t="str">
        <f t="shared" si="11"/>
        <v>Power Turbine Module44105</v>
      </c>
      <c r="W381" s="225" t="s">
        <v>48</v>
      </c>
      <c r="X381" s="223">
        <v>44105</v>
      </c>
      <c r="Y381" s="224">
        <v>0.56000001231829299</v>
      </c>
    </row>
    <row r="382" spans="11:25" ht="29" x14ac:dyDescent="0.35">
      <c r="K382" s="43" t="str">
        <f t="shared" si="10"/>
        <v>Power Turbine Module44136</v>
      </c>
      <c r="L382" s="225" t="s">
        <v>48</v>
      </c>
      <c r="M382" s="223">
        <v>44136</v>
      </c>
      <c r="N382" s="224">
        <v>9.6666667958100607</v>
      </c>
      <c r="V382" s="43" t="str">
        <f t="shared" si="11"/>
        <v>Power Turbine Module44136</v>
      </c>
      <c r="W382" s="225" t="s">
        <v>48</v>
      </c>
      <c r="X382" s="223">
        <v>44136</v>
      </c>
      <c r="Y382" s="224">
        <v>0.56000001231829299</v>
      </c>
    </row>
    <row r="383" spans="11:25" ht="29" x14ac:dyDescent="0.35">
      <c r="K383" s="43" t="str">
        <f t="shared" si="10"/>
        <v>Power Turbine Module44166</v>
      </c>
      <c r="L383" s="225" t="s">
        <v>48</v>
      </c>
      <c r="M383" s="223">
        <v>44166</v>
      </c>
      <c r="N383" s="224">
        <v>9.6666667958100607</v>
      </c>
      <c r="V383" s="43" t="str">
        <f t="shared" si="11"/>
        <v>Power Turbine Module44166</v>
      </c>
      <c r="W383" s="225" t="s">
        <v>48</v>
      </c>
      <c r="X383" s="223">
        <v>44166</v>
      </c>
      <c r="Y383" s="224">
        <v>0.56000001231829299</v>
      </c>
    </row>
    <row r="384" spans="11:25" ht="29" x14ac:dyDescent="0.35">
      <c r="K384" s="43" t="str">
        <f t="shared" si="10"/>
        <v>Power Turbine Module44197</v>
      </c>
      <c r="L384" s="225" t="s">
        <v>48</v>
      </c>
      <c r="M384" s="223">
        <v>44197</v>
      </c>
      <c r="N384" s="224">
        <v>8.3000001758337003</v>
      </c>
      <c r="V384" s="43" t="str">
        <f t="shared" si="11"/>
        <v>Power Turbine Module44197</v>
      </c>
      <c r="W384" s="225" t="s">
        <v>48</v>
      </c>
      <c r="X384" s="223">
        <v>44197</v>
      </c>
      <c r="Y384" s="224">
        <v>0.31999999284744302</v>
      </c>
    </row>
    <row r="385" spans="11:25" ht="29" x14ac:dyDescent="0.35">
      <c r="K385" s="43" t="str">
        <f t="shared" si="10"/>
        <v>Power Turbine Module44228</v>
      </c>
      <c r="L385" s="225" t="s">
        <v>48</v>
      </c>
      <c r="M385" s="223">
        <v>44228</v>
      </c>
      <c r="N385" s="224">
        <v>8.3000001758337003</v>
      </c>
      <c r="V385" s="43" t="str">
        <f t="shared" si="11"/>
        <v>Power Turbine Module44228</v>
      </c>
      <c r="W385" s="225" t="s">
        <v>48</v>
      </c>
      <c r="X385" s="223">
        <v>44228</v>
      </c>
      <c r="Y385" s="224">
        <v>0.31999999284744302</v>
      </c>
    </row>
    <row r="386" spans="11:25" ht="29" x14ac:dyDescent="0.35">
      <c r="K386" s="43" t="str">
        <f t="shared" si="10"/>
        <v>Power Turbine Module44256</v>
      </c>
      <c r="L386" s="225" t="s">
        <v>48</v>
      </c>
      <c r="M386" s="223">
        <v>44256</v>
      </c>
      <c r="N386" s="224">
        <v>8.3000001758337003</v>
      </c>
      <c r="V386" s="43" t="str">
        <f t="shared" si="11"/>
        <v>Power Turbine Module44256</v>
      </c>
      <c r="W386" s="225" t="s">
        <v>48</v>
      </c>
      <c r="X386" s="223">
        <v>44256</v>
      </c>
      <c r="Y386" s="224">
        <v>0.31999999284744302</v>
      </c>
    </row>
    <row r="387" spans="11:25" ht="29" x14ac:dyDescent="0.35">
      <c r="K387" s="43" t="str">
        <f t="shared" si="10"/>
        <v>Power Turbine Module44287</v>
      </c>
      <c r="L387" s="225" t="s">
        <v>48</v>
      </c>
      <c r="M387" s="223">
        <v>44287</v>
      </c>
      <c r="N387" s="224">
        <v>11.550000508626299</v>
      </c>
      <c r="V387" s="43" t="str">
        <f t="shared" si="11"/>
        <v>Power Turbine Module44287</v>
      </c>
      <c r="W387" s="225" t="s">
        <v>48</v>
      </c>
      <c r="X387" s="223">
        <v>44287</v>
      </c>
      <c r="Y387" s="234">
        <v>9.9999997764825804E-3</v>
      </c>
    </row>
    <row r="388" spans="11:25" ht="29" x14ac:dyDescent="0.35">
      <c r="K388" s="43" t="str">
        <f t="shared" si="10"/>
        <v>Power Turbine Module44317</v>
      </c>
      <c r="L388" s="225" t="s">
        <v>48</v>
      </c>
      <c r="M388" s="223">
        <v>44317</v>
      </c>
      <c r="N388" s="224">
        <v>11.550000508626299</v>
      </c>
      <c r="V388" s="43" t="str">
        <f t="shared" si="11"/>
        <v>Power Turbine Module44317</v>
      </c>
      <c r="W388" s="225" t="s">
        <v>48</v>
      </c>
      <c r="X388" s="223">
        <v>44317</v>
      </c>
      <c r="Y388" s="234">
        <v>9.9999997764825804E-3</v>
      </c>
    </row>
    <row r="389" spans="11:25" ht="29" x14ac:dyDescent="0.35">
      <c r="K389" s="43" t="str">
        <f t="shared" si="10"/>
        <v>Power Turbine Module44348</v>
      </c>
      <c r="L389" s="225" t="s">
        <v>48</v>
      </c>
      <c r="M389" s="223">
        <v>44348</v>
      </c>
      <c r="N389" s="224">
        <v>11.550000508626299</v>
      </c>
      <c r="V389" s="43" t="str">
        <f t="shared" si="11"/>
        <v>Power Turbine Module44348</v>
      </c>
      <c r="W389" s="225" t="s">
        <v>48</v>
      </c>
      <c r="X389" s="223">
        <v>44348</v>
      </c>
      <c r="Y389" s="234">
        <v>9.9999997764825804E-3</v>
      </c>
    </row>
    <row r="390" spans="11:25" ht="29" x14ac:dyDescent="0.35">
      <c r="K390" s="43" t="str">
        <f t="shared" ref="K390:K453" si="12">L390&amp;M390</f>
        <v>Power Turbine Module44378</v>
      </c>
      <c r="L390" s="225" t="s">
        <v>48</v>
      </c>
      <c r="M390" s="223">
        <v>44378</v>
      </c>
      <c r="N390" s="224">
        <v>11.226666311422999</v>
      </c>
      <c r="V390" s="43" t="str">
        <f t="shared" ref="V390:V453" si="13">W390&amp;X390</f>
        <v>Power Turbine Module44378</v>
      </c>
      <c r="W390" s="225" t="s">
        <v>48</v>
      </c>
      <c r="X390" s="223">
        <v>44378</v>
      </c>
      <c r="Y390" s="224">
        <v>0.480000019073486</v>
      </c>
    </row>
    <row r="391" spans="11:25" ht="29" x14ac:dyDescent="0.35">
      <c r="K391" s="43" t="str">
        <f t="shared" si="12"/>
        <v>Power Turbine Module44409</v>
      </c>
      <c r="L391" s="225" t="s">
        <v>48</v>
      </c>
      <c r="M391" s="223">
        <v>44409</v>
      </c>
      <c r="N391" s="224">
        <v>11.226666311422999</v>
      </c>
      <c r="V391" s="43" t="str">
        <f t="shared" si="13"/>
        <v>Power Turbine Module44409</v>
      </c>
      <c r="W391" s="225" t="s">
        <v>48</v>
      </c>
      <c r="X391" s="223">
        <v>44409</v>
      </c>
      <c r="Y391" s="224">
        <v>0.480000019073486</v>
      </c>
    </row>
    <row r="392" spans="11:25" ht="29" x14ac:dyDescent="0.35">
      <c r="K392" s="43" t="str">
        <f t="shared" si="12"/>
        <v>Power Turbine Module44440</v>
      </c>
      <c r="L392" s="225" t="s">
        <v>48</v>
      </c>
      <c r="M392" s="223">
        <v>44440</v>
      </c>
      <c r="N392" s="224">
        <v>11.226666311422999</v>
      </c>
      <c r="V392" s="43" t="str">
        <f t="shared" si="13"/>
        <v>Power Turbine Module44440</v>
      </c>
      <c r="W392" s="225" t="s">
        <v>48</v>
      </c>
      <c r="X392" s="223">
        <v>44440</v>
      </c>
      <c r="Y392" s="224">
        <v>0.480000019073486</v>
      </c>
    </row>
    <row r="393" spans="11:25" ht="29" x14ac:dyDescent="0.35">
      <c r="K393" s="43" t="str">
        <f t="shared" si="12"/>
        <v>Power Turbine Module44470</v>
      </c>
      <c r="L393" s="225" t="s">
        <v>48</v>
      </c>
      <c r="M393" s="223">
        <v>44470</v>
      </c>
      <c r="N393" s="224">
        <v>10.0033331563075</v>
      </c>
      <c r="V393" s="43" t="str">
        <f t="shared" si="13"/>
        <v>Power Turbine Module44470</v>
      </c>
      <c r="W393" s="225" t="s">
        <v>48</v>
      </c>
      <c r="X393" s="223">
        <v>44470</v>
      </c>
      <c r="Y393" s="224">
        <v>0.36333334445953402</v>
      </c>
    </row>
    <row r="394" spans="11:25" ht="29" x14ac:dyDescent="0.35">
      <c r="K394" s="43" t="str">
        <f t="shared" si="12"/>
        <v>Power Turbine Module44501</v>
      </c>
      <c r="L394" s="225" t="s">
        <v>48</v>
      </c>
      <c r="M394" s="223">
        <v>44501</v>
      </c>
      <c r="N394" s="224">
        <v>10.0033331563075</v>
      </c>
      <c r="V394" s="43" t="str">
        <f t="shared" si="13"/>
        <v>Power Turbine Module44501</v>
      </c>
      <c r="W394" s="225" t="s">
        <v>48</v>
      </c>
      <c r="X394" s="223">
        <v>44501</v>
      </c>
      <c r="Y394" s="224">
        <v>0.36333334445953402</v>
      </c>
    </row>
    <row r="395" spans="11:25" ht="29" x14ac:dyDescent="0.35">
      <c r="K395" s="43" t="str">
        <f t="shared" si="12"/>
        <v>Power Turbine Module44531</v>
      </c>
      <c r="L395" s="225" t="s">
        <v>48</v>
      </c>
      <c r="M395" s="223">
        <v>44531</v>
      </c>
      <c r="N395" s="224">
        <v>10.0033331563075</v>
      </c>
      <c r="V395" s="43" t="str">
        <f t="shared" si="13"/>
        <v>Power Turbine Module44531</v>
      </c>
      <c r="W395" s="225" t="s">
        <v>48</v>
      </c>
      <c r="X395" s="223">
        <v>44531</v>
      </c>
      <c r="Y395" s="224">
        <v>0.36333334445953402</v>
      </c>
    </row>
    <row r="396" spans="11:25" ht="29" x14ac:dyDescent="0.35">
      <c r="K396" s="43" t="str">
        <f t="shared" si="12"/>
        <v>Power Turbine Module44562</v>
      </c>
      <c r="L396" s="225" t="s">
        <v>48</v>
      </c>
      <c r="M396" s="223">
        <v>44562</v>
      </c>
      <c r="N396" s="224">
        <v>8.2833331798513701</v>
      </c>
      <c r="V396" s="43" t="str">
        <f t="shared" si="13"/>
        <v>Power Turbine Module44562</v>
      </c>
      <c r="W396" s="225" t="s">
        <v>48</v>
      </c>
      <c r="X396" s="223">
        <v>44562</v>
      </c>
      <c r="Y396" s="224">
        <v>0.33999999364217098</v>
      </c>
    </row>
    <row r="397" spans="11:25" ht="29" x14ac:dyDescent="0.35">
      <c r="K397" s="43" t="str">
        <f t="shared" si="12"/>
        <v>Power Turbine Module44593</v>
      </c>
      <c r="L397" s="225" t="s">
        <v>48</v>
      </c>
      <c r="M397" s="223">
        <v>44593</v>
      </c>
      <c r="N397" s="224">
        <v>8.2833331798513701</v>
      </c>
      <c r="V397" s="43" t="str">
        <f t="shared" si="13"/>
        <v>Power Turbine Module44593</v>
      </c>
      <c r="W397" s="225" t="s">
        <v>48</v>
      </c>
      <c r="X397" s="223">
        <v>44593</v>
      </c>
      <c r="Y397" s="224">
        <v>0.33999999364217098</v>
      </c>
    </row>
    <row r="398" spans="11:25" ht="29" x14ac:dyDescent="0.35">
      <c r="K398" s="43" t="str">
        <f t="shared" si="12"/>
        <v>Power Turbine Module44621</v>
      </c>
      <c r="L398" s="225" t="s">
        <v>48</v>
      </c>
      <c r="M398" s="223">
        <v>44621</v>
      </c>
      <c r="N398" s="224">
        <v>8.2833331798513701</v>
      </c>
      <c r="V398" s="43" t="str">
        <f t="shared" si="13"/>
        <v>Power Turbine Module44621</v>
      </c>
      <c r="W398" s="225" t="s">
        <v>48</v>
      </c>
      <c r="X398" s="223">
        <v>44621</v>
      </c>
      <c r="Y398" s="224">
        <v>0.33999999364217098</v>
      </c>
    </row>
    <row r="399" spans="11:25" ht="29" x14ac:dyDescent="0.35">
      <c r="K399" s="43" t="str">
        <f t="shared" si="12"/>
        <v>Power Turbine Module44652</v>
      </c>
      <c r="L399" s="225" t="s">
        <v>48</v>
      </c>
      <c r="M399" s="223">
        <v>44652</v>
      </c>
      <c r="N399" s="224">
        <v>11.5033338963985</v>
      </c>
      <c r="V399" s="43" t="str">
        <f t="shared" si="13"/>
        <v>Power Turbine Module44652</v>
      </c>
      <c r="W399" s="225" t="s">
        <v>48</v>
      </c>
      <c r="X399" s="223">
        <v>44652</v>
      </c>
      <c r="Y399" s="224">
        <v>0.60666668415069602</v>
      </c>
    </row>
    <row r="400" spans="11:25" ht="29" x14ac:dyDescent="0.35">
      <c r="K400" s="43" t="str">
        <f t="shared" si="12"/>
        <v>Power Turbine Module44682</v>
      </c>
      <c r="L400" s="225" t="s">
        <v>48</v>
      </c>
      <c r="M400" s="223">
        <v>44682</v>
      </c>
      <c r="N400" s="224">
        <v>11.5033338963985</v>
      </c>
      <c r="V400" s="43" t="str">
        <f t="shared" si="13"/>
        <v>Power Turbine Module44682</v>
      </c>
      <c r="W400" s="225" t="s">
        <v>48</v>
      </c>
      <c r="X400" s="223">
        <v>44682</v>
      </c>
      <c r="Y400" s="224">
        <v>0.60666668415069602</v>
      </c>
    </row>
    <row r="401" spans="11:25" ht="29" x14ac:dyDescent="0.35">
      <c r="K401" s="43" t="str">
        <f t="shared" si="12"/>
        <v>Power Turbine Module44713</v>
      </c>
      <c r="L401" s="225" t="s">
        <v>48</v>
      </c>
      <c r="M401" s="223">
        <v>44713</v>
      </c>
      <c r="N401" s="224">
        <v>11.5033338963985</v>
      </c>
      <c r="V401" s="43" t="str">
        <f t="shared" si="13"/>
        <v>Power Turbine Module44713</v>
      </c>
      <c r="W401" s="225" t="s">
        <v>48</v>
      </c>
      <c r="X401" s="223">
        <v>44713</v>
      </c>
      <c r="Y401" s="224">
        <v>0.60666668415069602</v>
      </c>
    </row>
    <row r="402" spans="11:25" ht="29" x14ac:dyDescent="0.35">
      <c r="K402" s="43" t="str">
        <f t="shared" si="12"/>
        <v>Power Turbine Module44743</v>
      </c>
      <c r="L402" s="225" t="s">
        <v>48</v>
      </c>
      <c r="M402" s="223">
        <v>44743</v>
      </c>
      <c r="N402" s="224">
        <v>11.2066672742367</v>
      </c>
      <c r="V402" s="43" t="str">
        <f t="shared" si="13"/>
        <v>Power Turbine Module44743</v>
      </c>
      <c r="W402" s="225" t="s">
        <v>48</v>
      </c>
      <c r="X402" s="223">
        <v>44743</v>
      </c>
      <c r="Y402" s="224">
        <v>0.68666664759317997</v>
      </c>
    </row>
    <row r="403" spans="11:25" ht="29" x14ac:dyDescent="0.35">
      <c r="K403" s="43" t="str">
        <f t="shared" si="12"/>
        <v>Power Turbine Module44774</v>
      </c>
      <c r="L403" s="225" t="s">
        <v>48</v>
      </c>
      <c r="M403" s="223">
        <v>44774</v>
      </c>
      <c r="N403" s="224">
        <v>11.2066672742367</v>
      </c>
      <c r="V403" s="43" t="str">
        <f t="shared" si="13"/>
        <v>Power Turbine Module44774</v>
      </c>
      <c r="W403" s="225" t="s">
        <v>48</v>
      </c>
      <c r="X403" s="223">
        <v>44774</v>
      </c>
      <c r="Y403" s="224">
        <v>0.68666664759317997</v>
      </c>
    </row>
    <row r="404" spans="11:25" ht="29" x14ac:dyDescent="0.35">
      <c r="K404" s="43" t="str">
        <f t="shared" si="12"/>
        <v>Power Turbine Module44805</v>
      </c>
      <c r="L404" s="225" t="s">
        <v>48</v>
      </c>
      <c r="M404" s="223">
        <v>44805</v>
      </c>
      <c r="N404" s="224">
        <v>11.2066672742367</v>
      </c>
      <c r="V404" s="43" t="str">
        <f t="shared" si="13"/>
        <v>Power Turbine Module44805</v>
      </c>
      <c r="W404" s="225" t="s">
        <v>48</v>
      </c>
      <c r="X404" s="223">
        <v>44805</v>
      </c>
      <c r="Y404" s="224">
        <v>0.68666664759317997</v>
      </c>
    </row>
    <row r="405" spans="11:25" ht="29" x14ac:dyDescent="0.35">
      <c r="K405" s="43" t="str">
        <f t="shared" si="12"/>
        <v>Power Turbine Module44835</v>
      </c>
      <c r="L405" s="225" t="s">
        <v>48</v>
      </c>
      <c r="M405" s="223">
        <v>44835</v>
      </c>
      <c r="N405" s="224">
        <v>10.046666870514599</v>
      </c>
      <c r="V405" s="43" t="str">
        <f t="shared" si="13"/>
        <v>Power Turbine Module44835</v>
      </c>
      <c r="W405" s="225" t="s">
        <v>48</v>
      </c>
      <c r="X405" s="223">
        <v>44835</v>
      </c>
      <c r="Y405" s="224">
        <v>1.2633333268264899</v>
      </c>
    </row>
    <row r="406" spans="11:25" ht="29" x14ac:dyDescent="0.35">
      <c r="K406" s="43" t="str">
        <f t="shared" si="12"/>
        <v>Power Turbine Module44866</v>
      </c>
      <c r="L406" s="225" t="s">
        <v>48</v>
      </c>
      <c r="M406" s="223">
        <v>44866</v>
      </c>
      <c r="N406" s="224">
        <v>10.046666870514599</v>
      </c>
      <c r="V406" s="43" t="str">
        <f t="shared" si="13"/>
        <v>Power Turbine Module44866</v>
      </c>
      <c r="W406" s="225" t="s">
        <v>48</v>
      </c>
      <c r="X406" s="223">
        <v>44866</v>
      </c>
      <c r="Y406" s="224">
        <v>1.2633333268264899</v>
      </c>
    </row>
    <row r="407" spans="11:25" ht="29" x14ac:dyDescent="0.35">
      <c r="K407" s="43" t="str">
        <f t="shared" si="12"/>
        <v>Power Turbine Module44896</v>
      </c>
      <c r="L407" s="225" t="s">
        <v>48</v>
      </c>
      <c r="M407" s="223">
        <v>44896</v>
      </c>
      <c r="N407" s="224">
        <v>10.046666870514599</v>
      </c>
      <c r="V407" s="43" t="str">
        <f t="shared" si="13"/>
        <v>Power Turbine Module44896</v>
      </c>
      <c r="W407" s="225" t="s">
        <v>48</v>
      </c>
      <c r="X407" s="223">
        <v>44896</v>
      </c>
      <c r="Y407" s="224">
        <v>1.2633333268264899</v>
      </c>
    </row>
    <row r="408" spans="11:25" ht="29" x14ac:dyDescent="0.35">
      <c r="K408" s="43" t="str">
        <f t="shared" si="12"/>
        <v>Power Turbine Module44927</v>
      </c>
      <c r="L408" s="225" t="s">
        <v>48</v>
      </c>
      <c r="M408" s="223">
        <v>44927</v>
      </c>
      <c r="N408" s="224">
        <v>8.24999971936146</v>
      </c>
      <c r="V408" s="43" t="str">
        <f t="shared" si="13"/>
        <v>Power Turbine Module44927</v>
      </c>
      <c r="W408" s="225" t="s">
        <v>48</v>
      </c>
      <c r="X408" s="223">
        <v>44927</v>
      </c>
      <c r="Y408" s="224">
        <v>1.6233332951863599</v>
      </c>
    </row>
    <row r="409" spans="11:25" ht="29" x14ac:dyDescent="0.35">
      <c r="K409" s="43" t="str">
        <f t="shared" si="12"/>
        <v>Power Turbine Module44958</v>
      </c>
      <c r="L409" s="225" t="s">
        <v>48</v>
      </c>
      <c r="M409" s="223">
        <v>44958</v>
      </c>
      <c r="N409" s="224">
        <v>8.24999971936146</v>
      </c>
      <c r="V409" s="43" t="str">
        <f t="shared" si="13"/>
        <v>Power Turbine Module44958</v>
      </c>
      <c r="W409" s="225" t="s">
        <v>48</v>
      </c>
      <c r="X409" s="223">
        <v>44958</v>
      </c>
      <c r="Y409" s="224">
        <v>1.6233332951863599</v>
      </c>
    </row>
    <row r="410" spans="11:25" ht="29" x14ac:dyDescent="0.35">
      <c r="K410" s="43" t="str">
        <f t="shared" si="12"/>
        <v>Power Turbine Module44986</v>
      </c>
      <c r="L410" s="225" t="s">
        <v>48</v>
      </c>
      <c r="M410" s="223">
        <v>44986</v>
      </c>
      <c r="N410" s="224">
        <v>8.24999971936146</v>
      </c>
      <c r="V410" s="43" t="str">
        <f t="shared" si="13"/>
        <v>Power Turbine Module44986</v>
      </c>
      <c r="W410" s="225" t="s">
        <v>48</v>
      </c>
      <c r="X410" s="223">
        <v>44986</v>
      </c>
      <c r="Y410" s="224">
        <v>1.6233332951863599</v>
      </c>
    </row>
    <row r="411" spans="11:25" ht="29" x14ac:dyDescent="0.35">
      <c r="K411" s="43" t="str">
        <f t="shared" si="12"/>
        <v>Power Turbine Module45017</v>
      </c>
      <c r="L411" s="225" t="s">
        <v>48</v>
      </c>
      <c r="M411" s="223">
        <v>45017</v>
      </c>
      <c r="N411" s="224">
        <v>11.649999593695</v>
      </c>
      <c r="V411" s="43" t="str">
        <f t="shared" si="13"/>
        <v>Power Turbine Module45017</v>
      </c>
      <c r="W411" s="225" t="s">
        <v>48</v>
      </c>
      <c r="X411" s="223">
        <v>45017</v>
      </c>
      <c r="Y411" s="224">
        <v>1.15000003576279</v>
      </c>
    </row>
    <row r="412" spans="11:25" ht="29" x14ac:dyDescent="0.35">
      <c r="K412" s="43" t="str">
        <f t="shared" si="12"/>
        <v>Power Turbine Module45047</v>
      </c>
      <c r="L412" s="225" t="s">
        <v>48</v>
      </c>
      <c r="M412" s="223">
        <v>45047</v>
      </c>
      <c r="N412" s="224">
        <v>11.649999593695</v>
      </c>
      <c r="V412" s="43" t="str">
        <f t="shared" si="13"/>
        <v>Power Turbine Module45047</v>
      </c>
      <c r="W412" s="225" t="s">
        <v>48</v>
      </c>
      <c r="X412" s="223">
        <v>45047</v>
      </c>
      <c r="Y412" s="224">
        <v>1.15000003576279</v>
      </c>
    </row>
    <row r="413" spans="11:25" ht="29" x14ac:dyDescent="0.35">
      <c r="K413" s="43" t="str">
        <f t="shared" si="12"/>
        <v>Power Turbine Module45078</v>
      </c>
      <c r="L413" s="225" t="s">
        <v>48</v>
      </c>
      <c r="M413" s="223">
        <v>45078</v>
      </c>
      <c r="N413" s="224">
        <v>11.649999593695</v>
      </c>
      <c r="V413" s="43" t="str">
        <f t="shared" si="13"/>
        <v>Power Turbine Module45078</v>
      </c>
      <c r="W413" s="225" t="s">
        <v>48</v>
      </c>
      <c r="X413" s="223">
        <v>45078</v>
      </c>
      <c r="Y413" s="224">
        <v>1.15000003576279</v>
      </c>
    </row>
    <row r="414" spans="11:25" ht="29" x14ac:dyDescent="0.35">
      <c r="K414" s="43" t="str">
        <f t="shared" si="12"/>
        <v>Power Turbine Module45108</v>
      </c>
      <c r="L414" s="225" t="s">
        <v>48</v>
      </c>
      <c r="M414" s="223">
        <v>45108</v>
      </c>
      <c r="N414" s="224">
        <v>11.3299994419018</v>
      </c>
      <c r="V414" s="43" t="str">
        <f t="shared" si="13"/>
        <v>Power Turbine Module45108</v>
      </c>
      <c r="W414" s="225" t="s">
        <v>48</v>
      </c>
      <c r="X414" s="223">
        <v>45108</v>
      </c>
      <c r="Y414" s="224">
        <v>1.50666666651766</v>
      </c>
    </row>
    <row r="415" spans="11:25" ht="29" x14ac:dyDescent="0.35">
      <c r="K415" s="43" t="str">
        <f t="shared" si="12"/>
        <v>Power Turbine Module45139</v>
      </c>
      <c r="L415" s="225" t="s">
        <v>48</v>
      </c>
      <c r="M415" s="223">
        <v>45139</v>
      </c>
      <c r="N415" s="224">
        <v>11.3299994419018</v>
      </c>
      <c r="V415" s="43" t="str">
        <f t="shared" si="13"/>
        <v>Power Turbine Module45139</v>
      </c>
      <c r="W415" s="225" t="s">
        <v>48</v>
      </c>
      <c r="X415" s="223">
        <v>45139</v>
      </c>
      <c r="Y415" s="224">
        <v>1.50666666651766</v>
      </c>
    </row>
    <row r="416" spans="11:25" ht="29" x14ac:dyDescent="0.35">
      <c r="K416" s="43" t="str">
        <f t="shared" si="12"/>
        <v>Power Turbine Module45170</v>
      </c>
      <c r="L416" s="225" t="s">
        <v>48</v>
      </c>
      <c r="M416" s="223">
        <v>45170</v>
      </c>
      <c r="N416" s="224">
        <v>11.3299994419018</v>
      </c>
      <c r="V416" s="43" t="str">
        <f t="shared" si="13"/>
        <v>Power Turbine Module45170</v>
      </c>
      <c r="W416" s="225" t="s">
        <v>48</v>
      </c>
      <c r="X416" s="223">
        <v>45170</v>
      </c>
      <c r="Y416" s="224">
        <v>1.50666666651766</v>
      </c>
    </row>
    <row r="417" spans="11:25" ht="29" x14ac:dyDescent="0.35">
      <c r="K417" s="43" t="str">
        <f t="shared" si="12"/>
        <v>Power Turbine Module45200</v>
      </c>
      <c r="L417" s="225" t="s">
        <v>48</v>
      </c>
      <c r="M417" s="223">
        <v>45200</v>
      </c>
      <c r="N417" s="224">
        <v>10.229999696215</v>
      </c>
      <c r="V417" s="43" t="str">
        <f t="shared" si="13"/>
        <v>Power Turbine Module45200</v>
      </c>
      <c r="W417" s="225" t="s">
        <v>48</v>
      </c>
      <c r="X417" s="223">
        <v>45200</v>
      </c>
      <c r="Y417" s="224">
        <v>1.2733333210150399</v>
      </c>
    </row>
    <row r="418" spans="11:25" ht="29" x14ac:dyDescent="0.35">
      <c r="K418" s="43" t="str">
        <f t="shared" si="12"/>
        <v>Power Turbine Module45231</v>
      </c>
      <c r="L418" s="225" t="s">
        <v>48</v>
      </c>
      <c r="M418" s="223">
        <v>45231</v>
      </c>
      <c r="N418" s="224">
        <v>10.229999696215</v>
      </c>
      <c r="V418" s="43" t="str">
        <f t="shared" si="13"/>
        <v>Power Turbine Module45231</v>
      </c>
      <c r="W418" s="225" t="s">
        <v>48</v>
      </c>
      <c r="X418" s="223">
        <v>45231</v>
      </c>
      <c r="Y418" s="224">
        <v>1.2733333210150399</v>
      </c>
    </row>
    <row r="419" spans="11:25" ht="29" x14ac:dyDescent="0.35">
      <c r="K419" s="43" t="str">
        <f t="shared" si="12"/>
        <v>Power Turbine Module45261</v>
      </c>
      <c r="L419" s="225" t="s">
        <v>48</v>
      </c>
      <c r="M419" s="223">
        <v>45261</v>
      </c>
      <c r="N419" s="224">
        <v>10.229999696215</v>
      </c>
      <c r="V419" s="43" t="str">
        <f t="shared" si="13"/>
        <v>Power Turbine Module45261</v>
      </c>
      <c r="W419" s="225" t="s">
        <v>48</v>
      </c>
      <c r="X419" s="223">
        <v>45261</v>
      </c>
      <c r="Y419" s="224">
        <v>1.2733333210150399</v>
      </c>
    </row>
    <row r="420" spans="11:25" ht="29" x14ac:dyDescent="0.35">
      <c r="K420" s="43" t="str">
        <f t="shared" si="12"/>
        <v>Power Turbine Module45292</v>
      </c>
      <c r="L420" s="225" t="s">
        <v>48</v>
      </c>
      <c r="M420" s="223">
        <v>45292</v>
      </c>
      <c r="N420" s="224">
        <v>8.4000002294778806</v>
      </c>
      <c r="V420" s="43" t="str">
        <f t="shared" si="13"/>
        <v>Power Turbine Module45292</v>
      </c>
      <c r="W420" s="225" t="s">
        <v>48</v>
      </c>
      <c r="X420" s="223">
        <v>45292</v>
      </c>
      <c r="Y420" s="224">
        <v>1.15000001589457</v>
      </c>
    </row>
    <row r="421" spans="11:25" ht="29" x14ac:dyDescent="0.35">
      <c r="K421" s="43" t="str">
        <f t="shared" si="12"/>
        <v>Power Turbine Module45323</v>
      </c>
      <c r="L421" s="225" t="s">
        <v>48</v>
      </c>
      <c r="M421" s="223">
        <v>45323</v>
      </c>
      <c r="N421" s="224">
        <v>8.4000002294778806</v>
      </c>
      <c r="V421" s="43" t="str">
        <f t="shared" si="13"/>
        <v>Power Turbine Module45323</v>
      </c>
      <c r="W421" s="225" t="s">
        <v>48</v>
      </c>
      <c r="X421" s="223">
        <v>45323</v>
      </c>
      <c r="Y421" s="224">
        <v>1.15000001589457</v>
      </c>
    </row>
    <row r="422" spans="11:25" ht="29" x14ac:dyDescent="0.35">
      <c r="K422" s="43" t="str">
        <f t="shared" si="12"/>
        <v>Power Turbine Module45352</v>
      </c>
      <c r="L422" s="225" t="s">
        <v>48</v>
      </c>
      <c r="M422" s="223">
        <v>45352</v>
      </c>
      <c r="N422" s="224">
        <v>8.4000002294778806</v>
      </c>
      <c r="V422" s="43" t="str">
        <f t="shared" si="13"/>
        <v>Power Turbine Module45352</v>
      </c>
      <c r="W422" s="225" t="s">
        <v>48</v>
      </c>
      <c r="X422" s="223">
        <v>45352</v>
      </c>
      <c r="Y422" s="224">
        <v>1.15000001589457</v>
      </c>
    </row>
    <row r="423" spans="11:25" ht="29" x14ac:dyDescent="0.35">
      <c r="K423" s="43" t="str">
        <f t="shared" si="12"/>
        <v>Power Turbine Module45383</v>
      </c>
      <c r="L423" s="225" t="s">
        <v>48</v>
      </c>
      <c r="M423" s="223">
        <v>45383</v>
      </c>
      <c r="N423" s="224">
        <v>11.6900004545848</v>
      </c>
      <c r="V423" s="43" t="str">
        <f t="shared" si="13"/>
        <v>Power Turbine Module45383</v>
      </c>
      <c r="W423" s="225" t="s">
        <v>48</v>
      </c>
      <c r="X423" s="223">
        <v>45383</v>
      </c>
      <c r="Y423" s="224">
        <v>1.97666660944621</v>
      </c>
    </row>
    <row r="424" spans="11:25" ht="29" x14ac:dyDescent="0.35">
      <c r="K424" s="43" t="str">
        <f t="shared" si="12"/>
        <v>Power Turbine Module45413</v>
      </c>
      <c r="L424" s="225" t="s">
        <v>48</v>
      </c>
      <c r="M424" s="223">
        <v>45413</v>
      </c>
      <c r="N424" s="224">
        <v>11.6900004545848</v>
      </c>
      <c r="V424" s="43" t="str">
        <f t="shared" si="13"/>
        <v>Power Turbine Module45413</v>
      </c>
      <c r="W424" s="225" t="s">
        <v>48</v>
      </c>
      <c r="X424" s="223">
        <v>45413</v>
      </c>
      <c r="Y424" s="224">
        <v>1.97666660944621</v>
      </c>
    </row>
    <row r="425" spans="11:25" ht="29" x14ac:dyDescent="0.35">
      <c r="K425" s="43" t="str">
        <f t="shared" si="12"/>
        <v>Power Turbine Module45444</v>
      </c>
      <c r="L425" s="225" t="s">
        <v>48</v>
      </c>
      <c r="M425" s="223">
        <v>45444</v>
      </c>
      <c r="N425" s="224">
        <v>11.6900004545848</v>
      </c>
      <c r="V425" s="43" t="str">
        <f t="shared" si="13"/>
        <v>Power Turbine Module45444</v>
      </c>
      <c r="W425" s="225" t="s">
        <v>48</v>
      </c>
      <c r="X425" s="223">
        <v>45444</v>
      </c>
      <c r="Y425" s="224">
        <v>1.97666660944621</v>
      </c>
    </row>
    <row r="426" spans="11:25" ht="29" x14ac:dyDescent="0.35">
      <c r="K426" s="43" t="str">
        <f t="shared" si="12"/>
        <v>Power Turbine Module45474</v>
      </c>
      <c r="L426" s="225" t="s">
        <v>48</v>
      </c>
      <c r="M426" s="223">
        <v>45474</v>
      </c>
      <c r="N426" s="224">
        <v>11.586666410168</v>
      </c>
      <c r="V426" s="43" t="str">
        <f t="shared" si="13"/>
        <v>Power Turbine Module45474</v>
      </c>
      <c r="W426" s="225" t="s">
        <v>48</v>
      </c>
      <c r="X426" s="223">
        <v>45474</v>
      </c>
      <c r="Y426" s="224">
        <v>2.44999996821086</v>
      </c>
    </row>
    <row r="427" spans="11:25" ht="29" x14ac:dyDescent="0.35">
      <c r="K427" s="43" t="str">
        <f t="shared" si="12"/>
        <v>Power Turbine Module45505</v>
      </c>
      <c r="L427" s="225" t="s">
        <v>48</v>
      </c>
      <c r="M427" s="223">
        <v>45505</v>
      </c>
      <c r="N427" s="224">
        <v>11.586666410168</v>
      </c>
      <c r="V427" s="43" t="str">
        <f t="shared" si="13"/>
        <v>Power Turbine Module45505</v>
      </c>
      <c r="W427" s="225" t="s">
        <v>48</v>
      </c>
      <c r="X427" s="223">
        <v>45505</v>
      </c>
      <c r="Y427" s="224">
        <v>2.44999996821086</v>
      </c>
    </row>
    <row r="428" spans="11:25" ht="29" x14ac:dyDescent="0.35">
      <c r="K428" s="43" t="str">
        <f t="shared" si="12"/>
        <v>Power Turbine Module45536</v>
      </c>
      <c r="L428" s="225" t="s">
        <v>48</v>
      </c>
      <c r="M428" s="223">
        <v>45536</v>
      </c>
      <c r="N428" s="224">
        <v>11.586666410168</v>
      </c>
      <c r="V428" s="43" t="str">
        <f t="shared" si="13"/>
        <v>Power Turbine Module45536</v>
      </c>
      <c r="W428" s="225" t="s">
        <v>48</v>
      </c>
      <c r="X428" s="223">
        <v>45536</v>
      </c>
      <c r="Y428" s="224">
        <v>2.44999996821086</v>
      </c>
    </row>
    <row r="429" spans="11:25" ht="29" x14ac:dyDescent="0.35">
      <c r="K429" s="43" t="str">
        <f t="shared" si="12"/>
        <v>Power Turbine Module45566</v>
      </c>
      <c r="L429" s="225" t="s">
        <v>48</v>
      </c>
      <c r="M429" s="223">
        <v>45566</v>
      </c>
      <c r="N429" s="224">
        <v>10.503333384792001</v>
      </c>
      <c r="V429" s="43" t="str">
        <f t="shared" si="13"/>
        <v>Power Turbine Module45566</v>
      </c>
      <c r="W429" s="225" t="s">
        <v>48</v>
      </c>
      <c r="X429" s="223">
        <v>45566</v>
      </c>
      <c r="Y429" s="224">
        <v>2.18000006986161</v>
      </c>
    </row>
    <row r="430" spans="11:25" ht="29" x14ac:dyDescent="0.35">
      <c r="K430" s="43" t="str">
        <f t="shared" si="12"/>
        <v>Power Turbine Module45597</v>
      </c>
      <c r="L430" s="225" t="s">
        <v>48</v>
      </c>
      <c r="M430" s="223">
        <v>45597</v>
      </c>
      <c r="N430" s="224">
        <v>10.503333384792001</v>
      </c>
      <c r="V430" s="43" t="str">
        <f t="shared" si="13"/>
        <v>Power Turbine Module45597</v>
      </c>
      <c r="W430" s="225" t="s">
        <v>48</v>
      </c>
      <c r="X430" s="223">
        <v>45597</v>
      </c>
      <c r="Y430" s="224">
        <v>2.18000006986161</v>
      </c>
    </row>
    <row r="431" spans="11:25" ht="29" x14ac:dyDescent="0.35">
      <c r="K431" s="43" t="str">
        <f t="shared" si="12"/>
        <v>Power Turbine Module45627</v>
      </c>
      <c r="L431" s="225" t="s">
        <v>48</v>
      </c>
      <c r="M431" s="223">
        <v>45627</v>
      </c>
      <c r="N431" s="224">
        <v>10.503333384792001</v>
      </c>
      <c r="V431" s="43" t="str">
        <f t="shared" si="13"/>
        <v>Power Turbine Module45627</v>
      </c>
      <c r="W431" s="225" t="s">
        <v>48</v>
      </c>
      <c r="X431" s="223">
        <v>45627</v>
      </c>
      <c r="Y431" s="224">
        <v>2.18000006986161</v>
      </c>
    </row>
    <row r="432" spans="11:25" x14ac:dyDescent="0.35">
      <c r="K432" s="43" t="str">
        <f t="shared" si="12"/>
        <v>Stage 1 Nozzle Assy43800</v>
      </c>
      <c r="L432" s="225" t="s">
        <v>49</v>
      </c>
      <c r="M432" s="223">
        <v>43800</v>
      </c>
      <c r="N432" s="224">
        <v>1.643333380421</v>
      </c>
      <c r="V432" s="43" t="str">
        <f t="shared" si="13"/>
        <v>Stage 1 Nozzle Assy43800</v>
      </c>
      <c r="W432" s="225" t="s">
        <v>49</v>
      </c>
      <c r="X432" s="223">
        <v>43800</v>
      </c>
      <c r="Y432" s="224">
        <v>0</v>
      </c>
    </row>
    <row r="433" spans="11:25" x14ac:dyDescent="0.35">
      <c r="K433" s="43" t="str">
        <f t="shared" si="12"/>
        <v>Stage 1 Nozzle Assy43831</v>
      </c>
      <c r="L433" s="225" t="s">
        <v>49</v>
      </c>
      <c r="M433" s="223">
        <v>43831</v>
      </c>
      <c r="N433" s="224">
        <v>4.0066667248805397</v>
      </c>
      <c r="V433" s="43" t="str">
        <f t="shared" si="13"/>
        <v>Stage 1 Nozzle Assy43831</v>
      </c>
      <c r="W433" s="225" t="s">
        <v>49</v>
      </c>
      <c r="X433" s="223">
        <v>43831</v>
      </c>
      <c r="Y433" s="224">
        <v>0</v>
      </c>
    </row>
    <row r="434" spans="11:25" x14ac:dyDescent="0.35">
      <c r="K434" s="43" t="str">
        <f t="shared" si="12"/>
        <v>Stage 1 Nozzle Assy43862</v>
      </c>
      <c r="L434" s="225" t="s">
        <v>49</v>
      </c>
      <c r="M434" s="223">
        <v>43862</v>
      </c>
      <c r="N434" s="224">
        <v>4.0066667248805397</v>
      </c>
      <c r="V434" s="43" t="str">
        <f t="shared" si="13"/>
        <v>Stage 1 Nozzle Assy43862</v>
      </c>
      <c r="W434" s="225" t="s">
        <v>49</v>
      </c>
      <c r="X434" s="223">
        <v>43862</v>
      </c>
      <c r="Y434" s="224">
        <v>0</v>
      </c>
    </row>
    <row r="435" spans="11:25" x14ac:dyDescent="0.35">
      <c r="K435" s="43" t="str">
        <f t="shared" si="12"/>
        <v>Stage 1 Nozzle Assy43891</v>
      </c>
      <c r="L435" s="225" t="s">
        <v>49</v>
      </c>
      <c r="M435" s="223">
        <v>43891</v>
      </c>
      <c r="N435" s="224">
        <v>4.0066667248805397</v>
      </c>
      <c r="V435" s="43" t="str">
        <f t="shared" si="13"/>
        <v>Stage 1 Nozzle Assy43891</v>
      </c>
      <c r="W435" s="225" t="s">
        <v>49</v>
      </c>
      <c r="X435" s="223">
        <v>43891</v>
      </c>
      <c r="Y435" s="224">
        <v>0</v>
      </c>
    </row>
    <row r="436" spans="11:25" x14ac:dyDescent="0.35">
      <c r="K436" s="43" t="str">
        <f t="shared" si="12"/>
        <v>Stage 1 Nozzle Assy43922</v>
      </c>
      <c r="L436" s="225" t="s">
        <v>49</v>
      </c>
      <c r="M436" s="223">
        <v>43922</v>
      </c>
      <c r="N436" s="224">
        <v>5.6433332065741197</v>
      </c>
      <c r="V436" s="43" t="str">
        <f t="shared" si="13"/>
        <v>Stage 1 Nozzle Assy43922</v>
      </c>
      <c r="W436" s="225" t="s">
        <v>49</v>
      </c>
      <c r="X436" s="223">
        <v>43922</v>
      </c>
      <c r="Y436" s="224">
        <v>0</v>
      </c>
    </row>
    <row r="437" spans="11:25" x14ac:dyDescent="0.35">
      <c r="K437" s="43" t="str">
        <f t="shared" si="12"/>
        <v>Stage 1 Nozzle Assy43952</v>
      </c>
      <c r="L437" s="225" t="s">
        <v>49</v>
      </c>
      <c r="M437" s="223">
        <v>43952</v>
      </c>
      <c r="N437" s="224">
        <v>5.6433332065741197</v>
      </c>
      <c r="V437" s="43" t="str">
        <f t="shared" si="13"/>
        <v>Stage 1 Nozzle Assy43952</v>
      </c>
      <c r="W437" s="225" t="s">
        <v>49</v>
      </c>
      <c r="X437" s="223">
        <v>43952</v>
      </c>
      <c r="Y437" s="224">
        <v>0</v>
      </c>
    </row>
    <row r="438" spans="11:25" x14ac:dyDescent="0.35">
      <c r="K438" s="43" t="str">
        <f t="shared" si="12"/>
        <v>Stage 1 Nozzle Assy43983</v>
      </c>
      <c r="L438" s="225" t="s">
        <v>49</v>
      </c>
      <c r="M438" s="223">
        <v>43983</v>
      </c>
      <c r="N438" s="224">
        <v>5.6433332065741197</v>
      </c>
      <c r="V438" s="43" t="str">
        <f t="shared" si="13"/>
        <v>Stage 1 Nozzle Assy43983</v>
      </c>
      <c r="W438" s="225" t="s">
        <v>49</v>
      </c>
      <c r="X438" s="223">
        <v>43983</v>
      </c>
      <c r="Y438" s="224">
        <v>0</v>
      </c>
    </row>
    <row r="439" spans="11:25" x14ac:dyDescent="0.35">
      <c r="K439" s="43" t="str">
        <f t="shared" si="12"/>
        <v>Stage 1 Nozzle Assy44013</v>
      </c>
      <c r="L439" s="225" t="s">
        <v>49</v>
      </c>
      <c r="M439" s="223">
        <v>44013</v>
      </c>
      <c r="N439" s="224">
        <v>5.4900000045696897</v>
      </c>
      <c r="V439" s="43" t="str">
        <f t="shared" si="13"/>
        <v>Stage 1 Nozzle Assy44013</v>
      </c>
      <c r="W439" s="225" t="s">
        <v>49</v>
      </c>
      <c r="X439" s="223">
        <v>44013</v>
      </c>
      <c r="Y439" s="224">
        <v>0</v>
      </c>
    </row>
    <row r="440" spans="11:25" x14ac:dyDescent="0.35">
      <c r="K440" s="43" t="str">
        <f t="shared" si="12"/>
        <v>Stage 1 Nozzle Assy44044</v>
      </c>
      <c r="L440" s="225" t="s">
        <v>49</v>
      </c>
      <c r="M440" s="223">
        <v>44044</v>
      </c>
      <c r="N440" s="224">
        <v>5.4900000045696897</v>
      </c>
      <c r="V440" s="43" t="str">
        <f t="shared" si="13"/>
        <v>Stage 1 Nozzle Assy44044</v>
      </c>
      <c r="W440" s="225" t="s">
        <v>49</v>
      </c>
      <c r="X440" s="223">
        <v>44044</v>
      </c>
      <c r="Y440" s="224">
        <v>0</v>
      </c>
    </row>
    <row r="441" spans="11:25" x14ac:dyDescent="0.35">
      <c r="K441" s="43" t="str">
        <f t="shared" si="12"/>
        <v>Stage 1 Nozzle Assy44075</v>
      </c>
      <c r="L441" s="225" t="s">
        <v>49</v>
      </c>
      <c r="M441" s="223">
        <v>44075</v>
      </c>
      <c r="N441" s="224">
        <v>5.4900000045696897</v>
      </c>
      <c r="V441" s="43" t="str">
        <f t="shared" si="13"/>
        <v>Stage 1 Nozzle Assy44075</v>
      </c>
      <c r="W441" s="225" t="s">
        <v>49</v>
      </c>
      <c r="X441" s="223">
        <v>44075</v>
      </c>
      <c r="Y441" s="224">
        <v>0</v>
      </c>
    </row>
    <row r="442" spans="11:25" x14ac:dyDescent="0.35">
      <c r="K442" s="43" t="str">
        <f t="shared" si="12"/>
        <v>Stage 1 Nozzle Assy44105</v>
      </c>
      <c r="L442" s="225" t="s">
        <v>49</v>
      </c>
      <c r="M442" s="223">
        <v>44105</v>
      </c>
      <c r="N442" s="224">
        <v>4.9433332184950496</v>
      </c>
      <c r="V442" s="43" t="str">
        <f t="shared" si="13"/>
        <v>Stage 1 Nozzle Assy44105</v>
      </c>
      <c r="W442" s="225" t="s">
        <v>49</v>
      </c>
      <c r="X442" s="223">
        <v>44105</v>
      </c>
      <c r="Y442" s="224">
        <v>0</v>
      </c>
    </row>
    <row r="443" spans="11:25" x14ac:dyDescent="0.35">
      <c r="K443" s="43" t="str">
        <f t="shared" si="12"/>
        <v>Stage 1 Nozzle Assy44136</v>
      </c>
      <c r="L443" s="225" t="s">
        <v>49</v>
      </c>
      <c r="M443" s="223">
        <v>44136</v>
      </c>
      <c r="N443" s="224">
        <v>4.9433332184950496</v>
      </c>
      <c r="V443" s="43" t="str">
        <f t="shared" si="13"/>
        <v>Stage 1 Nozzle Assy44136</v>
      </c>
      <c r="W443" s="225" t="s">
        <v>49</v>
      </c>
      <c r="X443" s="223">
        <v>44136</v>
      </c>
      <c r="Y443" s="224">
        <v>0</v>
      </c>
    </row>
    <row r="444" spans="11:25" x14ac:dyDescent="0.35">
      <c r="K444" s="43" t="str">
        <f t="shared" si="12"/>
        <v>Stage 1 Nozzle Assy44166</v>
      </c>
      <c r="L444" s="225" t="s">
        <v>49</v>
      </c>
      <c r="M444" s="223">
        <v>44166</v>
      </c>
      <c r="N444" s="224">
        <v>4.9433332184950496</v>
      </c>
      <c r="V444" s="43" t="str">
        <f t="shared" si="13"/>
        <v>Stage 1 Nozzle Assy44166</v>
      </c>
      <c r="W444" s="225" t="s">
        <v>49</v>
      </c>
      <c r="X444" s="223">
        <v>44166</v>
      </c>
      <c r="Y444" s="224">
        <v>0</v>
      </c>
    </row>
    <row r="445" spans="11:25" x14ac:dyDescent="0.35">
      <c r="K445" s="43" t="str">
        <f t="shared" si="12"/>
        <v>Stage 1 Nozzle Assy44197</v>
      </c>
      <c r="L445" s="225" t="s">
        <v>49</v>
      </c>
      <c r="M445" s="223">
        <v>44197</v>
      </c>
      <c r="N445" s="224">
        <v>4.2266666591167397</v>
      </c>
      <c r="V445" s="43" t="str">
        <f t="shared" si="13"/>
        <v>Stage 1 Nozzle Assy44197</v>
      </c>
      <c r="W445" s="225" t="s">
        <v>49</v>
      </c>
      <c r="X445" s="223">
        <v>44197</v>
      </c>
      <c r="Y445" s="224">
        <v>0</v>
      </c>
    </row>
    <row r="446" spans="11:25" x14ac:dyDescent="0.35">
      <c r="K446" s="43" t="str">
        <f t="shared" si="12"/>
        <v>Stage 1 Nozzle Assy44228</v>
      </c>
      <c r="L446" s="225" t="s">
        <v>49</v>
      </c>
      <c r="M446" s="223">
        <v>44228</v>
      </c>
      <c r="N446" s="224">
        <v>4.2266666591167397</v>
      </c>
      <c r="V446" s="43" t="str">
        <f t="shared" si="13"/>
        <v>Stage 1 Nozzle Assy44228</v>
      </c>
      <c r="W446" s="225" t="s">
        <v>49</v>
      </c>
      <c r="X446" s="223">
        <v>44228</v>
      </c>
      <c r="Y446" s="224">
        <v>0</v>
      </c>
    </row>
    <row r="447" spans="11:25" x14ac:dyDescent="0.35">
      <c r="K447" s="43" t="str">
        <f t="shared" si="12"/>
        <v>Stage 1 Nozzle Assy44256</v>
      </c>
      <c r="L447" s="225" t="s">
        <v>49</v>
      </c>
      <c r="M447" s="223">
        <v>44256</v>
      </c>
      <c r="N447" s="224">
        <v>4.2266666591167397</v>
      </c>
      <c r="V447" s="43" t="str">
        <f t="shared" si="13"/>
        <v>Stage 1 Nozzle Assy44256</v>
      </c>
      <c r="W447" s="225" t="s">
        <v>49</v>
      </c>
      <c r="X447" s="223">
        <v>44256</v>
      </c>
      <c r="Y447" s="224">
        <v>0</v>
      </c>
    </row>
    <row r="448" spans="11:25" x14ac:dyDescent="0.35">
      <c r="K448" s="43" t="str">
        <f t="shared" si="12"/>
        <v>Stage 1 Nozzle Assy44287</v>
      </c>
      <c r="L448" s="225" t="s">
        <v>49</v>
      </c>
      <c r="M448" s="223">
        <v>44287</v>
      </c>
      <c r="N448" s="224">
        <v>5.8300000627835598</v>
      </c>
      <c r="V448" s="43" t="str">
        <f t="shared" si="13"/>
        <v>Stage 1 Nozzle Assy44287</v>
      </c>
      <c r="W448" s="225" t="s">
        <v>49</v>
      </c>
      <c r="X448" s="223">
        <v>44287</v>
      </c>
      <c r="Y448" s="224">
        <v>0</v>
      </c>
    </row>
    <row r="449" spans="11:25" x14ac:dyDescent="0.35">
      <c r="K449" s="43" t="str">
        <f t="shared" si="12"/>
        <v>Stage 1 Nozzle Assy44317</v>
      </c>
      <c r="L449" s="225" t="s">
        <v>49</v>
      </c>
      <c r="M449" s="223">
        <v>44317</v>
      </c>
      <c r="N449" s="224">
        <v>5.8300000627835598</v>
      </c>
      <c r="V449" s="43" t="str">
        <f t="shared" si="13"/>
        <v>Stage 1 Nozzle Assy44317</v>
      </c>
      <c r="W449" s="225" t="s">
        <v>49</v>
      </c>
      <c r="X449" s="223">
        <v>44317</v>
      </c>
      <c r="Y449" s="224">
        <v>0</v>
      </c>
    </row>
    <row r="450" spans="11:25" x14ac:dyDescent="0.35">
      <c r="K450" s="43" t="str">
        <f t="shared" si="12"/>
        <v>Stage 1 Nozzle Assy44348</v>
      </c>
      <c r="L450" s="225" t="s">
        <v>49</v>
      </c>
      <c r="M450" s="223">
        <v>44348</v>
      </c>
      <c r="N450" s="224">
        <v>5.8300000627835598</v>
      </c>
      <c r="V450" s="43" t="str">
        <f t="shared" si="13"/>
        <v>Stage 1 Nozzle Assy44348</v>
      </c>
      <c r="W450" s="225" t="s">
        <v>49</v>
      </c>
      <c r="X450" s="223">
        <v>44348</v>
      </c>
      <c r="Y450" s="224">
        <v>0</v>
      </c>
    </row>
    <row r="451" spans="11:25" x14ac:dyDescent="0.35">
      <c r="K451" s="43" t="str">
        <f t="shared" si="12"/>
        <v>Stage 1 Nozzle Assy44378</v>
      </c>
      <c r="L451" s="225" t="s">
        <v>49</v>
      </c>
      <c r="M451" s="223">
        <v>44378</v>
      </c>
      <c r="N451" s="224">
        <v>5.4433332184950496</v>
      </c>
      <c r="V451" s="43" t="str">
        <f t="shared" si="13"/>
        <v>Stage 1 Nozzle Assy44378</v>
      </c>
      <c r="W451" s="225" t="s">
        <v>49</v>
      </c>
      <c r="X451" s="223">
        <v>44378</v>
      </c>
      <c r="Y451" s="224">
        <v>0</v>
      </c>
    </row>
    <row r="452" spans="11:25" x14ac:dyDescent="0.35">
      <c r="K452" s="43" t="str">
        <f t="shared" si="12"/>
        <v>Stage 1 Nozzle Assy44409</v>
      </c>
      <c r="L452" s="225" t="s">
        <v>49</v>
      </c>
      <c r="M452" s="223">
        <v>44409</v>
      </c>
      <c r="N452" s="224">
        <v>5.4433332184950496</v>
      </c>
      <c r="V452" s="43" t="str">
        <f t="shared" si="13"/>
        <v>Stage 1 Nozzle Assy44409</v>
      </c>
      <c r="W452" s="225" t="s">
        <v>49</v>
      </c>
      <c r="X452" s="223">
        <v>44409</v>
      </c>
      <c r="Y452" s="224">
        <v>0</v>
      </c>
    </row>
    <row r="453" spans="11:25" x14ac:dyDescent="0.35">
      <c r="K453" s="43" t="str">
        <f t="shared" si="12"/>
        <v>Stage 1 Nozzle Assy44440</v>
      </c>
      <c r="L453" s="225" t="s">
        <v>49</v>
      </c>
      <c r="M453" s="223">
        <v>44440</v>
      </c>
      <c r="N453" s="224">
        <v>5.4433332184950496</v>
      </c>
      <c r="V453" s="43" t="str">
        <f t="shared" si="13"/>
        <v>Stage 1 Nozzle Assy44440</v>
      </c>
      <c r="W453" s="225" t="s">
        <v>49</v>
      </c>
      <c r="X453" s="223">
        <v>44440</v>
      </c>
      <c r="Y453" s="224">
        <v>0</v>
      </c>
    </row>
    <row r="454" spans="11:25" x14ac:dyDescent="0.35">
      <c r="K454" s="43" t="str">
        <f t="shared" ref="K454:K492" si="14">L454&amp;M454</f>
        <v>Stage 1 Nozzle Assy44470</v>
      </c>
      <c r="L454" s="225" t="s">
        <v>49</v>
      </c>
      <c r="M454" s="223">
        <v>44470</v>
      </c>
      <c r="N454" s="224">
        <v>4.9633333981037104</v>
      </c>
      <c r="V454" s="43" t="str">
        <f t="shared" ref="V454:V492" si="15">W454&amp;X454</f>
        <v>Stage 1 Nozzle Assy44470</v>
      </c>
      <c r="W454" s="225" t="s">
        <v>49</v>
      </c>
      <c r="X454" s="223">
        <v>44470</v>
      </c>
      <c r="Y454" s="224">
        <v>0</v>
      </c>
    </row>
    <row r="455" spans="11:25" x14ac:dyDescent="0.35">
      <c r="K455" s="43" t="str">
        <f t="shared" si="14"/>
        <v>Stage 1 Nozzle Assy44501</v>
      </c>
      <c r="L455" s="225" t="s">
        <v>49</v>
      </c>
      <c r="M455" s="223">
        <v>44501</v>
      </c>
      <c r="N455" s="224">
        <v>4.9633333981037104</v>
      </c>
      <c r="V455" s="43" t="str">
        <f t="shared" si="15"/>
        <v>Stage 1 Nozzle Assy44501</v>
      </c>
      <c r="W455" s="225" t="s">
        <v>49</v>
      </c>
      <c r="X455" s="223">
        <v>44501</v>
      </c>
      <c r="Y455" s="224">
        <v>0</v>
      </c>
    </row>
    <row r="456" spans="11:25" x14ac:dyDescent="0.35">
      <c r="K456" s="43" t="str">
        <f t="shared" si="14"/>
        <v>Stage 1 Nozzle Assy44531</v>
      </c>
      <c r="L456" s="225" t="s">
        <v>49</v>
      </c>
      <c r="M456" s="223">
        <v>44531</v>
      </c>
      <c r="N456" s="224">
        <v>4.9633333981037104</v>
      </c>
      <c r="V456" s="43" t="str">
        <f t="shared" si="15"/>
        <v>Stage 1 Nozzle Assy44531</v>
      </c>
      <c r="W456" s="225" t="s">
        <v>49</v>
      </c>
      <c r="X456" s="223">
        <v>44531</v>
      </c>
      <c r="Y456" s="224">
        <v>0</v>
      </c>
    </row>
    <row r="457" spans="11:25" x14ac:dyDescent="0.35">
      <c r="K457" s="43" t="str">
        <f t="shared" si="14"/>
        <v>Stage 1 Nozzle Assy44562</v>
      </c>
      <c r="L457" s="225" t="s">
        <v>49</v>
      </c>
      <c r="M457" s="223">
        <v>44562</v>
      </c>
      <c r="N457" s="224">
        <v>4.1499999811252</v>
      </c>
      <c r="V457" s="43" t="str">
        <f t="shared" si="15"/>
        <v>Stage 1 Nozzle Assy44562</v>
      </c>
      <c r="W457" s="225" t="s">
        <v>49</v>
      </c>
      <c r="X457" s="223">
        <v>44562</v>
      </c>
      <c r="Y457" s="224">
        <v>0</v>
      </c>
    </row>
    <row r="458" spans="11:25" x14ac:dyDescent="0.35">
      <c r="K458" s="43" t="str">
        <f t="shared" si="14"/>
        <v>Stage 1 Nozzle Assy44593</v>
      </c>
      <c r="L458" s="225" t="s">
        <v>49</v>
      </c>
      <c r="M458" s="223">
        <v>44593</v>
      </c>
      <c r="N458" s="224">
        <v>4.1499999811252</v>
      </c>
      <c r="V458" s="43" t="str">
        <f t="shared" si="15"/>
        <v>Stage 1 Nozzle Assy44593</v>
      </c>
      <c r="W458" s="225" t="s">
        <v>49</v>
      </c>
      <c r="X458" s="223">
        <v>44593</v>
      </c>
      <c r="Y458" s="224">
        <v>0</v>
      </c>
    </row>
    <row r="459" spans="11:25" x14ac:dyDescent="0.35">
      <c r="K459" s="43" t="str">
        <f t="shared" si="14"/>
        <v>Stage 1 Nozzle Assy44621</v>
      </c>
      <c r="L459" s="225" t="s">
        <v>49</v>
      </c>
      <c r="M459" s="223">
        <v>44621</v>
      </c>
      <c r="N459" s="224">
        <v>4.1499999811252</v>
      </c>
      <c r="V459" s="43" t="str">
        <f t="shared" si="15"/>
        <v>Stage 1 Nozzle Assy44621</v>
      </c>
      <c r="W459" s="225" t="s">
        <v>49</v>
      </c>
      <c r="X459" s="223">
        <v>44621</v>
      </c>
      <c r="Y459" s="224">
        <v>0</v>
      </c>
    </row>
    <row r="460" spans="11:25" x14ac:dyDescent="0.35">
      <c r="K460" s="43" t="str">
        <f t="shared" si="14"/>
        <v>Stage 1 Nozzle Assy44652</v>
      </c>
      <c r="L460" s="225" t="s">
        <v>49</v>
      </c>
      <c r="M460" s="223">
        <v>44652</v>
      </c>
      <c r="N460" s="224">
        <v>5.6099999447663604</v>
      </c>
      <c r="V460" s="43" t="str">
        <f t="shared" si="15"/>
        <v>Stage 1 Nozzle Assy44652</v>
      </c>
      <c r="W460" s="225" t="s">
        <v>49</v>
      </c>
      <c r="X460" s="223">
        <v>44652</v>
      </c>
      <c r="Y460" s="224">
        <v>0</v>
      </c>
    </row>
    <row r="461" spans="11:25" x14ac:dyDescent="0.35">
      <c r="K461" s="43" t="str">
        <f t="shared" si="14"/>
        <v>Stage 1 Nozzle Assy44682</v>
      </c>
      <c r="L461" s="225" t="s">
        <v>49</v>
      </c>
      <c r="M461" s="223">
        <v>44682</v>
      </c>
      <c r="N461" s="224">
        <v>5.6099999447663604</v>
      </c>
      <c r="V461" s="43" t="str">
        <f t="shared" si="15"/>
        <v>Stage 1 Nozzle Assy44682</v>
      </c>
      <c r="W461" s="225" t="s">
        <v>49</v>
      </c>
      <c r="X461" s="223">
        <v>44682</v>
      </c>
      <c r="Y461" s="224">
        <v>0</v>
      </c>
    </row>
    <row r="462" spans="11:25" x14ac:dyDescent="0.35">
      <c r="K462" s="43" t="str">
        <f t="shared" si="14"/>
        <v>Stage 1 Nozzle Assy44713</v>
      </c>
      <c r="L462" s="225" t="s">
        <v>49</v>
      </c>
      <c r="M462" s="223">
        <v>44713</v>
      </c>
      <c r="N462" s="224">
        <v>5.6099999447663604</v>
      </c>
      <c r="V462" s="43" t="str">
        <f t="shared" si="15"/>
        <v>Stage 1 Nozzle Assy44713</v>
      </c>
      <c r="W462" s="225" t="s">
        <v>49</v>
      </c>
      <c r="X462" s="223">
        <v>44713</v>
      </c>
      <c r="Y462" s="224">
        <v>0</v>
      </c>
    </row>
    <row r="463" spans="11:25" x14ac:dyDescent="0.35">
      <c r="K463" s="43" t="str">
        <f t="shared" si="14"/>
        <v>Stage 1 Nozzle Assy44743</v>
      </c>
      <c r="L463" s="225" t="s">
        <v>49</v>
      </c>
      <c r="M463" s="223">
        <v>44743</v>
      </c>
      <c r="N463" s="224">
        <v>5.6466667354106903</v>
      </c>
      <c r="V463" s="43" t="str">
        <f t="shared" si="15"/>
        <v>Stage 1 Nozzle Assy44743</v>
      </c>
      <c r="W463" s="225" t="s">
        <v>49</v>
      </c>
      <c r="X463" s="223">
        <v>44743</v>
      </c>
      <c r="Y463" s="224">
        <v>0</v>
      </c>
    </row>
    <row r="464" spans="11:25" x14ac:dyDescent="0.35">
      <c r="K464" s="43" t="str">
        <f t="shared" si="14"/>
        <v>Stage 1 Nozzle Assy44774</v>
      </c>
      <c r="L464" s="225" t="s">
        <v>49</v>
      </c>
      <c r="M464" s="223">
        <v>44774</v>
      </c>
      <c r="N464" s="224">
        <v>5.6466667354106903</v>
      </c>
      <c r="V464" s="43" t="str">
        <f t="shared" si="15"/>
        <v>Stage 1 Nozzle Assy44774</v>
      </c>
      <c r="W464" s="225" t="s">
        <v>49</v>
      </c>
      <c r="X464" s="223">
        <v>44774</v>
      </c>
      <c r="Y464" s="224">
        <v>0</v>
      </c>
    </row>
    <row r="465" spans="11:25" x14ac:dyDescent="0.35">
      <c r="K465" s="43" t="str">
        <f t="shared" si="14"/>
        <v>Stage 1 Nozzle Assy44805</v>
      </c>
      <c r="L465" s="225" t="s">
        <v>49</v>
      </c>
      <c r="M465" s="223">
        <v>44805</v>
      </c>
      <c r="N465" s="224">
        <v>5.6466667354106903</v>
      </c>
      <c r="V465" s="43" t="str">
        <f t="shared" si="15"/>
        <v>Stage 1 Nozzle Assy44805</v>
      </c>
      <c r="W465" s="225" t="s">
        <v>49</v>
      </c>
      <c r="X465" s="223">
        <v>44805</v>
      </c>
      <c r="Y465" s="224">
        <v>0</v>
      </c>
    </row>
    <row r="466" spans="11:25" x14ac:dyDescent="0.35">
      <c r="K466" s="43" t="str">
        <f t="shared" si="14"/>
        <v>Stage 1 Nozzle Assy44835</v>
      </c>
      <c r="L466" s="225" t="s">
        <v>49</v>
      </c>
      <c r="M466" s="223">
        <v>44835</v>
      </c>
      <c r="N466" s="224">
        <v>5.2566666851441104</v>
      </c>
      <c r="V466" s="43" t="str">
        <f t="shared" si="15"/>
        <v>Stage 1 Nozzle Assy44835</v>
      </c>
      <c r="W466" s="225" t="s">
        <v>49</v>
      </c>
      <c r="X466" s="223">
        <v>44835</v>
      </c>
      <c r="Y466" s="224">
        <v>0</v>
      </c>
    </row>
    <row r="467" spans="11:25" x14ac:dyDescent="0.35">
      <c r="K467" s="43" t="str">
        <f t="shared" si="14"/>
        <v>Stage 1 Nozzle Assy44866</v>
      </c>
      <c r="L467" s="225" t="s">
        <v>49</v>
      </c>
      <c r="M467" s="223">
        <v>44866</v>
      </c>
      <c r="N467" s="224">
        <v>5.2566666851441104</v>
      </c>
      <c r="V467" s="43" t="str">
        <f t="shared" si="15"/>
        <v>Stage 1 Nozzle Assy44866</v>
      </c>
      <c r="W467" s="225" t="s">
        <v>49</v>
      </c>
      <c r="X467" s="223">
        <v>44866</v>
      </c>
      <c r="Y467" s="224">
        <v>0</v>
      </c>
    </row>
    <row r="468" spans="11:25" x14ac:dyDescent="0.35">
      <c r="K468" s="43" t="str">
        <f t="shared" si="14"/>
        <v>Stage 1 Nozzle Assy44896</v>
      </c>
      <c r="L468" s="225" t="s">
        <v>49</v>
      </c>
      <c r="M468" s="223">
        <v>44896</v>
      </c>
      <c r="N468" s="224">
        <v>5.2566666851441104</v>
      </c>
      <c r="V468" s="43" t="str">
        <f t="shared" si="15"/>
        <v>Stage 1 Nozzle Assy44896</v>
      </c>
      <c r="W468" s="225" t="s">
        <v>49</v>
      </c>
      <c r="X468" s="223">
        <v>44896</v>
      </c>
      <c r="Y468" s="224">
        <v>0</v>
      </c>
    </row>
    <row r="469" spans="11:25" x14ac:dyDescent="0.35">
      <c r="K469" s="43" t="str">
        <f t="shared" si="14"/>
        <v>Stage 1 Nozzle Assy44927</v>
      </c>
      <c r="L469" s="225" t="s">
        <v>49</v>
      </c>
      <c r="M469" s="223">
        <v>44927</v>
      </c>
      <c r="N469" s="224">
        <v>4.0466666445136097</v>
      </c>
      <c r="V469" s="43" t="str">
        <f t="shared" si="15"/>
        <v>Stage 1 Nozzle Assy44927</v>
      </c>
      <c r="W469" s="225" t="s">
        <v>49</v>
      </c>
      <c r="X469" s="223">
        <v>44927</v>
      </c>
      <c r="Y469" s="224">
        <v>0</v>
      </c>
    </row>
    <row r="470" spans="11:25" x14ac:dyDescent="0.35">
      <c r="K470" s="43" t="str">
        <f t="shared" si="14"/>
        <v>Stage 1 Nozzle Assy44958</v>
      </c>
      <c r="L470" s="225" t="s">
        <v>49</v>
      </c>
      <c r="M470" s="223">
        <v>44958</v>
      </c>
      <c r="N470" s="224">
        <v>4.0466666445136097</v>
      </c>
      <c r="V470" s="43" t="str">
        <f t="shared" si="15"/>
        <v>Stage 1 Nozzle Assy44958</v>
      </c>
      <c r="W470" s="225" t="s">
        <v>49</v>
      </c>
      <c r="X470" s="223">
        <v>44958</v>
      </c>
      <c r="Y470" s="224">
        <v>0</v>
      </c>
    </row>
    <row r="471" spans="11:25" x14ac:dyDescent="0.35">
      <c r="K471" s="43" t="str">
        <f t="shared" si="14"/>
        <v>Stage 1 Nozzle Assy44986</v>
      </c>
      <c r="L471" s="225" t="s">
        <v>49</v>
      </c>
      <c r="M471" s="223">
        <v>44986</v>
      </c>
      <c r="N471" s="224">
        <v>4.0466666445136097</v>
      </c>
      <c r="V471" s="43" t="str">
        <f t="shared" si="15"/>
        <v>Stage 1 Nozzle Assy44986</v>
      </c>
      <c r="W471" s="225" t="s">
        <v>49</v>
      </c>
      <c r="X471" s="223">
        <v>44986</v>
      </c>
      <c r="Y471" s="224">
        <v>0</v>
      </c>
    </row>
    <row r="472" spans="11:25" x14ac:dyDescent="0.35">
      <c r="K472" s="43" t="str">
        <f t="shared" si="14"/>
        <v>Stage 1 Nozzle Assy45017</v>
      </c>
      <c r="L472" s="225" t="s">
        <v>49</v>
      </c>
      <c r="M472" s="223">
        <v>45017</v>
      </c>
      <c r="N472" s="224">
        <v>5.89999980976184</v>
      </c>
      <c r="V472" s="43" t="str">
        <f t="shared" si="15"/>
        <v>Stage 1 Nozzle Assy45017</v>
      </c>
      <c r="W472" s="225" t="s">
        <v>49</v>
      </c>
      <c r="X472" s="223">
        <v>45017</v>
      </c>
      <c r="Y472" s="224">
        <v>0</v>
      </c>
    </row>
    <row r="473" spans="11:25" x14ac:dyDescent="0.35">
      <c r="K473" s="43" t="str">
        <f t="shared" si="14"/>
        <v>Stage 1 Nozzle Assy45047</v>
      </c>
      <c r="L473" s="225" t="s">
        <v>49</v>
      </c>
      <c r="M473" s="223">
        <v>45047</v>
      </c>
      <c r="N473" s="224">
        <v>5.89999980976184</v>
      </c>
      <c r="V473" s="43" t="str">
        <f t="shared" si="15"/>
        <v>Stage 1 Nozzle Assy45047</v>
      </c>
      <c r="W473" s="225" t="s">
        <v>49</v>
      </c>
      <c r="X473" s="223">
        <v>45047</v>
      </c>
      <c r="Y473" s="224">
        <v>0</v>
      </c>
    </row>
    <row r="474" spans="11:25" x14ac:dyDescent="0.35">
      <c r="K474" s="43" t="str">
        <f t="shared" si="14"/>
        <v>Stage 1 Nozzle Assy45078</v>
      </c>
      <c r="L474" s="225" t="s">
        <v>49</v>
      </c>
      <c r="M474" s="223">
        <v>45078</v>
      </c>
      <c r="N474" s="224">
        <v>5.89999980976184</v>
      </c>
      <c r="V474" s="43" t="str">
        <f t="shared" si="15"/>
        <v>Stage 1 Nozzle Assy45078</v>
      </c>
      <c r="W474" s="225" t="s">
        <v>49</v>
      </c>
      <c r="X474" s="223">
        <v>45078</v>
      </c>
      <c r="Y474" s="224">
        <v>0</v>
      </c>
    </row>
    <row r="475" spans="11:25" x14ac:dyDescent="0.35">
      <c r="K475" s="43" t="str">
        <f t="shared" si="14"/>
        <v>Stage 1 Nozzle Assy45108</v>
      </c>
      <c r="L475" s="225" t="s">
        <v>49</v>
      </c>
      <c r="M475" s="223">
        <v>45108</v>
      </c>
      <c r="N475" s="224">
        <v>5.8099999874830202</v>
      </c>
      <c r="V475" s="43" t="str">
        <f t="shared" si="15"/>
        <v>Stage 1 Nozzle Assy45108</v>
      </c>
      <c r="W475" s="225" t="s">
        <v>49</v>
      </c>
      <c r="X475" s="223">
        <v>45108</v>
      </c>
      <c r="Y475" s="224">
        <v>0</v>
      </c>
    </row>
    <row r="476" spans="11:25" x14ac:dyDescent="0.35">
      <c r="K476" s="43" t="str">
        <f t="shared" si="14"/>
        <v>Stage 1 Nozzle Assy45139</v>
      </c>
      <c r="L476" s="225" t="s">
        <v>49</v>
      </c>
      <c r="M476" s="223">
        <v>45139</v>
      </c>
      <c r="N476" s="224">
        <v>5.8099999874830202</v>
      </c>
      <c r="V476" s="43" t="str">
        <f t="shared" si="15"/>
        <v>Stage 1 Nozzle Assy45139</v>
      </c>
      <c r="W476" s="225" t="s">
        <v>49</v>
      </c>
      <c r="X476" s="223">
        <v>45139</v>
      </c>
      <c r="Y476" s="224">
        <v>0</v>
      </c>
    </row>
    <row r="477" spans="11:25" x14ac:dyDescent="0.35">
      <c r="K477" s="43" t="str">
        <f t="shared" si="14"/>
        <v>Stage 1 Nozzle Assy45170</v>
      </c>
      <c r="L477" s="225" t="s">
        <v>49</v>
      </c>
      <c r="M477" s="223">
        <v>45170</v>
      </c>
      <c r="N477" s="224">
        <v>5.8099999874830202</v>
      </c>
      <c r="V477" s="43" t="str">
        <f t="shared" si="15"/>
        <v>Stage 1 Nozzle Assy45170</v>
      </c>
      <c r="W477" s="225" t="s">
        <v>49</v>
      </c>
      <c r="X477" s="223">
        <v>45170</v>
      </c>
      <c r="Y477" s="224">
        <v>0</v>
      </c>
    </row>
    <row r="478" spans="11:25" x14ac:dyDescent="0.35">
      <c r="K478" s="43" t="str">
        <f t="shared" si="14"/>
        <v>Stage 1 Nozzle Assy45200</v>
      </c>
      <c r="L478" s="225" t="s">
        <v>49</v>
      </c>
      <c r="M478" s="223">
        <v>45200</v>
      </c>
      <c r="N478" s="224">
        <v>5.2366666222612102</v>
      </c>
      <c r="V478" s="43" t="str">
        <f t="shared" si="15"/>
        <v>Stage 1 Nozzle Assy45200</v>
      </c>
      <c r="W478" s="225" t="s">
        <v>49</v>
      </c>
      <c r="X478" s="223">
        <v>45200</v>
      </c>
      <c r="Y478" s="224">
        <v>0</v>
      </c>
    </row>
    <row r="479" spans="11:25" x14ac:dyDescent="0.35">
      <c r="K479" s="43" t="str">
        <f t="shared" si="14"/>
        <v>Stage 1 Nozzle Assy45231</v>
      </c>
      <c r="L479" s="225" t="s">
        <v>49</v>
      </c>
      <c r="M479" s="223">
        <v>45231</v>
      </c>
      <c r="N479" s="224">
        <v>5.2366666222612102</v>
      </c>
      <c r="V479" s="43" t="str">
        <f t="shared" si="15"/>
        <v>Stage 1 Nozzle Assy45231</v>
      </c>
      <c r="W479" s="225" t="s">
        <v>49</v>
      </c>
      <c r="X479" s="223">
        <v>45231</v>
      </c>
      <c r="Y479" s="224">
        <v>0</v>
      </c>
    </row>
    <row r="480" spans="11:25" x14ac:dyDescent="0.35">
      <c r="K480" s="43" t="str">
        <f t="shared" si="14"/>
        <v>Stage 1 Nozzle Assy45261</v>
      </c>
      <c r="L480" s="225" t="s">
        <v>49</v>
      </c>
      <c r="M480" s="223">
        <v>45261</v>
      </c>
      <c r="N480" s="224">
        <v>5.2366666222612102</v>
      </c>
      <c r="V480" s="43" t="str">
        <f t="shared" si="15"/>
        <v>Stage 1 Nozzle Assy45261</v>
      </c>
      <c r="W480" s="225" t="s">
        <v>49</v>
      </c>
      <c r="X480" s="223">
        <v>45261</v>
      </c>
      <c r="Y480" s="224">
        <v>0</v>
      </c>
    </row>
    <row r="481" spans="11:25" x14ac:dyDescent="0.35">
      <c r="K481" s="43" t="str">
        <f t="shared" si="14"/>
        <v>Stage 1 Nozzle Assy45292</v>
      </c>
      <c r="L481" s="225" t="s">
        <v>49</v>
      </c>
      <c r="M481" s="223">
        <v>45292</v>
      </c>
      <c r="N481" s="224">
        <v>3.9400000895063099</v>
      </c>
      <c r="V481" s="43" t="str">
        <f t="shared" si="15"/>
        <v>Stage 1 Nozzle Assy45292</v>
      </c>
      <c r="W481" s="225" t="s">
        <v>49</v>
      </c>
      <c r="X481" s="223">
        <v>45292</v>
      </c>
      <c r="Y481" s="224">
        <v>0</v>
      </c>
    </row>
    <row r="482" spans="11:25" x14ac:dyDescent="0.35">
      <c r="K482" s="43" t="str">
        <f t="shared" si="14"/>
        <v>Stage 1 Nozzle Assy45323</v>
      </c>
      <c r="L482" s="225" t="s">
        <v>49</v>
      </c>
      <c r="M482" s="223">
        <v>45323</v>
      </c>
      <c r="N482" s="224">
        <v>3.9400000895063099</v>
      </c>
      <c r="V482" s="43" t="str">
        <f t="shared" si="15"/>
        <v>Stage 1 Nozzle Assy45323</v>
      </c>
      <c r="W482" s="225" t="s">
        <v>49</v>
      </c>
      <c r="X482" s="223">
        <v>45323</v>
      </c>
      <c r="Y482" s="224">
        <v>0</v>
      </c>
    </row>
    <row r="483" spans="11:25" x14ac:dyDescent="0.35">
      <c r="K483" s="43" t="str">
        <f t="shared" si="14"/>
        <v>Stage 1 Nozzle Assy45352</v>
      </c>
      <c r="L483" s="225" t="s">
        <v>49</v>
      </c>
      <c r="M483" s="223">
        <v>45352</v>
      </c>
      <c r="N483" s="224">
        <v>3.9400000895063099</v>
      </c>
      <c r="V483" s="43" t="str">
        <f t="shared" si="15"/>
        <v>Stage 1 Nozzle Assy45352</v>
      </c>
      <c r="W483" s="225" t="s">
        <v>49</v>
      </c>
      <c r="X483" s="223">
        <v>45352</v>
      </c>
      <c r="Y483" s="224">
        <v>0</v>
      </c>
    </row>
    <row r="484" spans="11:25" x14ac:dyDescent="0.35">
      <c r="K484" s="43" t="str">
        <f t="shared" si="14"/>
        <v>Stage 1 Nozzle Assy45383</v>
      </c>
      <c r="L484" s="225" t="s">
        <v>49</v>
      </c>
      <c r="M484" s="223">
        <v>45383</v>
      </c>
      <c r="N484" s="224">
        <v>5.7633333330353098</v>
      </c>
      <c r="V484" s="43" t="str">
        <f t="shared" si="15"/>
        <v>Stage 1 Nozzle Assy45383</v>
      </c>
      <c r="W484" s="225" t="s">
        <v>49</v>
      </c>
      <c r="X484" s="223">
        <v>45383</v>
      </c>
      <c r="Y484" s="224">
        <v>0</v>
      </c>
    </row>
    <row r="485" spans="11:25" x14ac:dyDescent="0.35">
      <c r="K485" s="43" t="str">
        <f t="shared" si="14"/>
        <v>Stage 1 Nozzle Assy45413</v>
      </c>
      <c r="L485" s="225" t="s">
        <v>49</v>
      </c>
      <c r="M485" s="223">
        <v>45413</v>
      </c>
      <c r="N485" s="224">
        <v>5.7633333330353098</v>
      </c>
      <c r="V485" s="43" t="str">
        <f t="shared" si="15"/>
        <v>Stage 1 Nozzle Assy45413</v>
      </c>
      <c r="W485" s="225" t="s">
        <v>49</v>
      </c>
      <c r="X485" s="223">
        <v>45413</v>
      </c>
      <c r="Y485" s="224">
        <v>0</v>
      </c>
    </row>
    <row r="486" spans="11:25" x14ac:dyDescent="0.35">
      <c r="K486" s="43" t="str">
        <f t="shared" si="14"/>
        <v>Stage 1 Nozzle Assy45444</v>
      </c>
      <c r="L486" s="225" t="s">
        <v>49</v>
      </c>
      <c r="M486" s="223">
        <v>45444</v>
      </c>
      <c r="N486" s="224">
        <v>5.7633333330353098</v>
      </c>
      <c r="V486" s="43" t="str">
        <f t="shared" si="15"/>
        <v>Stage 1 Nozzle Assy45444</v>
      </c>
      <c r="W486" s="225" t="s">
        <v>49</v>
      </c>
      <c r="X486" s="223">
        <v>45444</v>
      </c>
      <c r="Y486" s="224">
        <v>0</v>
      </c>
    </row>
    <row r="487" spans="11:25" x14ac:dyDescent="0.35">
      <c r="K487" s="43" t="str">
        <f t="shared" si="14"/>
        <v>Stage 1 Nozzle Assy45474</v>
      </c>
      <c r="L487" s="225" t="s">
        <v>49</v>
      </c>
      <c r="M487" s="223">
        <v>45474</v>
      </c>
      <c r="N487" s="224">
        <v>5.8199999493857204</v>
      </c>
      <c r="V487" s="43" t="str">
        <f t="shared" si="15"/>
        <v>Stage 1 Nozzle Assy45474</v>
      </c>
      <c r="W487" s="225" t="s">
        <v>49</v>
      </c>
      <c r="X487" s="223">
        <v>45474</v>
      </c>
      <c r="Y487" s="224">
        <v>0</v>
      </c>
    </row>
    <row r="488" spans="11:25" x14ac:dyDescent="0.35">
      <c r="K488" s="43" t="str">
        <f t="shared" si="14"/>
        <v>Stage 1 Nozzle Assy45505</v>
      </c>
      <c r="L488" s="225" t="s">
        <v>49</v>
      </c>
      <c r="M488" s="223">
        <v>45505</v>
      </c>
      <c r="N488" s="224">
        <v>5.8199999493857204</v>
      </c>
      <c r="V488" s="43" t="str">
        <f t="shared" si="15"/>
        <v>Stage 1 Nozzle Assy45505</v>
      </c>
      <c r="W488" s="225" t="s">
        <v>49</v>
      </c>
      <c r="X488" s="223">
        <v>45505</v>
      </c>
      <c r="Y488" s="224">
        <v>0</v>
      </c>
    </row>
    <row r="489" spans="11:25" x14ac:dyDescent="0.35">
      <c r="K489" s="43" t="str">
        <f t="shared" si="14"/>
        <v>Stage 1 Nozzle Assy45536</v>
      </c>
      <c r="L489" s="225" t="s">
        <v>49</v>
      </c>
      <c r="M489" s="223">
        <v>45536</v>
      </c>
      <c r="N489" s="224">
        <v>5.8199999493857204</v>
      </c>
      <c r="V489" s="43" t="str">
        <f t="shared" si="15"/>
        <v>Stage 1 Nozzle Assy45536</v>
      </c>
      <c r="W489" s="225" t="s">
        <v>49</v>
      </c>
      <c r="X489" s="223">
        <v>45536</v>
      </c>
      <c r="Y489" s="224">
        <v>0</v>
      </c>
    </row>
    <row r="490" spans="11:25" x14ac:dyDescent="0.35">
      <c r="K490" s="43" t="str">
        <f t="shared" si="14"/>
        <v>Stage 1 Nozzle Assy45566</v>
      </c>
      <c r="L490" s="225" t="s">
        <v>49</v>
      </c>
      <c r="M490" s="223">
        <v>45566</v>
      </c>
      <c r="N490" s="224">
        <v>5.1633332123358997</v>
      </c>
      <c r="V490" s="43" t="str">
        <f t="shared" si="15"/>
        <v>Stage 1 Nozzle Assy45566</v>
      </c>
      <c r="W490" s="225" t="s">
        <v>49</v>
      </c>
      <c r="X490" s="223">
        <v>45566</v>
      </c>
      <c r="Y490" s="224">
        <v>0</v>
      </c>
    </row>
    <row r="491" spans="11:25" x14ac:dyDescent="0.35">
      <c r="K491" s="43" t="str">
        <f t="shared" si="14"/>
        <v>Stage 1 Nozzle Assy45597</v>
      </c>
      <c r="L491" s="225" t="s">
        <v>49</v>
      </c>
      <c r="M491" s="223">
        <v>45597</v>
      </c>
      <c r="N491" s="224">
        <v>5.1633332123358997</v>
      </c>
      <c r="V491" s="43" t="str">
        <f t="shared" si="15"/>
        <v>Stage 1 Nozzle Assy45597</v>
      </c>
      <c r="W491" s="225" t="s">
        <v>49</v>
      </c>
      <c r="X491" s="223">
        <v>45597</v>
      </c>
      <c r="Y491" s="224">
        <v>0</v>
      </c>
    </row>
    <row r="492" spans="11:25" x14ac:dyDescent="0.35">
      <c r="K492" s="43" t="str">
        <f t="shared" si="14"/>
        <v>Stage 1 Nozzle Assy45627</v>
      </c>
      <c r="L492" s="225" t="s">
        <v>49</v>
      </c>
      <c r="M492" s="223">
        <v>45627</v>
      </c>
      <c r="N492" s="224">
        <v>5.1633332123358997</v>
      </c>
      <c r="V492" s="43" t="str">
        <f t="shared" si="15"/>
        <v>Stage 1 Nozzle Assy45627</v>
      </c>
      <c r="W492" s="225" t="s">
        <v>49</v>
      </c>
      <c r="X492" s="223">
        <v>45627</v>
      </c>
      <c r="Y492" s="224">
        <v>0</v>
      </c>
    </row>
  </sheetData>
  <mergeCells count="12">
    <mergeCell ref="AD2:AE2"/>
    <mergeCell ref="A2:C2"/>
    <mergeCell ref="K2:N2"/>
    <mergeCell ref="V2:Y2"/>
    <mergeCell ref="E1:N1"/>
    <mergeCell ref="P1:Y1"/>
    <mergeCell ref="AA1:AE1"/>
    <mergeCell ref="E2:F2"/>
    <mergeCell ref="H2:I2"/>
    <mergeCell ref="P2:Q2"/>
    <mergeCell ref="S2:T2"/>
    <mergeCell ref="AA2:A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DCCB-4097-4DD3-9B8E-1A20C5227275}">
  <dimension ref="A1:AC125"/>
  <sheetViews>
    <sheetView topLeftCell="A55" zoomScale="80" zoomScaleNormal="80" workbookViewId="0">
      <selection activeCell="A2" sqref="A2"/>
    </sheetView>
  </sheetViews>
  <sheetFormatPr defaultColWidth="9.1796875" defaultRowHeight="14.5" x14ac:dyDescent="0.35"/>
  <cols>
    <col min="1" max="1" width="9.1796875" style="15"/>
    <col min="2" max="10" width="9.453125" style="16" customWidth="1"/>
    <col min="11" max="11" width="7.81640625" style="16" customWidth="1"/>
    <col min="12" max="20" width="9.453125" style="16" customWidth="1"/>
    <col min="21" max="21" width="11.1796875" style="16" customWidth="1"/>
    <col min="22" max="22" width="18.1796875" style="16" customWidth="1"/>
    <col min="23" max="24" width="9.1796875" style="16"/>
    <col min="25" max="27" width="18.7265625" style="16" customWidth="1"/>
    <col min="28" max="29" width="9.1796875" style="16"/>
    <col min="30" max="16384" width="9.1796875" style="15"/>
  </cols>
  <sheetData>
    <row r="1" spans="1:29" ht="15" customHeight="1" x14ac:dyDescent="0.35">
      <c r="B1" s="244" t="s">
        <v>65</v>
      </c>
      <c r="C1" s="244"/>
      <c r="D1" s="244"/>
      <c r="E1" s="244"/>
      <c r="F1" s="244"/>
      <c r="G1" s="244"/>
      <c r="H1" s="244"/>
      <c r="I1" s="210"/>
      <c r="J1" s="210"/>
      <c r="L1" s="244" t="s">
        <v>64</v>
      </c>
      <c r="M1" s="245"/>
      <c r="N1" s="245"/>
      <c r="O1" s="245"/>
      <c r="P1" s="245"/>
      <c r="Q1" s="245"/>
      <c r="R1" s="245"/>
      <c r="V1" s="45" t="s">
        <v>32</v>
      </c>
    </row>
    <row r="2" spans="1:29" s="18" customFormat="1" ht="51" customHeight="1" x14ac:dyDescent="0.35">
      <c r="B2" s="46" t="s">
        <v>14</v>
      </c>
      <c r="C2" s="47" t="s">
        <v>15</v>
      </c>
      <c r="D2" s="47" t="s">
        <v>8</v>
      </c>
      <c r="E2" s="47" t="s">
        <v>9</v>
      </c>
      <c r="F2" s="47" t="s">
        <v>47</v>
      </c>
      <c r="G2" s="47" t="s">
        <v>13</v>
      </c>
      <c r="H2" s="47" t="s">
        <v>12</v>
      </c>
      <c r="I2" s="47" t="s">
        <v>115</v>
      </c>
      <c r="J2" s="47" t="s">
        <v>116</v>
      </c>
      <c r="K2" s="48"/>
      <c r="L2" s="46" t="s">
        <v>14</v>
      </c>
      <c r="M2" s="47" t="s">
        <v>15</v>
      </c>
      <c r="N2" s="47" t="s">
        <v>8</v>
      </c>
      <c r="O2" s="47" t="s">
        <v>9</v>
      </c>
      <c r="P2" s="47" t="s">
        <v>47</v>
      </c>
      <c r="Q2" s="47" t="s">
        <v>13</v>
      </c>
      <c r="R2" s="47" t="s">
        <v>12</v>
      </c>
      <c r="S2" s="47" t="s">
        <v>115</v>
      </c>
      <c r="T2" s="47" t="s">
        <v>116</v>
      </c>
      <c r="U2" s="48"/>
      <c r="V2" s="46" t="s">
        <v>14</v>
      </c>
      <c r="W2" s="48"/>
      <c r="X2" s="48"/>
      <c r="Y2" s="49" t="s">
        <v>33</v>
      </c>
      <c r="Z2" s="49" t="s">
        <v>34</v>
      </c>
      <c r="AA2" s="49" t="s">
        <v>35</v>
      </c>
      <c r="AB2" s="48"/>
      <c r="AC2" s="48"/>
    </row>
    <row r="3" spans="1:29" x14ac:dyDescent="0.35">
      <c r="A3" s="33">
        <v>43800</v>
      </c>
      <c r="B3" s="16">
        <f>Raw_Output_5YW!F5</f>
        <v>4.4853296997706096</v>
      </c>
      <c r="C3" s="16">
        <f>VLOOKUP(C$2&amp;$A3, Raw_Output_5YW!$K:$N, 4, 0)</f>
        <v>1.23666667938232</v>
      </c>
      <c r="D3" s="16">
        <f>VLOOKUP(D$2&amp;$A3, Raw_Output_5YW!$K:$N, 4, 0)</f>
        <v>5.3333333333333304</v>
      </c>
      <c r="E3" s="16">
        <f>VLOOKUP(E$2&amp;$A3, Raw_Output_5YW!$K:$N, 4, 0)</f>
        <v>3.5666665881872199</v>
      </c>
      <c r="F3" s="16">
        <f>VLOOKUP(F$2&amp;$A3, Raw_Output_5YW!$K:$N, 4, 0)</f>
        <v>3.4433334097266202</v>
      </c>
      <c r="G3" s="16">
        <f>VLOOKUP(G$2&amp;$A3, Raw_Output_5YW!$K:$N, 4, 0)</f>
        <v>3.18999992311001</v>
      </c>
      <c r="H3" s="16">
        <f>VLOOKUP(H$2&amp;$A3, Raw_Output_5YW!$K:$N, 4, 0)</f>
        <v>1.643333380421</v>
      </c>
      <c r="I3" s="16">
        <f>VLOOKUP(I$2&amp;$A3, Raw_Output_5YW!$K:$N, 4, 0)</f>
        <v>4.69999996821086</v>
      </c>
      <c r="J3" s="16">
        <f>VLOOKUP(J$2&amp;$A3, Raw_Output_5YW!$K:$N, 4, 0)</f>
        <v>5.1733334859212201</v>
      </c>
      <c r="L3" s="16">
        <f>Raw_Output_5YW!Q5</f>
        <v>3.1713369764328001</v>
      </c>
      <c r="M3" s="16">
        <f>VLOOKUP(M$2&amp;$A3, Raw_Output_5YW!$V:$Y, 4, 0)</f>
        <v>0</v>
      </c>
      <c r="N3" s="16">
        <f>VLOOKUP(N$2&amp;$A3, Raw_Output_5YW!$V:$Y, 4, 0)</f>
        <v>2.2399999300638802</v>
      </c>
      <c r="O3" s="16">
        <f>VLOOKUP(O$2&amp;$A3, Raw_Output_5YW!$V:$Y, 4, 0)</f>
        <v>0</v>
      </c>
      <c r="P3" s="16">
        <f>VLOOKUP(P$2&amp;$A3, Raw_Output_5YW!$V:$Y, 4, 0)</f>
        <v>2.6366666158040402</v>
      </c>
      <c r="Q3" s="16">
        <f>VLOOKUP(Q$2&amp;$A3, Raw_Output_5YW!$V:$Y, 4, 0)</f>
        <v>2.4599999586741101</v>
      </c>
      <c r="R3" s="16">
        <f>VLOOKUP(R$2&amp;$A3, Raw_Output_5YW!$V:$Y, 4, 0)</f>
        <v>0</v>
      </c>
      <c r="S3" s="16">
        <f>VLOOKUP(S$2&amp;$A3, Raw_Output_5YW!$V:$Y, 4, 0)</f>
        <v>0</v>
      </c>
      <c r="T3" s="16">
        <f>VLOOKUP(T$2&amp;$A3, Raw_Output_5YW!$V:$Y, 4, 0)</f>
        <v>0</v>
      </c>
      <c r="V3" s="16">
        <f>Raw_Output_5YW!AB5</f>
        <v>0.66666666666666696</v>
      </c>
      <c r="Y3" s="16">
        <f>Raw_Output_5YW!I5</f>
        <v>4.0068332245796903</v>
      </c>
      <c r="Z3" s="16">
        <f>Raw_Output_5YW!AE5</f>
        <v>0.66666666666666696</v>
      </c>
      <c r="AA3" s="16">
        <f>Raw_Output_5YW!T5</f>
        <v>1.3031666666666699</v>
      </c>
    </row>
    <row r="4" spans="1:29" x14ac:dyDescent="0.35">
      <c r="A4" s="33">
        <v>43831</v>
      </c>
      <c r="B4" s="214">
        <f>Raw_Output_5YW!F6</f>
        <v>11.8185527086417</v>
      </c>
      <c r="C4" s="16">
        <f>VLOOKUP(C$2&amp;$A4, Raw_Output_5YW!$K:$N, 4, 0)</f>
        <v>2.7533334096272801</v>
      </c>
      <c r="D4" s="16">
        <f>VLOOKUP(D$2&amp;$A4, Raw_Output_5YW!$K:$N, 4, 0)</f>
        <v>13.6766662597656</v>
      </c>
      <c r="E4" s="16">
        <f>VLOOKUP(E$2&amp;$A4, Raw_Output_5YW!$K:$N, 4, 0)</f>
        <v>9.5200000206629394</v>
      </c>
      <c r="F4" s="16">
        <f>VLOOKUP(F$2&amp;$A4, Raw_Output_5YW!$K:$N, 4, 0)</f>
        <v>8.6133331811676399</v>
      </c>
      <c r="G4" s="16">
        <f>VLOOKUP(G$2&amp;$A4, Raw_Output_5YW!$K:$N, 4, 0)</f>
        <v>8.5466665128866808</v>
      </c>
      <c r="H4" s="16">
        <f>VLOOKUP(H$2&amp;$A4, Raw_Output_5YW!$K:$N, 4, 0)</f>
        <v>4.0066667248805397</v>
      </c>
      <c r="I4" s="16">
        <f>VLOOKUP(I$2&amp;$A4, Raw_Output_5YW!$K:$N, 4, 0)</f>
        <v>11.020000139872201</v>
      </c>
      <c r="J4" s="16">
        <f>VLOOKUP(J$2&amp;$A4, Raw_Output_5YW!$K:$N, 4, 0)</f>
        <v>12.533332824706999</v>
      </c>
      <c r="L4" s="214">
        <f>Raw_Output_5YW!Q6</f>
        <v>0.69811402160326697</v>
      </c>
      <c r="M4" s="16">
        <f>VLOOKUP(M$2&amp;$A4, Raw_Output_5YW!$V:$Y, 4, 0)</f>
        <v>0</v>
      </c>
      <c r="N4" s="16">
        <f>VLOOKUP(N$2&amp;$A4, Raw_Output_5YW!$V:$Y, 4, 0)</f>
        <v>0.149999996026357</v>
      </c>
      <c r="O4" s="16">
        <f>VLOOKUP(O$2&amp;$A4, Raw_Output_5YW!$V:$Y, 4, 0)</f>
        <v>0</v>
      </c>
      <c r="P4" s="16">
        <f>VLOOKUP(P$2&amp;$A4, Raw_Output_5YW!$V:$Y, 4, 0)</f>
        <v>1.5599999427795399</v>
      </c>
      <c r="Q4" s="16">
        <f>VLOOKUP(Q$2&amp;$A4, Raw_Output_5YW!$V:$Y, 4, 0)</f>
        <v>0.15333333487312001</v>
      </c>
      <c r="R4" s="16">
        <f>VLOOKUP(R$2&amp;$A4, Raw_Output_5YW!$V:$Y, 4, 0)</f>
        <v>0</v>
      </c>
      <c r="S4" s="16">
        <f>VLOOKUP(S$2&amp;$A4, Raw_Output_5YW!$V:$Y, 4, 0)</f>
        <v>0</v>
      </c>
      <c r="T4" s="16">
        <f>VLOOKUP(T$2&amp;$A4, Raw_Output_5YW!$V:$Y, 4, 0)</f>
        <v>0</v>
      </c>
      <c r="V4" s="214">
        <f>Raw_Output_5YW!AB6</f>
        <v>1.9966666698455799</v>
      </c>
      <c r="Y4" s="214">
        <f>Raw_Output_5YW!I6</f>
        <v>2.2221699843803999</v>
      </c>
      <c r="Z4" s="214">
        <f>Raw_Output_5YW!AE6</f>
        <v>1.9966666698455799</v>
      </c>
      <c r="AA4" s="214">
        <f>Raw_Output_5YW!T6</f>
        <v>0.36116334398587502</v>
      </c>
    </row>
    <row r="5" spans="1:29" x14ac:dyDescent="0.35">
      <c r="A5" s="33">
        <v>43862</v>
      </c>
      <c r="B5" s="214">
        <f>Raw_Output_5YW!F7</f>
        <v>11.8185527086417</v>
      </c>
      <c r="C5" s="16">
        <f>VLOOKUP(C$2&amp;$A5, Raw_Output_5YW!$K:$N, 4, 0)</f>
        <v>2.7533334096272801</v>
      </c>
      <c r="D5" s="16">
        <f>VLOOKUP(D$2&amp;$A5, Raw_Output_5YW!$K:$N, 4, 0)</f>
        <v>13.6766662597656</v>
      </c>
      <c r="E5" s="16">
        <f>VLOOKUP(E$2&amp;$A5, Raw_Output_5YW!$K:$N, 4, 0)</f>
        <v>9.5200000206629394</v>
      </c>
      <c r="F5" s="16">
        <f>VLOOKUP(F$2&amp;$A5, Raw_Output_5YW!$K:$N, 4, 0)</f>
        <v>8.6133331811676399</v>
      </c>
      <c r="G5" s="16">
        <f>VLOOKUP(G$2&amp;$A5, Raw_Output_5YW!$K:$N, 4, 0)</f>
        <v>8.5466665128866808</v>
      </c>
      <c r="H5" s="16">
        <f>VLOOKUP(H$2&amp;$A5, Raw_Output_5YW!$K:$N, 4, 0)</f>
        <v>4.0066667248805397</v>
      </c>
      <c r="I5" s="16">
        <f>VLOOKUP(I$2&amp;$A5, Raw_Output_5YW!$K:$N, 4, 0)</f>
        <v>11.020000139872201</v>
      </c>
      <c r="J5" s="16">
        <f>VLOOKUP(J$2&amp;$A5, Raw_Output_5YW!$K:$N, 4, 0)</f>
        <v>12.533332824706999</v>
      </c>
      <c r="L5" s="214">
        <f>Raw_Output_5YW!Q7</f>
        <v>0.69811402160326697</v>
      </c>
      <c r="M5" s="16">
        <f>VLOOKUP(M$2&amp;$A5, Raw_Output_5YW!$V:$Y, 4, 0)</f>
        <v>0</v>
      </c>
      <c r="N5" s="16">
        <f>VLOOKUP(N$2&amp;$A5, Raw_Output_5YW!$V:$Y, 4, 0)</f>
        <v>0.149999996026357</v>
      </c>
      <c r="O5" s="16">
        <f>VLOOKUP(O$2&amp;$A5, Raw_Output_5YW!$V:$Y, 4, 0)</f>
        <v>0</v>
      </c>
      <c r="P5" s="16">
        <f>VLOOKUP(P$2&amp;$A5, Raw_Output_5YW!$V:$Y, 4, 0)</f>
        <v>1.5599999427795399</v>
      </c>
      <c r="Q5" s="16">
        <f>VLOOKUP(Q$2&amp;$A5, Raw_Output_5YW!$V:$Y, 4, 0)</f>
        <v>0.15333333487312001</v>
      </c>
      <c r="R5" s="16">
        <f>VLOOKUP(R$2&amp;$A5, Raw_Output_5YW!$V:$Y, 4, 0)</f>
        <v>0</v>
      </c>
      <c r="S5" s="16">
        <f>VLOOKUP(S$2&amp;$A5, Raw_Output_5YW!$V:$Y, 4, 0)</f>
        <v>0</v>
      </c>
      <c r="T5" s="16">
        <f>VLOOKUP(T$2&amp;$A5, Raw_Output_5YW!$V:$Y, 4, 0)</f>
        <v>0</v>
      </c>
      <c r="V5" s="214">
        <f>Raw_Output_5YW!AB7</f>
        <v>1.9966666698455799</v>
      </c>
      <c r="Y5" s="214">
        <f>Raw_Output_5YW!I7</f>
        <v>2.2221699843803999</v>
      </c>
      <c r="Z5" s="214">
        <f>Raw_Output_5YW!AE7</f>
        <v>1.9966666698455799</v>
      </c>
      <c r="AA5" s="214">
        <f>Raw_Output_5YW!T7</f>
        <v>0.36116334398587502</v>
      </c>
    </row>
    <row r="6" spans="1:29" x14ac:dyDescent="0.35">
      <c r="A6" s="33">
        <v>43891</v>
      </c>
      <c r="B6" s="214">
        <f>Raw_Output_5YW!F8</f>
        <v>11.8185527086417</v>
      </c>
      <c r="C6" s="16">
        <f>VLOOKUP(C$2&amp;$A6, Raw_Output_5YW!$K:$N, 4, 0)</f>
        <v>2.7533334096272801</v>
      </c>
      <c r="D6" s="16">
        <f>VLOOKUP(D$2&amp;$A6, Raw_Output_5YW!$K:$N, 4, 0)</f>
        <v>13.6766662597656</v>
      </c>
      <c r="E6" s="16">
        <f>VLOOKUP(E$2&amp;$A6, Raw_Output_5YW!$K:$N, 4, 0)</f>
        <v>9.5200000206629394</v>
      </c>
      <c r="F6" s="16">
        <f>VLOOKUP(F$2&amp;$A6, Raw_Output_5YW!$K:$N, 4, 0)</f>
        <v>8.6133331811676399</v>
      </c>
      <c r="G6" s="16">
        <f>VLOOKUP(G$2&amp;$A6, Raw_Output_5YW!$K:$N, 4, 0)</f>
        <v>8.5466665128866808</v>
      </c>
      <c r="H6" s="16">
        <f>VLOOKUP(H$2&amp;$A6, Raw_Output_5YW!$K:$N, 4, 0)</f>
        <v>4.0066667248805397</v>
      </c>
      <c r="I6" s="16">
        <f>VLOOKUP(I$2&amp;$A6, Raw_Output_5YW!$K:$N, 4, 0)</f>
        <v>11.020000139872201</v>
      </c>
      <c r="J6" s="16">
        <f>VLOOKUP(J$2&amp;$A6, Raw_Output_5YW!$K:$N, 4, 0)</f>
        <v>12.533332824706999</v>
      </c>
      <c r="L6" s="214">
        <f>Raw_Output_5YW!Q8</f>
        <v>0.69811402160326697</v>
      </c>
      <c r="M6" s="16">
        <f>VLOOKUP(M$2&amp;$A6, Raw_Output_5YW!$V:$Y, 4, 0)</f>
        <v>0</v>
      </c>
      <c r="N6" s="16">
        <f>VLOOKUP(N$2&amp;$A6, Raw_Output_5YW!$V:$Y, 4, 0)</f>
        <v>0.149999996026357</v>
      </c>
      <c r="O6" s="16">
        <f>VLOOKUP(O$2&amp;$A6, Raw_Output_5YW!$V:$Y, 4, 0)</f>
        <v>0</v>
      </c>
      <c r="P6" s="16">
        <f>VLOOKUP(P$2&amp;$A6, Raw_Output_5YW!$V:$Y, 4, 0)</f>
        <v>1.5599999427795399</v>
      </c>
      <c r="Q6" s="16">
        <f>VLOOKUP(Q$2&amp;$A6, Raw_Output_5YW!$V:$Y, 4, 0)</f>
        <v>0.15333333487312001</v>
      </c>
      <c r="R6" s="16">
        <f>VLOOKUP(R$2&amp;$A6, Raw_Output_5YW!$V:$Y, 4, 0)</f>
        <v>0</v>
      </c>
      <c r="S6" s="16">
        <f>VLOOKUP(S$2&amp;$A6, Raw_Output_5YW!$V:$Y, 4, 0)</f>
        <v>0</v>
      </c>
      <c r="T6" s="16">
        <f>VLOOKUP(T$2&amp;$A6, Raw_Output_5YW!$V:$Y, 4, 0)</f>
        <v>0</v>
      </c>
      <c r="V6" s="214">
        <f>Raw_Output_5YW!AB8</f>
        <v>1.9966666698455799</v>
      </c>
      <c r="Y6" s="214">
        <f>Raw_Output_5YW!I8</f>
        <v>2.2221699843803999</v>
      </c>
      <c r="Z6" s="214">
        <f>Raw_Output_5YW!AE8</f>
        <v>1.9966666698455799</v>
      </c>
      <c r="AA6" s="214">
        <f>Raw_Output_5YW!T8</f>
        <v>0.36116334398587502</v>
      </c>
    </row>
    <row r="7" spans="1:29" x14ac:dyDescent="0.35">
      <c r="A7" s="33">
        <v>43922</v>
      </c>
      <c r="B7" s="214">
        <f>Raw_Output_5YW!F9</f>
        <v>15.938880290271801</v>
      </c>
      <c r="C7" s="16">
        <f>VLOOKUP(C$2&amp;$A7, Raw_Output_5YW!$K:$N, 4, 0)</f>
        <v>4.2299998601277702</v>
      </c>
      <c r="D7" s="16">
        <f>VLOOKUP(D$2&amp;$A7, Raw_Output_5YW!$K:$N, 4, 0)</f>
        <v>18.606666564941399</v>
      </c>
      <c r="E7" s="16">
        <f>VLOOKUP(E$2&amp;$A7, Raw_Output_5YW!$K:$N, 4, 0)</f>
        <v>13.4233335455259</v>
      </c>
      <c r="F7" s="16">
        <f>VLOOKUP(F$2&amp;$A7, Raw_Output_5YW!$K:$N, 4, 0)</f>
        <v>12.513333639750901</v>
      </c>
      <c r="G7" s="16">
        <f>VLOOKUP(G$2&amp;$A7, Raw_Output_5YW!$K:$N, 4, 0)</f>
        <v>11.3566666146119</v>
      </c>
      <c r="H7" s="16">
        <f>VLOOKUP(H$2&amp;$A7, Raw_Output_5YW!$K:$N, 4, 0)</f>
        <v>5.6433332065741197</v>
      </c>
      <c r="I7" s="16">
        <f>VLOOKUP(I$2&amp;$A7, Raw_Output_5YW!$K:$N, 4, 0)</f>
        <v>15.6599998474121</v>
      </c>
      <c r="J7" s="16">
        <f>VLOOKUP(J$2&amp;$A7, Raw_Output_5YW!$K:$N, 4, 0)</f>
        <v>17.536666870117202</v>
      </c>
      <c r="L7" s="214">
        <f>Raw_Output_5YW!Q9</f>
        <v>0.93111967476010304</v>
      </c>
      <c r="M7" s="16">
        <f>VLOOKUP(M$2&amp;$A7, Raw_Output_5YW!$V:$Y, 4, 0)</f>
        <v>0</v>
      </c>
      <c r="N7" s="16">
        <f>VLOOKUP(N$2&amp;$A7, Raw_Output_5YW!$V:$Y, 4, 0)</f>
        <v>0.39666668574015301</v>
      </c>
      <c r="O7" s="16">
        <f>VLOOKUP(O$2&amp;$A7, Raw_Output_5YW!$V:$Y, 4, 0)</f>
        <v>0</v>
      </c>
      <c r="P7" s="16">
        <f>VLOOKUP(P$2&amp;$A7, Raw_Output_5YW!$V:$Y, 4, 0)</f>
        <v>1.0833333333333299</v>
      </c>
      <c r="Q7" s="16">
        <f>VLOOKUP(Q$2&amp;$A7, Raw_Output_5YW!$V:$Y, 4, 0)</f>
        <v>0.73666666944821702</v>
      </c>
      <c r="R7" s="16">
        <f>VLOOKUP(R$2&amp;$A7, Raw_Output_5YW!$V:$Y, 4, 0)</f>
        <v>0</v>
      </c>
      <c r="S7" s="16">
        <f>VLOOKUP(S$2&amp;$A7, Raw_Output_5YW!$V:$Y, 4, 0)</f>
        <v>0</v>
      </c>
      <c r="T7" s="16">
        <f>VLOOKUP(T$2&amp;$A7, Raw_Output_5YW!$V:$Y, 4, 0)</f>
        <v>0</v>
      </c>
      <c r="V7" s="214">
        <f>Raw_Output_5YW!AB9</f>
        <v>1.1566666762034099</v>
      </c>
      <c r="Y7" s="214">
        <f>Raw_Output_5YW!I9</f>
        <v>1.3064750007291599</v>
      </c>
      <c r="Z7" s="214">
        <f>Raw_Output_5YW!AE9</f>
        <v>1.1566666762034099</v>
      </c>
      <c r="AA7" s="214">
        <f>Raw_Output_5YW!T9</f>
        <v>0.176858331114054</v>
      </c>
    </row>
    <row r="8" spans="1:29" x14ac:dyDescent="0.35">
      <c r="A8" s="33">
        <v>43952</v>
      </c>
      <c r="B8" s="214">
        <f>Raw_Output_5YW!F10</f>
        <v>15.938880290271801</v>
      </c>
      <c r="C8" s="16">
        <f>VLOOKUP(C$2&amp;$A8, Raw_Output_5YW!$K:$N, 4, 0)</f>
        <v>4.2299998601277702</v>
      </c>
      <c r="D8" s="16">
        <f>VLOOKUP(D$2&amp;$A8, Raw_Output_5YW!$K:$N, 4, 0)</f>
        <v>18.606666564941399</v>
      </c>
      <c r="E8" s="16">
        <f>VLOOKUP(E$2&amp;$A8, Raw_Output_5YW!$K:$N, 4, 0)</f>
        <v>13.4233335455259</v>
      </c>
      <c r="F8" s="16">
        <f>VLOOKUP(F$2&amp;$A8, Raw_Output_5YW!$K:$N, 4, 0)</f>
        <v>12.513333639750901</v>
      </c>
      <c r="G8" s="16">
        <f>VLOOKUP(G$2&amp;$A8, Raw_Output_5YW!$K:$N, 4, 0)</f>
        <v>11.3566666146119</v>
      </c>
      <c r="H8" s="16">
        <f>VLOOKUP(H$2&amp;$A8, Raw_Output_5YW!$K:$N, 4, 0)</f>
        <v>5.6433332065741197</v>
      </c>
      <c r="I8" s="16">
        <f>VLOOKUP(I$2&amp;$A8, Raw_Output_5YW!$K:$N, 4, 0)</f>
        <v>15.6599998474121</v>
      </c>
      <c r="J8" s="16">
        <f>VLOOKUP(J$2&amp;$A8, Raw_Output_5YW!$K:$N, 4, 0)</f>
        <v>17.536666870117202</v>
      </c>
      <c r="L8" s="214">
        <f>Raw_Output_5YW!Q10</f>
        <v>0.93111967476010304</v>
      </c>
      <c r="M8" s="16">
        <f>VLOOKUP(M$2&amp;$A8, Raw_Output_5YW!$V:$Y, 4, 0)</f>
        <v>0</v>
      </c>
      <c r="N8" s="16">
        <f>VLOOKUP(N$2&amp;$A8, Raw_Output_5YW!$V:$Y, 4, 0)</f>
        <v>0.39666668574015301</v>
      </c>
      <c r="O8" s="16">
        <f>VLOOKUP(O$2&amp;$A8, Raw_Output_5YW!$V:$Y, 4, 0)</f>
        <v>0</v>
      </c>
      <c r="P8" s="16">
        <f>VLOOKUP(P$2&amp;$A8, Raw_Output_5YW!$V:$Y, 4, 0)</f>
        <v>1.0833333333333299</v>
      </c>
      <c r="Q8" s="16">
        <f>VLOOKUP(Q$2&amp;$A8, Raw_Output_5YW!$V:$Y, 4, 0)</f>
        <v>0.73666666944821702</v>
      </c>
      <c r="R8" s="16">
        <f>VLOOKUP(R$2&amp;$A8, Raw_Output_5YW!$V:$Y, 4, 0)</f>
        <v>0</v>
      </c>
      <c r="S8" s="16">
        <f>VLOOKUP(S$2&amp;$A8, Raw_Output_5YW!$V:$Y, 4, 0)</f>
        <v>0</v>
      </c>
      <c r="T8" s="16">
        <f>VLOOKUP(T$2&amp;$A8, Raw_Output_5YW!$V:$Y, 4, 0)</f>
        <v>0</v>
      </c>
      <c r="V8" s="214">
        <f>Raw_Output_5YW!AB10</f>
        <v>1.1566666762034099</v>
      </c>
      <c r="Y8" s="214">
        <f>Raw_Output_5YW!I10</f>
        <v>1.3064750007291599</v>
      </c>
      <c r="Z8" s="214">
        <f>Raw_Output_5YW!AE10</f>
        <v>1.1566666762034099</v>
      </c>
      <c r="AA8" s="214">
        <f>Raw_Output_5YW!T10</f>
        <v>0.176858331114054</v>
      </c>
    </row>
    <row r="9" spans="1:29" x14ac:dyDescent="0.35">
      <c r="A9" s="33">
        <v>43983</v>
      </c>
      <c r="B9" s="214">
        <f>Raw_Output_5YW!F11</f>
        <v>15.938880290271801</v>
      </c>
      <c r="C9" s="16">
        <f>VLOOKUP(C$2&amp;$A9, Raw_Output_5YW!$K:$N, 4, 0)</f>
        <v>4.2299998601277702</v>
      </c>
      <c r="D9" s="16">
        <f>VLOOKUP(D$2&amp;$A9, Raw_Output_5YW!$K:$N, 4, 0)</f>
        <v>18.606666564941399</v>
      </c>
      <c r="E9" s="16">
        <f>VLOOKUP(E$2&amp;$A9, Raw_Output_5YW!$K:$N, 4, 0)</f>
        <v>13.4233335455259</v>
      </c>
      <c r="F9" s="16">
        <f>VLOOKUP(F$2&amp;$A9, Raw_Output_5YW!$K:$N, 4, 0)</f>
        <v>12.513333639750901</v>
      </c>
      <c r="G9" s="16">
        <f>VLOOKUP(G$2&amp;$A9, Raw_Output_5YW!$K:$N, 4, 0)</f>
        <v>11.3566666146119</v>
      </c>
      <c r="H9" s="16">
        <f>VLOOKUP(H$2&amp;$A9, Raw_Output_5YW!$K:$N, 4, 0)</f>
        <v>5.6433332065741197</v>
      </c>
      <c r="I9" s="16">
        <f>VLOOKUP(I$2&amp;$A9, Raw_Output_5YW!$K:$N, 4, 0)</f>
        <v>15.6599998474121</v>
      </c>
      <c r="J9" s="16">
        <f>VLOOKUP(J$2&amp;$A9, Raw_Output_5YW!$K:$N, 4, 0)</f>
        <v>17.536666870117202</v>
      </c>
      <c r="L9" s="214">
        <f>Raw_Output_5YW!Q11</f>
        <v>0.93111967476010304</v>
      </c>
      <c r="M9" s="16">
        <f>VLOOKUP(M$2&amp;$A9, Raw_Output_5YW!$V:$Y, 4, 0)</f>
        <v>0</v>
      </c>
      <c r="N9" s="16">
        <f>VLOOKUP(N$2&amp;$A9, Raw_Output_5YW!$V:$Y, 4, 0)</f>
        <v>0.39666668574015301</v>
      </c>
      <c r="O9" s="16">
        <f>VLOOKUP(O$2&amp;$A9, Raw_Output_5YW!$V:$Y, 4, 0)</f>
        <v>0</v>
      </c>
      <c r="P9" s="16">
        <f>VLOOKUP(P$2&amp;$A9, Raw_Output_5YW!$V:$Y, 4, 0)</f>
        <v>1.0833333333333299</v>
      </c>
      <c r="Q9" s="16">
        <f>VLOOKUP(Q$2&amp;$A9, Raw_Output_5YW!$V:$Y, 4, 0)</f>
        <v>0.73666666944821702</v>
      </c>
      <c r="R9" s="16">
        <f>VLOOKUP(R$2&amp;$A9, Raw_Output_5YW!$V:$Y, 4, 0)</f>
        <v>0</v>
      </c>
      <c r="S9" s="16">
        <f>VLOOKUP(S$2&amp;$A9, Raw_Output_5YW!$V:$Y, 4, 0)</f>
        <v>0</v>
      </c>
      <c r="T9" s="16">
        <f>VLOOKUP(T$2&amp;$A9, Raw_Output_5YW!$V:$Y, 4, 0)</f>
        <v>0</v>
      </c>
      <c r="V9" s="214">
        <f>Raw_Output_5YW!AB11</f>
        <v>1.1566666762034099</v>
      </c>
      <c r="Y9" s="214">
        <f>Raw_Output_5YW!I11</f>
        <v>1.3064750007291599</v>
      </c>
      <c r="Z9" s="214">
        <f>Raw_Output_5YW!AE11</f>
        <v>1.1566666762034099</v>
      </c>
      <c r="AA9" s="214">
        <f>Raw_Output_5YW!T11</f>
        <v>0.176858331114054</v>
      </c>
    </row>
    <row r="10" spans="1:29" x14ac:dyDescent="0.35">
      <c r="A10" s="33">
        <v>44013</v>
      </c>
      <c r="B10" s="214">
        <f>Raw_Output_5YW!F12</f>
        <v>15.8141041573981</v>
      </c>
      <c r="C10" s="16">
        <f>VLOOKUP(C$2&amp;$A10, Raw_Output_5YW!$K:$N, 4, 0)</f>
        <v>3.8599999745686899</v>
      </c>
      <c r="D10" s="16">
        <f>VLOOKUP(D$2&amp;$A10, Raw_Output_5YW!$K:$N, 4, 0)</f>
        <v>17.546666463216098</v>
      </c>
      <c r="E10" s="16">
        <f>VLOOKUP(E$2&amp;$A10, Raw_Output_5YW!$K:$N, 4, 0)</f>
        <v>12.7466660539309</v>
      </c>
      <c r="F10" s="16">
        <f>VLOOKUP(F$2&amp;$A10, Raw_Output_5YW!$K:$N, 4, 0)</f>
        <v>11.3233337899049</v>
      </c>
      <c r="G10" s="16">
        <f>VLOOKUP(G$2&amp;$A10, Raw_Output_5YW!$K:$N, 4, 0)</f>
        <v>10.9466666678588</v>
      </c>
      <c r="H10" s="16">
        <f>VLOOKUP(H$2&amp;$A10, Raw_Output_5YW!$K:$N, 4, 0)</f>
        <v>5.4900000045696897</v>
      </c>
      <c r="I10" s="16">
        <f>VLOOKUP(I$2&amp;$A10, Raw_Output_5YW!$K:$N, 4, 0)</f>
        <v>15.143332799275701</v>
      </c>
      <c r="J10" s="16">
        <f>VLOOKUP(J$2&amp;$A10, Raw_Output_5YW!$K:$N, 4, 0)</f>
        <v>16.8233337402344</v>
      </c>
      <c r="L10" s="214">
        <f>Raw_Output_5YW!Q12</f>
        <v>1.56922896930575</v>
      </c>
      <c r="M10" s="16">
        <f>VLOOKUP(M$2&amp;$A10, Raw_Output_5YW!$V:$Y, 4, 0)</f>
        <v>0</v>
      </c>
      <c r="N10" s="16">
        <f>VLOOKUP(N$2&amp;$A10, Raw_Output_5YW!$V:$Y, 4, 0)</f>
        <v>0.42666665712992402</v>
      </c>
      <c r="O10" s="16">
        <f>VLOOKUP(O$2&amp;$A10, Raw_Output_5YW!$V:$Y, 4, 0)</f>
        <v>0</v>
      </c>
      <c r="P10" s="16">
        <f>VLOOKUP(P$2&amp;$A10, Raw_Output_5YW!$V:$Y, 4, 0)</f>
        <v>2.7733332316080701</v>
      </c>
      <c r="Q10" s="16">
        <f>VLOOKUP(Q$2&amp;$A10, Raw_Output_5YW!$V:$Y, 4, 0)</f>
        <v>0.34333333373069802</v>
      </c>
      <c r="R10" s="16">
        <f>VLOOKUP(R$2&amp;$A10, Raw_Output_5YW!$V:$Y, 4, 0)</f>
        <v>0</v>
      </c>
      <c r="S10" s="16">
        <f>VLOOKUP(S$2&amp;$A10, Raw_Output_5YW!$V:$Y, 4, 0)</f>
        <v>0</v>
      </c>
      <c r="T10" s="16">
        <f>VLOOKUP(T$2&amp;$A10, Raw_Output_5YW!$V:$Y, 4, 0)</f>
        <v>0</v>
      </c>
      <c r="V10" s="214">
        <f>Raw_Output_5YW!AB12</f>
        <v>1.6400000254313101</v>
      </c>
      <c r="Y10" s="214">
        <f>Raw_Output_5YW!I12</f>
        <v>1.37833664791286</v>
      </c>
      <c r="Z10" s="214">
        <f>Raw_Output_5YW!AE12</f>
        <v>1.6400000254313101</v>
      </c>
      <c r="AA10" s="214">
        <f>Raw_Output_5YW!T12</f>
        <v>0.17499666622281099</v>
      </c>
    </row>
    <row r="11" spans="1:29" x14ac:dyDescent="0.35">
      <c r="A11" s="33">
        <v>44044</v>
      </c>
      <c r="B11" s="214">
        <f>Raw_Output_5YW!F13</f>
        <v>15.8141041573981</v>
      </c>
      <c r="C11" s="16">
        <f>VLOOKUP(C$2&amp;$A11, Raw_Output_5YW!$K:$N, 4, 0)</f>
        <v>3.8599999745686899</v>
      </c>
      <c r="D11" s="16">
        <f>VLOOKUP(D$2&amp;$A11, Raw_Output_5YW!$K:$N, 4, 0)</f>
        <v>17.546666463216098</v>
      </c>
      <c r="E11" s="16">
        <f>VLOOKUP(E$2&amp;$A11, Raw_Output_5YW!$K:$N, 4, 0)</f>
        <v>12.7466660539309</v>
      </c>
      <c r="F11" s="16">
        <f>VLOOKUP(F$2&amp;$A11, Raw_Output_5YW!$K:$N, 4, 0)</f>
        <v>11.3233337899049</v>
      </c>
      <c r="G11" s="16">
        <f>VLOOKUP(G$2&amp;$A11, Raw_Output_5YW!$K:$N, 4, 0)</f>
        <v>10.9466666678588</v>
      </c>
      <c r="H11" s="16">
        <f>VLOOKUP(H$2&amp;$A11, Raw_Output_5YW!$K:$N, 4, 0)</f>
        <v>5.4900000045696897</v>
      </c>
      <c r="I11" s="16">
        <f>VLOOKUP(I$2&amp;$A11, Raw_Output_5YW!$K:$N, 4, 0)</f>
        <v>15.143332799275701</v>
      </c>
      <c r="J11" s="16">
        <f>VLOOKUP(J$2&amp;$A11, Raw_Output_5YW!$K:$N, 4, 0)</f>
        <v>16.8233337402344</v>
      </c>
      <c r="L11" s="214">
        <f>Raw_Output_5YW!Q13</f>
        <v>1.56922896930575</v>
      </c>
      <c r="M11" s="16">
        <f>VLOOKUP(M$2&amp;$A11, Raw_Output_5YW!$V:$Y, 4, 0)</f>
        <v>0</v>
      </c>
      <c r="N11" s="16">
        <f>VLOOKUP(N$2&amp;$A11, Raw_Output_5YW!$V:$Y, 4, 0)</f>
        <v>0.42666665712992402</v>
      </c>
      <c r="O11" s="16">
        <f>VLOOKUP(O$2&amp;$A11, Raw_Output_5YW!$V:$Y, 4, 0)</f>
        <v>0</v>
      </c>
      <c r="P11" s="16">
        <f>VLOOKUP(P$2&amp;$A11, Raw_Output_5YW!$V:$Y, 4, 0)</f>
        <v>2.7733332316080701</v>
      </c>
      <c r="Q11" s="16">
        <f>VLOOKUP(Q$2&amp;$A11, Raw_Output_5YW!$V:$Y, 4, 0)</f>
        <v>0.34333333373069802</v>
      </c>
      <c r="R11" s="16">
        <f>VLOOKUP(R$2&amp;$A11, Raw_Output_5YW!$V:$Y, 4, 0)</f>
        <v>0</v>
      </c>
      <c r="S11" s="16">
        <f>VLOOKUP(S$2&amp;$A11, Raw_Output_5YW!$V:$Y, 4, 0)</f>
        <v>0</v>
      </c>
      <c r="T11" s="16">
        <f>VLOOKUP(T$2&amp;$A11, Raw_Output_5YW!$V:$Y, 4, 0)</f>
        <v>0</v>
      </c>
      <c r="V11" s="214">
        <f>Raw_Output_5YW!AB13</f>
        <v>1.6400000254313101</v>
      </c>
      <c r="Y11" s="214">
        <f>Raw_Output_5YW!I13</f>
        <v>1.37833664791286</v>
      </c>
      <c r="Z11" s="214">
        <f>Raw_Output_5YW!AE13</f>
        <v>1.6400000254313101</v>
      </c>
      <c r="AA11" s="214">
        <f>Raw_Output_5YW!T13</f>
        <v>0.17499666622281099</v>
      </c>
    </row>
    <row r="12" spans="1:29" x14ac:dyDescent="0.35">
      <c r="A12" s="33">
        <v>44075</v>
      </c>
      <c r="B12" s="214">
        <f>Raw_Output_5YW!F14</f>
        <v>15.8141041573981</v>
      </c>
      <c r="C12" s="16">
        <f>VLOOKUP(C$2&amp;$A12, Raw_Output_5YW!$K:$N, 4, 0)</f>
        <v>3.8599999745686899</v>
      </c>
      <c r="D12" s="16">
        <f>VLOOKUP(D$2&amp;$A12, Raw_Output_5YW!$K:$N, 4, 0)</f>
        <v>17.546666463216098</v>
      </c>
      <c r="E12" s="16">
        <f>VLOOKUP(E$2&amp;$A12, Raw_Output_5YW!$K:$N, 4, 0)</f>
        <v>12.7466660539309</v>
      </c>
      <c r="F12" s="16">
        <f>VLOOKUP(F$2&amp;$A12, Raw_Output_5YW!$K:$N, 4, 0)</f>
        <v>11.3233337899049</v>
      </c>
      <c r="G12" s="16">
        <f>VLOOKUP(G$2&amp;$A12, Raw_Output_5YW!$K:$N, 4, 0)</f>
        <v>10.9466666678588</v>
      </c>
      <c r="H12" s="16">
        <f>VLOOKUP(H$2&amp;$A12, Raw_Output_5YW!$K:$N, 4, 0)</f>
        <v>5.4900000045696897</v>
      </c>
      <c r="I12" s="16">
        <f>VLOOKUP(I$2&amp;$A12, Raw_Output_5YW!$K:$N, 4, 0)</f>
        <v>15.143332799275701</v>
      </c>
      <c r="J12" s="16">
        <f>VLOOKUP(J$2&amp;$A12, Raw_Output_5YW!$K:$N, 4, 0)</f>
        <v>16.8233337402344</v>
      </c>
      <c r="L12" s="214">
        <f>Raw_Output_5YW!Q14</f>
        <v>1.56922896930575</v>
      </c>
      <c r="M12" s="16">
        <f>VLOOKUP(M$2&amp;$A12, Raw_Output_5YW!$V:$Y, 4, 0)</f>
        <v>0</v>
      </c>
      <c r="N12" s="16">
        <f>VLOOKUP(N$2&amp;$A12, Raw_Output_5YW!$V:$Y, 4, 0)</f>
        <v>0.42666665712992402</v>
      </c>
      <c r="O12" s="16">
        <f>VLOOKUP(O$2&amp;$A12, Raw_Output_5YW!$V:$Y, 4, 0)</f>
        <v>0</v>
      </c>
      <c r="P12" s="16">
        <f>VLOOKUP(P$2&amp;$A12, Raw_Output_5YW!$V:$Y, 4, 0)</f>
        <v>2.7733332316080701</v>
      </c>
      <c r="Q12" s="16">
        <f>VLOOKUP(Q$2&amp;$A12, Raw_Output_5YW!$V:$Y, 4, 0)</f>
        <v>0.34333333373069802</v>
      </c>
      <c r="R12" s="16">
        <f>VLOOKUP(R$2&amp;$A12, Raw_Output_5YW!$V:$Y, 4, 0)</f>
        <v>0</v>
      </c>
      <c r="S12" s="16">
        <f>VLOOKUP(S$2&amp;$A12, Raw_Output_5YW!$V:$Y, 4, 0)</f>
        <v>0</v>
      </c>
      <c r="T12" s="16">
        <f>VLOOKUP(T$2&amp;$A12, Raw_Output_5YW!$V:$Y, 4, 0)</f>
        <v>0</v>
      </c>
      <c r="V12" s="214">
        <f>Raw_Output_5YW!AB14</f>
        <v>1.6400000254313101</v>
      </c>
      <c r="Y12" s="214">
        <f>Raw_Output_5YW!I14</f>
        <v>1.37833664791286</v>
      </c>
      <c r="Z12" s="214">
        <f>Raw_Output_5YW!AE14</f>
        <v>1.6400000254313101</v>
      </c>
      <c r="AA12" s="214">
        <f>Raw_Output_5YW!T14</f>
        <v>0.17499666622281099</v>
      </c>
    </row>
    <row r="13" spans="1:29" x14ac:dyDescent="0.35">
      <c r="A13" s="33">
        <v>44105</v>
      </c>
      <c r="B13" s="214">
        <f>Raw_Output_5YW!F15</f>
        <v>14.3934846813838</v>
      </c>
      <c r="C13" s="16">
        <f>VLOOKUP(C$2&amp;$A13, Raw_Output_5YW!$K:$N, 4, 0)</f>
        <v>3.3766667048136401</v>
      </c>
      <c r="D13" s="16">
        <f>VLOOKUP(D$2&amp;$A13, Raw_Output_5YW!$K:$N, 4, 0)</f>
        <v>15.9466667175293</v>
      </c>
      <c r="E13" s="16">
        <f>VLOOKUP(E$2&amp;$A13, Raw_Output_5YW!$K:$N, 4, 0)</f>
        <v>11.3433335820834</v>
      </c>
      <c r="F13" s="16">
        <f>VLOOKUP(F$2&amp;$A13, Raw_Output_5YW!$K:$N, 4, 0)</f>
        <v>10.143333410223301</v>
      </c>
      <c r="G13" s="16">
        <f>VLOOKUP(G$2&amp;$A13, Raw_Output_5YW!$K:$N, 4, 0)</f>
        <v>9.6666667958100607</v>
      </c>
      <c r="H13" s="16">
        <f>VLOOKUP(H$2&amp;$A13, Raw_Output_5YW!$K:$N, 4, 0)</f>
        <v>4.9433332184950496</v>
      </c>
      <c r="I13" s="16">
        <f>VLOOKUP(I$2&amp;$A13, Raw_Output_5YW!$K:$N, 4, 0)</f>
        <v>13.7666664123535</v>
      </c>
      <c r="J13" s="16">
        <f>VLOOKUP(J$2&amp;$A13, Raw_Output_5YW!$K:$N, 4, 0)</f>
        <v>15.2700004577637</v>
      </c>
      <c r="L13" s="214">
        <f>Raw_Output_5YW!Q15</f>
        <v>1.61984863923391</v>
      </c>
      <c r="M13" s="16">
        <f>VLOOKUP(M$2&amp;$A13, Raw_Output_5YW!$V:$Y, 4, 0)</f>
        <v>0</v>
      </c>
      <c r="N13" s="16">
        <f>VLOOKUP(N$2&amp;$A13, Raw_Output_5YW!$V:$Y, 4, 0)</f>
        <v>1.0333333015441899</v>
      </c>
      <c r="O13" s="16">
        <f>VLOOKUP(O$2&amp;$A13, Raw_Output_5YW!$V:$Y, 4, 0)</f>
        <v>0</v>
      </c>
      <c r="P13" s="16">
        <f>VLOOKUP(P$2&amp;$A13, Raw_Output_5YW!$V:$Y, 4, 0)</f>
        <v>1.6499999364217099</v>
      </c>
      <c r="Q13" s="16">
        <f>VLOOKUP(Q$2&amp;$A13, Raw_Output_5YW!$V:$Y, 4, 0)</f>
        <v>0.56000001231829299</v>
      </c>
      <c r="R13" s="16">
        <f>VLOOKUP(R$2&amp;$A13, Raw_Output_5YW!$V:$Y, 4, 0)</f>
        <v>0</v>
      </c>
      <c r="S13" s="16">
        <f>VLOOKUP(S$2&amp;$A13, Raw_Output_5YW!$V:$Y, 4, 0)</f>
        <v>0</v>
      </c>
      <c r="T13" s="16">
        <f>VLOOKUP(T$2&amp;$A13, Raw_Output_5YW!$V:$Y, 4, 0)</f>
        <v>0</v>
      </c>
      <c r="V13" s="214">
        <f>Raw_Output_5YW!AB15</f>
        <v>3.8466666539510102</v>
      </c>
      <c r="Y13" s="214">
        <f>Raw_Output_5YW!I15</f>
        <v>1.12954333679875</v>
      </c>
      <c r="Z13" s="214">
        <f>Raw_Output_5YW!AE15</f>
        <v>3.8466666539510102</v>
      </c>
      <c r="AA13" s="214">
        <f>Raw_Output_5YW!T15</f>
        <v>0.22712333865960399</v>
      </c>
    </row>
    <row r="14" spans="1:29" x14ac:dyDescent="0.35">
      <c r="A14" s="33">
        <v>44136</v>
      </c>
      <c r="B14" s="214">
        <f>Raw_Output_5YW!F16</f>
        <v>14.3934846813838</v>
      </c>
      <c r="C14" s="16">
        <f>VLOOKUP(C$2&amp;$A14, Raw_Output_5YW!$K:$N, 4, 0)</f>
        <v>3.3766667048136401</v>
      </c>
      <c r="D14" s="16">
        <f>VLOOKUP(D$2&amp;$A14, Raw_Output_5YW!$K:$N, 4, 0)</f>
        <v>15.9466667175293</v>
      </c>
      <c r="E14" s="16">
        <f>VLOOKUP(E$2&amp;$A14, Raw_Output_5YW!$K:$N, 4, 0)</f>
        <v>11.3433335820834</v>
      </c>
      <c r="F14" s="16">
        <f>VLOOKUP(F$2&amp;$A14, Raw_Output_5YW!$K:$N, 4, 0)</f>
        <v>10.143333410223301</v>
      </c>
      <c r="G14" s="16">
        <f>VLOOKUP(G$2&amp;$A14, Raw_Output_5YW!$K:$N, 4, 0)</f>
        <v>9.6666667958100607</v>
      </c>
      <c r="H14" s="16">
        <f>VLOOKUP(H$2&amp;$A14, Raw_Output_5YW!$K:$N, 4, 0)</f>
        <v>4.9433332184950496</v>
      </c>
      <c r="I14" s="16">
        <f>VLOOKUP(I$2&amp;$A14, Raw_Output_5YW!$K:$N, 4, 0)</f>
        <v>13.7666664123535</v>
      </c>
      <c r="J14" s="16">
        <f>VLOOKUP(J$2&amp;$A14, Raw_Output_5YW!$K:$N, 4, 0)</f>
        <v>15.2700004577637</v>
      </c>
      <c r="L14" s="214">
        <f>Raw_Output_5YW!Q16</f>
        <v>1.61984863923391</v>
      </c>
      <c r="M14" s="16">
        <f>VLOOKUP(M$2&amp;$A14, Raw_Output_5YW!$V:$Y, 4, 0)</f>
        <v>0</v>
      </c>
      <c r="N14" s="16">
        <f>VLOOKUP(N$2&amp;$A14, Raw_Output_5YW!$V:$Y, 4, 0)</f>
        <v>1.0333333015441899</v>
      </c>
      <c r="O14" s="16">
        <f>VLOOKUP(O$2&amp;$A14, Raw_Output_5YW!$V:$Y, 4, 0)</f>
        <v>0</v>
      </c>
      <c r="P14" s="16">
        <f>VLOOKUP(P$2&amp;$A14, Raw_Output_5YW!$V:$Y, 4, 0)</f>
        <v>1.6499999364217099</v>
      </c>
      <c r="Q14" s="16">
        <f>VLOOKUP(Q$2&amp;$A14, Raw_Output_5YW!$V:$Y, 4, 0)</f>
        <v>0.56000001231829299</v>
      </c>
      <c r="R14" s="16">
        <f>VLOOKUP(R$2&amp;$A14, Raw_Output_5YW!$V:$Y, 4, 0)</f>
        <v>0</v>
      </c>
      <c r="S14" s="16">
        <f>VLOOKUP(S$2&amp;$A14, Raw_Output_5YW!$V:$Y, 4, 0)</f>
        <v>0</v>
      </c>
      <c r="T14" s="16">
        <f>VLOOKUP(T$2&amp;$A14, Raw_Output_5YW!$V:$Y, 4, 0)</f>
        <v>0</v>
      </c>
      <c r="V14" s="214">
        <f>Raw_Output_5YW!AB16</f>
        <v>3.8466666539510102</v>
      </c>
      <c r="Y14" s="214">
        <f>Raw_Output_5YW!I16</f>
        <v>1.12954333679875</v>
      </c>
      <c r="Z14" s="214">
        <f>Raw_Output_5YW!AE16</f>
        <v>3.8466666539510102</v>
      </c>
      <c r="AA14" s="214">
        <f>Raw_Output_5YW!T16</f>
        <v>0.22712333865960399</v>
      </c>
    </row>
    <row r="15" spans="1:29" x14ac:dyDescent="0.35">
      <c r="A15" s="33">
        <v>44166</v>
      </c>
      <c r="B15" s="214">
        <f>Raw_Output_5YW!F17</f>
        <v>14.3934846813838</v>
      </c>
      <c r="C15" s="16">
        <f>VLOOKUP(C$2&amp;$A15, Raw_Output_5YW!$K:$N, 4, 0)</f>
        <v>3.3766667048136401</v>
      </c>
      <c r="D15" s="16">
        <f>VLOOKUP(D$2&amp;$A15, Raw_Output_5YW!$K:$N, 4, 0)</f>
        <v>15.9466667175293</v>
      </c>
      <c r="E15" s="16">
        <f>VLOOKUP(E$2&amp;$A15, Raw_Output_5YW!$K:$N, 4, 0)</f>
        <v>11.3433335820834</v>
      </c>
      <c r="F15" s="16">
        <f>VLOOKUP(F$2&amp;$A15, Raw_Output_5YW!$K:$N, 4, 0)</f>
        <v>10.143333410223301</v>
      </c>
      <c r="G15" s="16">
        <f>VLOOKUP(G$2&amp;$A15, Raw_Output_5YW!$K:$N, 4, 0)</f>
        <v>9.6666667958100607</v>
      </c>
      <c r="H15" s="16">
        <f>VLOOKUP(H$2&amp;$A15, Raw_Output_5YW!$K:$N, 4, 0)</f>
        <v>4.9433332184950496</v>
      </c>
      <c r="I15" s="16">
        <f>VLOOKUP(I$2&amp;$A15, Raw_Output_5YW!$K:$N, 4, 0)</f>
        <v>13.7666664123535</v>
      </c>
      <c r="J15" s="16">
        <f>VLOOKUP(J$2&amp;$A15, Raw_Output_5YW!$K:$N, 4, 0)</f>
        <v>15.2700004577637</v>
      </c>
      <c r="L15" s="214">
        <f>Raw_Output_5YW!Q17</f>
        <v>1.61984863923391</v>
      </c>
      <c r="M15" s="16">
        <f>VLOOKUP(M$2&amp;$A15, Raw_Output_5YW!$V:$Y, 4, 0)</f>
        <v>0</v>
      </c>
      <c r="N15" s="16">
        <f>VLOOKUP(N$2&amp;$A15, Raw_Output_5YW!$V:$Y, 4, 0)</f>
        <v>1.0333333015441899</v>
      </c>
      <c r="O15" s="16">
        <f>VLOOKUP(O$2&amp;$A15, Raw_Output_5YW!$V:$Y, 4, 0)</f>
        <v>0</v>
      </c>
      <c r="P15" s="16">
        <f>VLOOKUP(P$2&amp;$A15, Raw_Output_5YW!$V:$Y, 4, 0)</f>
        <v>1.6499999364217099</v>
      </c>
      <c r="Q15" s="16">
        <f>VLOOKUP(Q$2&amp;$A15, Raw_Output_5YW!$V:$Y, 4, 0)</f>
        <v>0.56000001231829299</v>
      </c>
      <c r="R15" s="16">
        <f>VLOOKUP(R$2&amp;$A15, Raw_Output_5YW!$V:$Y, 4, 0)</f>
        <v>0</v>
      </c>
      <c r="S15" s="16">
        <f>VLOOKUP(S$2&amp;$A15, Raw_Output_5YW!$V:$Y, 4, 0)</f>
        <v>0</v>
      </c>
      <c r="T15" s="16">
        <f>VLOOKUP(T$2&amp;$A15, Raw_Output_5YW!$V:$Y, 4, 0)</f>
        <v>0</v>
      </c>
      <c r="V15" s="214">
        <f>Raw_Output_5YW!AB17</f>
        <v>3.8466666539510102</v>
      </c>
      <c r="Y15" s="214">
        <f>Raw_Output_5YW!I17</f>
        <v>1.12954333679875</v>
      </c>
      <c r="Z15" s="214">
        <f>Raw_Output_5YW!AE17</f>
        <v>3.8466666539510102</v>
      </c>
      <c r="AA15" s="214">
        <f>Raw_Output_5YW!T17</f>
        <v>0.22712333865960399</v>
      </c>
    </row>
    <row r="16" spans="1:29" x14ac:dyDescent="0.35">
      <c r="A16" s="33">
        <v>44197</v>
      </c>
      <c r="B16" s="214">
        <f>Raw_Output_5YW!F18</f>
        <v>12.0709183431109</v>
      </c>
      <c r="C16" s="16">
        <f>VLOOKUP(C$2&amp;$A16, Raw_Output_5YW!$K:$N, 4, 0)</f>
        <v>2.90666675567627</v>
      </c>
      <c r="D16" s="16">
        <f>VLOOKUP(D$2&amp;$A16, Raw_Output_5YW!$K:$N, 4, 0)</f>
        <v>13.863333384196</v>
      </c>
      <c r="E16" s="16">
        <f>VLOOKUP(E$2&amp;$A16, Raw_Output_5YW!$K:$N, 4, 0)</f>
        <v>9.6866666674614006</v>
      </c>
      <c r="F16" s="16">
        <f>VLOOKUP(F$2&amp;$A16, Raw_Output_5YW!$K:$N, 4, 0)</f>
        <v>8.8533335110793505</v>
      </c>
      <c r="G16" s="16">
        <f>VLOOKUP(G$2&amp;$A16, Raw_Output_5YW!$K:$N, 4, 0)</f>
        <v>8.3000001758337003</v>
      </c>
      <c r="H16" s="16">
        <f>VLOOKUP(H$2&amp;$A16, Raw_Output_5YW!$K:$N, 4, 0)</f>
        <v>4.2266666591167397</v>
      </c>
      <c r="I16" s="16">
        <f>VLOOKUP(I$2&amp;$A16, Raw_Output_5YW!$K:$N, 4, 0)</f>
        <v>11.743333180745401</v>
      </c>
      <c r="J16" s="16">
        <f>VLOOKUP(J$2&amp;$A16, Raw_Output_5YW!$K:$N, 4, 0)</f>
        <v>12.9099998474121</v>
      </c>
      <c r="L16" s="214">
        <f>Raw_Output_5YW!Q18</f>
        <v>0.74908166960477796</v>
      </c>
      <c r="M16" s="16">
        <f>VLOOKUP(M$2&amp;$A16, Raw_Output_5YW!$V:$Y, 4, 0)</f>
        <v>0</v>
      </c>
      <c r="N16" s="16">
        <f>VLOOKUP(N$2&amp;$A16, Raw_Output_5YW!$V:$Y, 4, 0)</f>
        <v>3.3333332588275301E-3</v>
      </c>
      <c r="O16" s="16">
        <f>VLOOKUP(O$2&amp;$A16, Raw_Output_5YW!$V:$Y, 4, 0)</f>
        <v>0</v>
      </c>
      <c r="P16" s="16">
        <f>VLOOKUP(P$2&amp;$A16, Raw_Output_5YW!$V:$Y, 4, 0)</f>
        <v>1.13333336512248</v>
      </c>
      <c r="Q16" s="16">
        <f>VLOOKUP(Q$2&amp;$A16, Raw_Output_5YW!$V:$Y, 4, 0)</f>
        <v>0.31999999284744302</v>
      </c>
      <c r="R16" s="16">
        <f>VLOOKUP(R$2&amp;$A16, Raw_Output_5YW!$V:$Y, 4, 0)</f>
        <v>0</v>
      </c>
      <c r="S16" s="16">
        <f>VLOOKUP(S$2&amp;$A16, Raw_Output_5YW!$V:$Y, 4, 0)</f>
        <v>0</v>
      </c>
      <c r="T16" s="16">
        <f>VLOOKUP(T$2&amp;$A16, Raw_Output_5YW!$V:$Y, 4, 0)</f>
        <v>0</v>
      </c>
      <c r="V16" s="214">
        <f>Raw_Output_5YW!AB18</f>
        <v>3.1799999872843401</v>
      </c>
      <c r="Y16" s="214">
        <f>Raw_Output_5YW!I18</f>
        <v>0.99333331733941999</v>
      </c>
      <c r="Z16" s="214">
        <f>Raw_Output_5YW!AE18</f>
        <v>3.1799999872843401</v>
      </c>
      <c r="AA16" s="214">
        <f>Raw_Output_5YW!T18</f>
        <v>0</v>
      </c>
    </row>
    <row r="17" spans="1:27" x14ac:dyDescent="0.35">
      <c r="A17" s="33">
        <v>44228</v>
      </c>
      <c r="B17" s="214">
        <f>Raw_Output_5YW!F19</f>
        <v>12.0709183431109</v>
      </c>
      <c r="C17" s="16">
        <f>VLOOKUP(C$2&amp;$A17, Raw_Output_5YW!$K:$N, 4, 0)</f>
        <v>2.90666675567627</v>
      </c>
      <c r="D17" s="16">
        <f>VLOOKUP(D$2&amp;$A17, Raw_Output_5YW!$K:$N, 4, 0)</f>
        <v>13.863333384196</v>
      </c>
      <c r="E17" s="16">
        <f>VLOOKUP(E$2&amp;$A17, Raw_Output_5YW!$K:$N, 4, 0)</f>
        <v>9.6866666674614006</v>
      </c>
      <c r="F17" s="16">
        <f>VLOOKUP(F$2&amp;$A17, Raw_Output_5YW!$K:$N, 4, 0)</f>
        <v>8.8533335110793505</v>
      </c>
      <c r="G17" s="16">
        <f>VLOOKUP(G$2&amp;$A17, Raw_Output_5YW!$K:$N, 4, 0)</f>
        <v>8.3000001758337003</v>
      </c>
      <c r="H17" s="16">
        <f>VLOOKUP(H$2&amp;$A17, Raw_Output_5YW!$K:$N, 4, 0)</f>
        <v>4.2266666591167397</v>
      </c>
      <c r="I17" s="16">
        <f>VLOOKUP(I$2&amp;$A17, Raw_Output_5YW!$K:$N, 4, 0)</f>
        <v>11.743333180745401</v>
      </c>
      <c r="J17" s="16">
        <f>VLOOKUP(J$2&amp;$A17, Raw_Output_5YW!$K:$N, 4, 0)</f>
        <v>12.9099998474121</v>
      </c>
      <c r="L17" s="214">
        <f>Raw_Output_5YW!Q19</f>
        <v>0.74908166960477796</v>
      </c>
      <c r="M17" s="16">
        <f>VLOOKUP(M$2&amp;$A17, Raw_Output_5YW!$V:$Y, 4, 0)</f>
        <v>0</v>
      </c>
      <c r="N17" s="16">
        <f>VLOOKUP(N$2&amp;$A17, Raw_Output_5YW!$V:$Y, 4, 0)</f>
        <v>3.3333332588275301E-3</v>
      </c>
      <c r="O17" s="16">
        <f>VLOOKUP(O$2&amp;$A17, Raw_Output_5YW!$V:$Y, 4, 0)</f>
        <v>0</v>
      </c>
      <c r="P17" s="16">
        <f>VLOOKUP(P$2&amp;$A17, Raw_Output_5YW!$V:$Y, 4, 0)</f>
        <v>1.13333336512248</v>
      </c>
      <c r="Q17" s="16">
        <f>VLOOKUP(Q$2&amp;$A17, Raw_Output_5YW!$V:$Y, 4, 0)</f>
        <v>0.31999999284744302</v>
      </c>
      <c r="R17" s="16">
        <f>VLOOKUP(R$2&amp;$A17, Raw_Output_5YW!$V:$Y, 4, 0)</f>
        <v>0</v>
      </c>
      <c r="S17" s="16">
        <f>VLOOKUP(S$2&amp;$A17, Raw_Output_5YW!$V:$Y, 4, 0)</f>
        <v>0</v>
      </c>
      <c r="T17" s="16">
        <f>VLOOKUP(T$2&amp;$A17, Raw_Output_5YW!$V:$Y, 4, 0)</f>
        <v>0</v>
      </c>
      <c r="V17" s="214">
        <f>Raw_Output_5YW!AB19</f>
        <v>3.1799999872843401</v>
      </c>
      <c r="Y17" s="214">
        <f>Raw_Output_5YW!I19</f>
        <v>0.99333331733941999</v>
      </c>
      <c r="Z17" s="214">
        <f>Raw_Output_5YW!AE19</f>
        <v>3.1799999872843401</v>
      </c>
      <c r="AA17" s="214">
        <f>Raw_Output_5YW!T19</f>
        <v>0</v>
      </c>
    </row>
    <row r="18" spans="1:27" x14ac:dyDescent="0.35">
      <c r="A18" s="33">
        <v>44256</v>
      </c>
      <c r="B18" s="214">
        <f>Raw_Output_5YW!F20</f>
        <v>12.0709183431109</v>
      </c>
      <c r="C18" s="16">
        <f>VLOOKUP(C$2&amp;$A18, Raw_Output_5YW!$K:$N, 4, 0)</f>
        <v>2.90666675567627</v>
      </c>
      <c r="D18" s="16">
        <f>VLOOKUP(D$2&amp;$A18, Raw_Output_5YW!$K:$N, 4, 0)</f>
        <v>13.863333384196</v>
      </c>
      <c r="E18" s="16">
        <f>VLOOKUP(E$2&amp;$A18, Raw_Output_5YW!$K:$N, 4, 0)</f>
        <v>9.6866666674614006</v>
      </c>
      <c r="F18" s="16">
        <f>VLOOKUP(F$2&amp;$A18, Raw_Output_5YW!$K:$N, 4, 0)</f>
        <v>8.8533335110793505</v>
      </c>
      <c r="G18" s="16">
        <f>VLOOKUP(G$2&amp;$A18, Raw_Output_5YW!$K:$N, 4, 0)</f>
        <v>8.3000001758337003</v>
      </c>
      <c r="H18" s="16">
        <f>VLOOKUP(H$2&amp;$A18, Raw_Output_5YW!$K:$N, 4, 0)</f>
        <v>4.2266666591167397</v>
      </c>
      <c r="I18" s="16">
        <f>VLOOKUP(I$2&amp;$A18, Raw_Output_5YW!$K:$N, 4, 0)</f>
        <v>11.743333180745401</v>
      </c>
      <c r="J18" s="16">
        <f>VLOOKUP(J$2&amp;$A18, Raw_Output_5YW!$K:$N, 4, 0)</f>
        <v>12.9099998474121</v>
      </c>
      <c r="L18" s="214">
        <f>Raw_Output_5YW!Q20</f>
        <v>0.74908166960477796</v>
      </c>
      <c r="M18" s="16">
        <f>VLOOKUP(M$2&amp;$A18, Raw_Output_5YW!$V:$Y, 4, 0)</f>
        <v>0</v>
      </c>
      <c r="N18" s="16">
        <f>VLOOKUP(N$2&amp;$A18, Raw_Output_5YW!$V:$Y, 4, 0)</f>
        <v>3.3333332588275301E-3</v>
      </c>
      <c r="O18" s="16">
        <f>VLOOKUP(O$2&amp;$A18, Raw_Output_5YW!$V:$Y, 4, 0)</f>
        <v>0</v>
      </c>
      <c r="P18" s="16">
        <f>VLOOKUP(P$2&amp;$A18, Raw_Output_5YW!$V:$Y, 4, 0)</f>
        <v>1.13333336512248</v>
      </c>
      <c r="Q18" s="16">
        <f>VLOOKUP(Q$2&amp;$A18, Raw_Output_5YW!$V:$Y, 4, 0)</f>
        <v>0.31999999284744302</v>
      </c>
      <c r="R18" s="16">
        <f>VLOOKUP(R$2&amp;$A18, Raw_Output_5YW!$V:$Y, 4, 0)</f>
        <v>0</v>
      </c>
      <c r="S18" s="16">
        <f>VLOOKUP(S$2&amp;$A18, Raw_Output_5YW!$V:$Y, 4, 0)</f>
        <v>0</v>
      </c>
      <c r="T18" s="16">
        <f>VLOOKUP(T$2&amp;$A18, Raw_Output_5YW!$V:$Y, 4, 0)</f>
        <v>0</v>
      </c>
      <c r="V18" s="214">
        <f>Raw_Output_5YW!AB20</f>
        <v>3.1799999872843401</v>
      </c>
      <c r="Y18" s="214">
        <f>Raw_Output_5YW!I20</f>
        <v>0.99333331733941999</v>
      </c>
      <c r="Z18" s="214">
        <f>Raw_Output_5YW!AE20</f>
        <v>3.1799999872843401</v>
      </c>
      <c r="AA18" s="214">
        <f>Raw_Output_5YW!T20</f>
        <v>0</v>
      </c>
    </row>
    <row r="19" spans="1:27" x14ac:dyDescent="0.35">
      <c r="A19" s="33">
        <v>44287</v>
      </c>
      <c r="B19" s="214">
        <f>Raw_Output_5YW!F21</f>
        <v>16.2310837203304</v>
      </c>
      <c r="C19" s="16">
        <f>VLOOKUP(C$2&amp;$A19, Raw_Output_5YW!$K:$N, 4, 0)</f>
        <v>4.2266667683919303</v>
      </c>
      <c r="D19" s="16">
        <f>VLOOKUP(D$2&amp;$A19, Raw_Output_5YW!$K:$N, 4, 0)</f>
        <v>18.866666158040399</v>
      </c>
      <c r="E19" s="16">
        <f>VLOOKUP(E$2&amp;$A19, Raw_Output_5YW!$K:$N, 4, 0)</f>
        <v>13.8666667143504</v>
      </c>
      <c r="F19" s="16">
        <f>VLOOKUP(F$2&amp;$A19, Raw_Output_5YW!$K:$N, 4, 0)</f>
        <v>12.279999950900701</v>
      </c>
      <c r="G19" s="16">
        <f>VLOOKUP(G$2&amp;$A19, Raw_Output_5YW!$K:$N, 4, 0)</f>
        <v>11.550000508626299</v>
      </c>
      <c r="H19" s="16">
        <f>VLOOKUP(H$2&amp;$A19, Raw_Output_5YW!$K:$N, 4, 0)</f>
        <v>5.8300000627835598</v>
      </c>
      <c r="I19" s="16">
        <f>VLOOKUP(I$2&amp;$A19, Raw_Output_5YW!$K:$N, 4, 0)</f>
        <v>16.179999669392899</v>
      </c>
      <c r="J19" s="16">
        <f>VLOOKUP(J$2&amp;$A19, Raw_Output_5YW!$K:$N, 4, 0)</f>
        <v>17.9600003560384</v>
      </c>
      <c r="L19" s="214">
        <f>Raw_Output_5YW!Q21</f>
        <v>1.16558264751832</v>
      </c>
      <c r="M19" s="16">
        <f>VLOOKUP(M$2&amp;$A19, Raw_Output_5YW!$V:$Y, 4, 0)</f>
        <v>0</v>
      </c>
      <c r="N19" s="16">
        <f>VLOOKUP(N$2&amp;$A19, Raw_Output_5YW!$V:$Y, 4, 0)</f>
        <v>1.9999999552965199E-2</v>
      </c>
      <c r="O19" s="16">
        <f>VLOOKUP(O$2&amp;$A19, Raw_Output_5YW!$V:$Y, 4, 0)</f>
        <v>0</v>
      </c>
      <c r="P19" s="16">
        <f>VLOOKUP(P$2&amp;$A19, Raw_Output_5YW!$V:$Y, 4, 0)</f>
        <v>2.6366666158040402</v>
      </c>
      <c r="Q19" s="16">
        <f>VLOOKUP(Q$2&amp;$A19, Raw_Output_5YW!$V:$Y, 4, 0)</f>
        <v>9.9999997764825804E-3</v>
      </c>
      <c r="R19" s="16">
        <f>VLOOKUP(R$2&amp;$A19, Raw_Output_5YW!$V:$Y, 4, 0)</f>
        <v>0</v>
      </c>
      <c r="S19" s="16">
        <f>VLOOKUP(S$2&amp;$A19, Raw_Output_5YW!$V:$Y, 4, 0)</f>
        <v>0</v>
      </c>
      <c r="T19" s="16">
        <f>VLOOKUP(T$2&amp;$A19, Raw_Output_5YW!$V:$Y, 4, 0)</f>
        <v>0</v>
      </c>
      <c r="V19" s="214">
        <f>Raw_Output_5YW!AB21</f>
        <v>1.9166666666666701</v>
      </c>
      <c r="Y19" s="214">
        <f>Raw_Output_5YW!I21</f>
        <v>1.3733333231260401</v>
      </c>
      <c r="Z19" s="214">
        <f>Raw_Output_5YW!AE21</f>
        <v>1.9166666666666701</v>
      </c>
      <c r="AA19" s="214">
        <f>Raw_Output_5YW!T21</f>
        <v>0</v>
      </c>
    </row>
    <row r="20" spans="1:27" x14ac:dyDescent="0.35">
      <c r="A20" s="33">
        <v>44317</v>
      </c>
      <c r="B20" s="214">
        <f>Raw_Output_5YW!F22</f>
        <v>16.2310837203304</v>
      </c>
      <c r="C20" s="16">
        <f>VLOOKUP(C$2&amp;$A20, Raw_Output_5YW!$K:$N, 4, 0)</f>
        <v>4.2266667683919303</v>
      </c>
      <c r="D20" s="16">
        <f>VLOOKUP(D$2&amp;$A20, Raw_Output_5YW!$K:$N, 4, 0)</f>
        <v>18.866666158040399</v>
      </c>
      <c r="E20" s="16">
        <f>VLOOKUP(E$2&amp;$A20, Raw_Output_5YW!$K:$N, 4, 0)</f>
        <v>13.8666667143504</v>
      </c>
      <c r="F20" s="16">
        <f>VLOOKUP(F$2&amp;$A20, Raw_Output_5YW!$K:$N, 4, 0)</f>
        <v>12.279999950900701</v>
      </c>
      <c r="G20" s="16">
        <f>VLOOKUP(G$2&amp;$A20, Raw_Output_5YW!$K:$N, 4, 0)</f>
        <v>11.550000508626299</v>
      </c>
      <c r="H20" s="16">
        <f>VLOOKUP(H$2&amp;$A20, Raw_Output_5YW!$K:$N, 4, 0)</f>
        <v>5.8300000627835598</v>
      </c>
      <c r="I20" s="16">
        <f>VLOOKUP(I$2&amp;$A20, Raw_Output_5YW!$K:$N, 4, 0)</f>
        <v>16.179999669392899</v>
      </c>
      <c r="J20" s="16">
        <f>VLOOKUP(J$2&amp;$A20, Raw_Output_5YW!$K:$N, 4, 0)</f>
        <v>17.9600003560384</v>
      </c>
      <c r="L20" s="214">
        <f>Raw_Output_5YW!Q22</f>
        <v>1.16558264751832</v>
      </c>
      <c r="M20" s="16">
        <f>VLOOKUP(M$2&amp;$A20, Raw_Output_5YW!$V:$Y, 4, 0)</f>
        <v>0</v>
      </c>
      <c r="N20" s="16">
        <f>VLOOKUP(N$2&amp;$A20, Raw_Output_5YW!$V:$Y, 4, 0)</f>
        <v>1.9999999552965199E-2</v>
      </c>
      <c r="O20" s="16">
        <f>VLOOKUP(O$2&amp;$A20, Raw_Output_5YW!$V:$Y, 4, 0)</f>
        <v>0</v>
      </c>
      <c r="P20" s="16">
        <f>VLOOKUP(P$2&amp;$A20, Raw_Output_5YW!$V:$Y, 4, 0)</f>
        <v>2.6366666158040402</v>
      </c>
      <c r="Q20" s="16">
        <f>VLOOKUP(Q$2&amp;$A20, Raw_Output_5YW!$V:$Y, 4, 0)</f>
        <v>9.9999997764825804E-3</v>
      </c>
      <c r="R20" s="16">
        <f>VLOOKUP(R$2&amp;$A20, Raw_Output_5YW!$V:$Y, 4, 0)</f>
        <v>0</v>
      </c>
      <c r="S20" s="16">
        <f>VLOOKUP(S$2&amp;$A20, Raw_Output_5YW!$V:$Y, 4, 0)</f>
        <v>0</v>
      </c>
      <c r="T20" s="16">
        <f>VLOOKUP(T$2&amp;$A20, Raw_Output_5YW!$V:$Y, 4, 0)</f>
        <v>0</v>
      </c>
      <c r="V20" s="214">
        <f>Raw_Output_5YW!AB22</f>
        <v>1.9166666666666701</v>
      </c>
      <c r="Y20" s="214">
        <f>Raw_Output_5YW!I22</f>
        <v>1.3733333231260401</v>
      </c>
      <c r="Z20" s="214">
        <f>Raw_Output_5YW!AE22</f>
        <v>1.9166666666666701</v>
      </c>
      <c r="AA20" s="214">
        <f>Raw_Output_5YW!T22</f>
        <v>0</v>
      </c>
    </row>
    <row r="21" spans="1:27" x14ac:dyDescent="0.35">
      <c r="A21" s="33">
        <v>44348</v>
      </c>
      <c r="B21" s="214">
        <f>Raw_Output_5YW!F23</f>
        <v>16.2310837203304</v>
      </c>
      <c r="C21" s="16">
        <f>VLOOKUP(C$2&amp;$A21, Raw_Output_5YW!$K:$N, 4, 0)</f>
        <v>4.2266667683919303</v>
      </c>
      <c r="D21" s="16">
        <f>VLOOKUP(D$2&amp;$A21, Raw_Output_5YW!$K:$N, 4, 0)</f>
        <v>18.866666158040399</v>
      </c>
      <c r="E21" s="16">
        <f>VLOOKUP(E$2&amp;$A21, Raw_Output_5YW!$K:$N, 4, 0)</f>
        <v>13.8666667143504</v>
      </c>
      <c r="F21" s="16">
        <f>VLOOKUP(F$2&amp;$A21, Raw_Output_5YW!$K:$N, 4, 0)</f>
        <v>12.279999950900701</v>
      </c>
      <c r="G21" s="16">
        <f>VLOOKUP(G$2&amp;$A21, Raw_Output_5YW!$K:$N, 4, 0)</f>
        <v>11.550000508626299</v>
      </c>
      <c r="H21" s="16">
        <f>VLOOKUP(H$2&amp;$A21, Raw_Output_5YW!$K:$N, 4, 0)</f>
        <v>5.8300000627835598</v>
      </c>
      <c r="I21" s="16">
        <f>VLOOKUP(I$2&amp;$A21, Raw_Output_5YW!$K:$N, 4, 0)</f>
        <v>16.179999669392899</v>
      </c>
      <c r="J21" s="16">
        <f>VLOOKUP(J$2&amp;$A21, Raw_Output_5YW!$K:$N, 4, 0)</f>
        <v>17.9600003560384</v>
      </c>
      <c r="L21" s="214">
        <f>Raw_Output_5YW!Q23</f>
        <v>1.16558264751832</v>
      </c>
      <c r="M21" s="16">
        <f>VLOOKUP(M$2&amp;$A21, Raw_Output_5YW!$V:$Y, 4, 0)</f>
        <v>0</v>
      </c>
      <c r="N21" s="16">
        <f>VLOOKUP(N$2&amp;$A21, Raw_Output_5YW!$V:$Y, 4, 0)</f>
        <v>1.9999999552965199E-2</v>
      </c>
      <c r="O21" s="16">
        <f>VLOOKUP(O$2&amp;$A21, Raw_Output_5YW!$V:$Y, 4, 0)</f>
        <v>0</v>
      </c>
      <c r="P21" s="16">
        <f>VLOOKUP(P$2&amp;$A21, Raw_Output_5YW!$V:$Y, 4, 0)</f>
        <v>2.6366666158040402</v>
      </c>
      <c r="Q21" s="16">
        <f>VLOOKUP(Q$2&amp;$A21, Raw_Output_5YW!$V:$Y, 4, 0)</f>
        <v>9.9999997764825804E-3</v>
      </c>
      <c r="R21" s="16">
        <f>VLOOKUP(R$2&amp;$A21, Raw_Output_5YW!$V:$Y, 4, 0)</f>
        <v>0</v>
      </c>
      <c r="S21" s="16">
        <f>VLOOKUP(S$2&amp;$A21, Raw_Output_5YW!$V:$Y, 4, 0)</f>
        <v>0</v>
      </c>
      <c r="T21" s="16">
        <f>VLOOKUP(T$2&amp;$A21, Raw_Output_5YW!$V:$Y, 4, 0)</f>
        <v>0</v>
      </c>
      <c r="V21" s="214">
        <f>Raw_Output_5YW!AB23</f>
        <v>1.9166666666666701</v>
      </c>
      <c r="Y21" s="214">
        <f>Raw_Output_5YW!I23</f>
        <v>1.3733333231260401</v>
      </c>
      <c r="Z21" s="214">
        <f>Raw_Output_5YW!AE23</f>
        <v>1.9166666666666701</v>
      </c>
      <c r="AA21" s="214">
        <f>Raw_Output_5YW!T23</f>
        <v>0</v>
      </c>
    </row>
    <row r="22" spans="1:27" x14ac:dyDescent="0.35">
      <c r="A22" s="33">
        <v>44378</v>
      </c>
      <c r="B22" s="214">
        <f>Raw_Output_5YW!F24</f>
        <v>15.966563150831099</v>
      </c>
      <c r="C22" s="16">
        <f>VLOOKUP(C$2&amp;$A22, Raw_Output_5YW!$K:$N, 4, 0)</f>
        <v>3.9799998601277702</v>
      </c>
      <c r="D22" s="16">
        <f>VLOOKUP(D$2&amp;$A22, Raw_Output_5YW!$K:$N, 4, 0)</f>
        <v>17.936667124430301</v>
      </c>
      <c r="E22" s="16">
        <f>VLOOKUP(E$2&amp;$A22, Raw_Output_5YW!$K:$N, 4, 0)</f>
        <v>13.1733337839444</v>
      </c>
      <c r="F22" s="16">
        <f>VLOOKUP(F$2&amp;$A22, Raw_Output_5YW!$K:$N, 4, 0)</f>
        <v>11.9866669736803</v>
      </c>
      <c r="G22" s="16">
        <f>VLOOKUP(G$2&amp;$A22, Raw_Output_5YW!$K:$N, 4, 0)</f>
        <v>11.226666311422999</v>
      </c>
      <c r="H22" s="16">
        <f>VLOOKUP(H$2&amp;$A22, Raw_Output_5YW!$K:$N, 4, 0)</f>
        <v>5.4433332184950496</v>
      </c>
      <c r="I22" s="16">
        <f>VLOOKUP(I$2&amp;$A22, Raw_Output_5YW!$K:$N, 4, 0)</f>
        <v>15.5166664123535</v>
      </c>
      <c r="J22" s="16">
        <f>VLOOKUP(J$2&amp;$A22, Raw_Output_5YW!$K:$N, 4, 0)</f>
        <v>17.189999898274699</v>
      </c>
      <c r="L22" s="214">
        <f>Raw_Output_5YW!Q24</f>
        <v>1.8567700330932899</v>
      </c>
      <c r="M22" s="16">
        <f>VLOOKUP(M$2&amp;$A22, Raw_Output_5YW!$V:$Y, 4, 0)</f>
        <v>0</v>
      </c>
      <c r="N22" s="16">
        <f>VLOOKUP(N$2&amp;$A22, Raw_Output_5YW!$V:$Y, 4, 0)</f>
        <v>0.73333334922790505</v>
      </c>
      <c r="O22" s="16">
        <f>VLOOKUP(O$2&amp;$A22, Raw_Output_5YW!$V:$Y, 4, 0)</f>
        <v>0</v>
      </c>
      <c r="P22" s="16">
        <f>VLOOKUP(P$2&amp;$A22, Raw_Output_5YW!$V:$Y, 4, 0)</f>
        <v>2.8333333333333299</v>
      </c>
      <c r="Q22" s="16">
        <f>VLOOKUP(Q$2&amp;$A22, Raw_Output_5YW!$V:$Y, 4, 0)</f>
        <v>0.480000019073486</v>
      </c>
      <c r="R22" s="16">
        <f>VLOOKUP(R$2&amp;$A22, Raw_Output_5YW!$V:$Y, 4, 0)</f>
        <v>0</v>
      </c>
      <c r="S22" s="16">
        <f>VLOOKUP(S$2&amp;$A22, Raw_Output_5YW!$V:$Y, 4, 0)</f>
        <v>0</v>
      </c>
      <c r="T22" s="16">
        <f>VLOOKUP(T$2&amp;$A22, Raw_Output_5YW!$V:$Y, 4, 0)</f>
        <v>0</v>
      </c>
      <c r="V22" s="214">
        <f>Raw_Output_5YW!AB24</f>
        <v>2.1833333969116202</v>
      </c>
      <c r="Y22" s="214">
        <f>Raw_Output_5YW!I24</f>
        <v>2.0165633732875201</v>
      </c>
      <c r="Z22" s="214">
        <f>Raw_Output_5YW!AE24</f>
        <v>2.1833333969116202</v>
      </c>
      <c r="AA22" s="214">
        <f>Raw_Output_5YW!T24</f>
        <v>0.160103335996469</v>
      </c>
    </row>
    <row r="23" spans="1:27" x14ac:dyDescent="0.35">
      <c r="A23" s="33">
        <v>44409</v>
      </c>
      <c r="B23" s="214">
        <f>Raw_Output_5YW!F25</f>
        <v>15.966563150831099</v>
      </c>
      <c r="C23" s="16">
        <f>VLOOKUP(C$2&amp;$A23, Raw_Output_5YW!$K:$N, 4, 0)</f>
        <v>3.9799998601277702</v>
      </c>
      <c r="D23" s="16">
        <f>VLOOKUP(D$2&amp;$A23, Raw_Output_5YW!$K:$N, 4, 0)</f>
        <v>17.936667124430301</v>
      </c>
      <c r="E23" s="16">
        <f>VLOOKUP(E$2&amp;$A23, Raw_Output_5YW!$K:$N, 4, 0)</f>
        <v>13.1733337839444</v>
      </c>
      <c r="F23" s="16">
        <f>VLOOKUP(F$2&amp;$A23, Raw_Output_5YW!$K:$N, 4, 0)</f>
        <v>11.9866669736803</v>
      </c>
      <c r="G23" s="16">
        <f>VLOOKUP(G$2&amp;$A23, Raw_Output_5YW!$K:$N, 4, 0)</f>
        <v>11.226666311422999</v>
      </c>
      <c r="H23" s="16">
        <f>VLOOKUP(H$2&amp;$A23, Raw_Output_5YW!$K:$N, 4, 0)</f>
        <v>5.4433332184950496</v>
      </c>
      <c r="I23" s="16">
        <f>VLOOKUP(I$2&amp;$A23, Raw_Output_5YW!$K:$N, 4, 0)</f>
        <v>15.5166664123535</v>
      </c>
      <c r="J23" s="16">
        <f>VLOOKUP(J$2&amp;$A23, Raw_Output_5YW!$K:$N, 4, 0)</f>
        <v>17.189999898274699</v>
      </c>
      <c r="L23" s="214">
        <f>Raw_Output_5YW!Q25</f>
        <v>1.8567700330932899</v>
      </c>
      <c r="M23" s="16">
        <f>VLOOKUP(M$2&amp;$A23, Raw_Output_5YW!$V:$Y, 4, 0)</f>
        <v>0</v>
      </c>
      <c r="N23" s="16">
        <f>VLOOKUP(N$2&amp;$A23, Raw_Output_5YW!$V:$Y, 4, 0)</f>
        <v>0.73333334922790505</v>
      </c>
      <c r="O23" s="16">
        <f>VLOOKUP(O$2&amp;$A23, Raw_Output_5YW!$V:$Y, 4, 0)</f>
        <v>0</v>
      </c>
      <c r="P23" s="16">
        <f>VLOOKUP(P$2&amp;$A23, Raw_Output_5YW!$V:$Y, 4, 0)</f>
        <v>2.8333333333333299</v>
      </c>
      <c r="Q23" s="16">
        <f>VLOOKUP(Q$2&amp;$A23, Raw_Output_5YW!$V:$Y, 4, 0)</f>
        <v>0.480000019073486</v>
      </c>
      <c r="R23" s="16">
        <f>VLOOKUP(R$2&amp;$A23, Raw_Output_5YW!$V:$Y, 4, 0)</f>
        <v>0</v>
      </c>
      <c r="S23" s="16">
        <f>VLOOKUP(S$2&amp;$A23, Raw_Output_5YW!$V:$Y, 4, 0)</f>
        <v>0</v>
      </c>
      <c r="T23" s="16">
        <f>VLOOKUP(T$2&amp;$A23, Raw_Output_5YW!$V:$Y, 4, 0)</f>
        <v>0</v>
      </c>
      <c r="V23" s="214">
        <f>Raw_Output_5YW!AB25</f>
        <v>2.1833333969116202</v>
      </c>
      <c r="Y23" s="214">
        <f>Raw_Output_5YW!I25</f>
        <v>2.0165633732875201</v>
      </c>
      <c r="Z23" s="214">
        <f>Raw_Output_5YW!AE25</f>
        <v>2.1833333969116202</v>
      </c>
      <c r="AA23" s="214">
        <f>Raw_Output_5YW!T25</f>
        <v>0.160103335996469</v>
      </c>
    </row>
    <row r="24" spans="1:27" x14ac:dyDescent="0.35">
      <c r="A24" s="33">
        <v>44440</v>
      </c>
      <c r="B24" s="214">
        <f>Raw_Output_5YW!F26</f>
        <v>15.966563150831099</v>
      </c>
      <c r="C24" s="16">
        <f>VLOOKUP(C$2&amp;$A24, Raw_Output_5YW!$K:$N, 4, 0)</f>
        <v>3.9799998601277702</v>
      </c>
      <c r="D24" s="16">
        <f>VLOOKUP(D$2&amp;$A24, Raw_Output_5YW!$K:$N, 4, 0)</f>
        <v>17.936667124430301</v>
      </c>
      <c r="E24" s="16">
        <f>VLOOKUP(E$2&amp;$A24, Raw_Output_5YW!$K:$N, 4, 0)</f>
        <v>13.1733337839444</v>
      </c>
      <c r="F24" s="16">
        <f>VLOOKUP(F$2&amp;$A24, Raw_Output_5YW!$K:$N, 4, 0)</f>
        <v>11.9866669736803</v>
      </c>
      <c r="G24" s="16">
        <f>VLOOKUP(G$2&amp;$A24, Raw_Output_5YW!$K:$N, 4, 0)</f>
        <v>11.226666311422999</v>
      </c>
      <c r="H24" s="16">
        <f>VLOOKUP(H$2&amp;$A24, Raw_Output_5YW!$K:$N, 4, 0)</f>
        <v>5.4433332184950496</v>
      </c>
      <c r="I24" s="16">
        <f>VLOOKUP(I$2&amp;$A24, Raw_Output_5YW!$K:$N, 4, 0)</f>
        <v>15.5166664123535</v>
      </c>
      <c r="J24" s="16">
        <f>VLOOKUP(J$2&amp;$A24, Raw_Output_5YW!$K:$N, 4, 0)</f>
        <v>17.189999898274699</v>
      </c>
      <c r="L24" s="214">
        <f>Raw_Output_5YW!Q26</f>
        <v>1.8567700330932899</v>
      </c>
      <c r="M24" s="16">
        <f>VLOOKUP(M$2&amp;$A24, Raw_Output_5YW!$V:$Y, 4, 0)</f>
        <v>0</v>
      </c>
      <c r="N24" s="16">
        <f>VLOOKUP(N$2&amp;$A24, Raw_Output_5YW!$V:$Y, 4, 0)</f>
        <v>0.73333334922790505</v>
      </c>
      <c r="O24" s="16">
        <f>VLOOKUP(O$2&amp;$A24, Raw_Output_5YW!$V:$Y, 4, 0)</f>
        <v>0</v>
      </c>
      <c r="P24" s="16">
        <f>VLOOKUP(P$2&amp;$A24, Raw_Output_5YW!$V:$Y, 4, 0)</f>
        <v>2.8333333333333299</v>
      </c>
      <c r="Q24" s="16">
        <f>VLOOKUP(Q$2&amp;$A24, Raw_Output_5YW!$V:$Y, 4, 0)</f>
        <v>0.480000019073486</v>
      </c>
      <c r="R24" s="16">
        <f>VLOOKUP(R$2&amp;$A24, Raw_Output_5YW!$V:$Y, 4, 0)</f>
        <v>0</v>
      </c>
      <c r="S24" s="16">
        <f>VLOOKUP(S$2&amp;$A24, Raw_Output_5YW!$V:$Y, 4, 0)</f>
        <v>0</v>
      </c>
      <c r="T24" s="16">
        <f>VLOOKUP(T$2&amp;$A24, Raw_Output_5YW!$V:$Y, 4, 0)</f>
        <v>0</v>
      </c>
      <c r="V24" s="214">
        <f>Raw_Output_5YW!AB26</f>
        <v>2.1833333969116202</v>
      </c>
      <c r="Y24" s="214">
        <f>Raw_Output_5YW!I26</f>
        <v>2.0165633732875201</v>
      </c>
      <c r="Z24" s="214">
        <f>Raw_Output_5YW!AE26</f>
        <v>2.1833333969116202</v>
      </c>
      <c r="AA24" s="214">
        <f>Raw_Output_5YW!T26</f>
        <v>0.160103335996469</v>
      </c>
    </row>
    <row r="25" spans="1:27" x14ac:dyDescent="0.35">
      <c r="A25" s="33">
        <v>44470</v>
      </c>
      <c r="B25" s="214">
        <f>Raw_Output_5YW!F27</f>
        <v>14.0745140357872</v>
      </c>
      <c r="C25" s="16">
        <f>VLOOKUP(C$2&amp;$A25, Raw_Output_5YW!$K:$N, 4, 0)</f>
        <v>3.53333346048991</v>
      </c>
      <c r="D25" s="16">
        <f>VLOOKUP(D$2&amp;$A25, Raw_Output_5YW!$K:$N, 4, 0)</f>
        <v>16.25</v>
      </c>
      <c r="E25" s="16">
        <f>VLOOKUP(E$2&amp;$A25, Raw_Output_5YW!$K:$N, 4, 0)</f>
        <v>11.586666872104001</v>
      </c>
      <c r="F25" s="16">
        <f>VLOOKUP(F$2&amp;$A25, Raw_Output_5YW!$K:$N, 4, 0)</f>
        <v>10.7866671743492</v>
      </c>
      <c r="G25" s="16">
        <f>VLOOKUP(G$2&amp;$A25, Raw_Output_5YW!$K:$N, 4, 0)</f>
        <v>10.0033331563075</v>
      </c>
      <c r="H25" s="16">
        <f>VLOOKUP(H$2&amp;$A25, Raw_Output_5YW!$K:$N, 4, 0)</f>
        <v>4.9633333981037104</v>
      </c>
      <c r="I25" s="16">
        <f>VLOOKUP(I$2&amp;$A25, Raw_Output_5YW!$K:$N, 4, 0)</f>
        <v>14.683333079020199</v>
      </c>
      <c r="J25" s="16">
        <f>VLOOKUP(J$2&amp;$A25, Raw_Output_5YW!$K:$N, 4, 0)</f>
        <v>16.173333485921201</v>
      </c>
      <c r="L25" s="214">
        <f>Raw_Output_5YW!Q27</f>
        <v>1.0754859801073899</v>
      </c>
      <c r="M25" s="16">
        <f>VLOOKUP(M$2&amp;$A25, Raw_Output_5YW!$V:$Y, 4, 0)</f>
        <v>0</v>
      </c>
      <c r="N25" s="16">
        <f>VLOOKUP(N$2&amp;$A25, Raw_Output_5YW!$V:$Y, 4, 0)</f>
        <v>0.39333331584930398</v>
      </c>
      <c r="O25" s="16">
        <f>VLOOKUP(O$2&amp;$A25, Raw_Output_5YW!$V:$Y, 4, 0)</f>
        <v>0</v>
      </c>
      <c r="P25" s="16">
        <f>VLOOKUP(P$2&amp;$A25, Raw_Output_5YW!$V:$Y, 4, 0)</f>
        <v>1.4266667366027801</v>
      </c>
      <c r="Q25" s="16">
        <f>VLOOKUP(Q$2&amp;$A25, Raw_Output_5YW!$V:$Y, 4, 0)</f>
        <v>0.36333334445953402</v>
      </c>
      <c r="R25" s="16">
        <f>VLOOKUP(R$2&amp;$A25, Raw_Output_5YW!$V:$Y, 4, 0)</f>
        <v>0</v>
      </c>
      <c r="S25" s="16">
        <f>VLOOKUP(S$2&amp;$A25, Raw_Output_5YW!$V:$Y, 4, 0)</f>
        <v>0</v>
      </c>
      <c r="T25" s="16">
        <f>VLOOKUP(T$2&amp;$A25, Raw_Output_5YW!$V:$Y, 4, 0)</f>
        <v>0</v>
      </c>
      <c r="V25" s="214">
        <f>Raw_Output_5YW!AB27</f>
        <v>1.6499999364217099</v>
      </c>
      <c r="Y25" s="214">
        <f>Raw_Output_5YW!I27</f>
        <v>0.64000000680486402</v>
      </c>
      <c r="Z25" s="214">
        <f>Raw_Output_5YW!AE27</f>
        <v>1.6499999364217099</v>
      </c>
      <c r="AA25" s="214">
        <f>Raw_Output_5YW!T27</f>
        <v>0</v>
      </c>
    </row>
    <row r="26" spans="1:27" x14ac:dyDescent="0.35">
      <c r="A26" s="33">
        <v>44501</v>
      </c>
      <c r="B26" s="214">
        <f>Raw_Output_5YW!F28</f>
        <v>14.0745140357872</v>
      </c>
      <c r="C26" s="16">
        <f>VLOOKUP(C$2&amp;$A26, Raw_Output_5YW!$K:$N, 4, 0)</f>
        <v>3.53333346048991</v>
      </c>
      <c r="D26" s="16">
        <f>VLOOKUP(D$2&amp;$A26, Raw_Output_5YW!$K:$N, 4, 0)</f>
        <v>16.25</v>
      </c>
      <c r="E26" s="16">
        <f>VLOOKUP(E$2&amp;$A26, Raw_Output_5YW!$K:$N, 4, 0)</f>
        <v>11.586666872104001</v>
      </c>
      <c r="F26" s="16">
        <f>VLOOKUP(F$2&amp;$A26, Raw_Output_5YW!$K:$N, 4, 0)</f>
        <v>10.7866671743492</v>
      </c>
      <c r="G26" s="16">
        <f>VLOOKUP(G$2&amp;$A26, Raw_Output_5YW!$K:$N, 4, 0)</f>
        <v>10.0033331563075</v>
      </c>
      <c r="H26" s="16">
        <f>VLOOKUP(H$2&amp;$A26, Raw_Output_5YW!$K:$N, 4, 0)</f>
        <v>4.9633333981037104</v>
      </c>
      <c r="I26" s="16">
        <f>VLOOKUP(I$2&amp;$A26, Raw_Output_5YW!$K:$N, 4, 0)</f>
        <v>14.683333079020199</v>
      </c>
      <c r="J26" s="16">
        <f>VLOOKUP(J$2&amp;$A26, Raw_Output_5YW!$K:$N, 4, 0)</f>
        <v>16.173333485921201</v>
      </c>
      <c r="L26" s="214">
        <f>Raw_Output_5YW!Q28</f>
        <v>1.0754859801073899</v>
      </c>
      <c r="M26" s="16">
        <f>VLOOKUP(M$2&amp;$A26, Raw_Output_5YW!$V:$Y, 4, 0)</f>
        <v>0</v>
      </c>
      <c r="N26" s="16">
        <f>VLOOKUP(N$2&amp;$A26, Raw_Output_5YW!$V:$Y, 4, 0)</f>
        <v>0.39333331584930398</v>
      </c>
      <c r="O26" s="16">
        <f>VLOOKUP(O$2&amp;$A26, Raw_Output_5YW!$V:$Y, 4, 0)</f>
        <v>0</v>
      </c>
      <c r="P26" s="16">
        <f>VLOOKUP(P$2&amp;$A26, Raw_Output_5YW!$V:$Y, 4, 0)</f>
        <v>1.4266667366027801</v>
      </c>
      <c r="Q26" s="16">
        <f>VLOOKUP(Q$2&amp;$A26, Raw_Output_5YW!$V:$Y, 4, 0)</f>
        <v>0.36333334445953402</v>
      </c>
      <c r="R26" s="16">
        <f>VLOOKUP(R$2&amp;$A26, Raw_Output_5YW!$V:$Y, 4, 0)</f>
        <v>0</v>
      </c>
      <c r="S26" s="16">
        <f>VLOOKUP(S$2&amp;$A26, Raw_Output_5YW!$V:$Y, 4, 0)</f>
        <v>0</v>
      </c>
      <c r="T26" s="16">
        <f>VLOOKUP(T$2&amp;$A26, Raw_Output_5YW!$V:$Y, 4, 0)</f>
        <v>0</v>
      </c>
      <c r="V26" s="214">
        <f>Raw_Output_5YW!AB28</f>
        <v>1.6499999364217099</v>
      </c>
      <c r="Y26" s="214">
        <f>Raw_Output_5YW!I28</f>
        <v>0.64000000680486402</v>
      </c>
      <c r="Z26" s="214">
        <f>Raw_Output_5YW!AE28</f>
        <v>1.6499999364217099</v>
      </c>
      <c r="AA26" s="214">
        <f>Raw_Output_5YW!T28</f>
        <v>0</v>
      </c>
    </row>
    <row r="27" spans="1:27" x14ac:dyDescent="0.35">
      <c r="A27" s="33">
        <v>44531</v>
      </c>
      <c r="B27" s="214">
        <f>Raw_Output_5YW!F29</f>
        <v>14.0745140357872</v>
      </c>
      <c r="C27" s="16">
        <f>VLOOKUP(C$2&amp;$A27, Raw_Output_5YW!$K:$N, 4, 0)</f>
        <v>3.53333346048991</v>
      </c>
      <c r="D27" s="16">
        <f>VLOOKUP(D$2&amp;$A27, Raw_Output_5YW!$K:$N, 4, 0)</f>
        <v>16.25</v>
      </c>
      <c r="E27" s="16">
        <f>VLOOKUP(E$2&amp;$A27, Raw_Output_5YW!$K:$N, 4, 0)</f>
        <v>11.586666872104001</v>
      </c>
      <c r="F27" s="16">
        <f>VLOOKUP(F$2&amp;$A27, Raw_Output_5YW!$K:$N, 4, 0)</f>
        <v>10.7866671743492</v>
      </c>
      <c r="G27" s="16">
        <f>VLOOKUP(G$2&amp;$A27, Raw_Output_5YW!$K:$N, 4, 0)</f>
        <v>10.0033331563075</v>
      </c>
      <c r="H27" s="16">
        <f>VLOOKUP(H$2&amp;$A27, Raw_Output_5YW!$K:$N, 4, 0)</f>
        <v>4.9633333981037104</v>
      </c>
      <c r="I27" s="16">
        <f>VLOOKUP(I$2&amp;$A27, Raw_Output_5YW!$K:$N, 4, 0)</f>
        <v>14.683333079020199</v>
      </c>
      <c r="J27" s="16">
        <f>VLOOKUP(J$2&amp;$A27, Raw_Output_5YW!$K:$N, 4, 0)</f>
        <v>16.173333485921201</v>
      </c>
      <c r="L27" s="214">
        <f>Raw_Output_5YW!Q29</f>
        <v>1.0754859801073899</v>
      </c>
      <c r="M27" s="16">
        <f>VLOOKUP(M$2&amp;$A27, Raw_Output_5YW!$V:$Y, 4, 0)</f>
        <v>0</v>
      </c>
      <c r="N27" s="16">
        <f>VLOOKUP(N$2&amp;$A27, Raw_Output_5YW!$V:$Y, 4, 0)</f>
        <v>0.39333331584930398</v>
      </c>
      <c r="O27" s="16">
        <f>VLOOKUP(O$2&amp;$A27, Raw_Output_5YW!$V:$Y, 4, 0)</f>
        <v>0</v>
      </c>
      <c r="P27" s="16">
        <f>VLOOKUP(P$2&amp;$A27, Raw_Output_5YW!$V:$Y, 4, 0)</f>
        <v>1.4266667366027801</v>
      </c>
      <c r="Q27" s="16">
        <f>VLOOKUP(Q$2&amp;$A27, Raw_Output_5YW!$V:$Y, 4, 0)</f>
        <v>0.36333334445953402</v>
      </c>
      <c r="R27" s="16">
        <f>VLOOKUP(R$2&amp;$A27, Raw_Output_5YW!$V:$Y, 4, 0)</f>
        <v>0</v>
      </c>
      <c r="S27" s="16">
        <f>VLOOKUP(S$2&amp;$A27, Raw_Output_5YW!$V:$Y, 4, 0)</f>
        <v>0</v>
      </c>
      <c r="T27" s="16">
        <f>VLOOKUP(T$2&amp;$A27, Raw_Output_5YW!$V:$Y, 4, 0)</f>
        <v>0</v>
      </c>
      <c r="V27" s="214">
        <f>Raw_Output_5YW!AB29</f>
        <v>1.6499999364217099</v>
      </c>
      <c r="Y27" s="214">
        <f>Raw_Output_5YW!I29</f>
        <v>0.64000000680486402</v>
      </c>
      <c r="Z27" s="214">
        <f>Raw_Output_5YW!AE29</f>
        <v>1.6499999364217099</v>
      </c>
      <c r="AA27" s="214">
        <f>Raw_Output_5YW!T29</f>
        <v>0</v>
      </c>
    </row>
    <row r="28" spans="1:27" x14ac:dyDescent="0.35">
      <c r="A28" s="33">
        <v>44562</v>
      </c>
      <c r="B28" s="214">
        <f>Raw_Output_5YW!F30</f>
        <v>12.492202978758</v>
      </c>
      <c r="C28" s="16">
        <f>VLOOKUP(C$2&amp;$A28, Raw_Output_5YW!$K:$N, 4, 0)</f>
        <v>3.10333347320557</v>
      </c>
      <c r="D28" s="16">
        <f>VLOOKUP(D$2&amp;$A28, Raw_Output_5YW!$K:$N, 4, 0)</f>
        <v>13.819999694824199</v>
      </c>
      <c r="E28" s="16">
        <f>VLOOKUP(E$2&amp;$A28, Raw_Output_5YW!$K:$N, 4, 0)</f>
        <v>9.9066669146219901</v>
      </c>
      <c r="F28" s="16">
        <f>VLOOKUP(F$2&amp;$A28, Raw_Output_5YW!$K:$N, 4, 0)</f>
        <v>9.0900002817312906</v>
      </c>
      <c r="G28" s="16">
        <f>VLOOKUP(G$2&amp;$A28, Raw_Output_5YW!$K:$N, 4, 0)</f>
        <v>8.2833331798513701</v>
      </c>
      <c r="H28" s="16">
        <f>VLOOKUP(H$2&amp;$A28, Raw_Output_5YW!$K:$N, 4, 0)</f>
        <v>4.1499999811252</v>
      </c>
      <c r="I28" s="16">
        <f>VLOOKUP(I$2&amp;$A28, Raw_Output_5YW!$K:$N, 4, 0)</f>
        <v>11.836666742960601</v>
      </c>
      <c r="J28" s="16">
        <f>VLOOKUP(J$2&amp;$A28, Raw_Output_5YW!$K:$N, 4, 0)</f>
        <v>13.2766672770182</v>
      </c>
      <c r="L28" s="214">
        <f>Raw_Output_5YW!Q30</f>
        <v>1.32446362433036</v>
      </c>
      <c r="M28" s="16">
        <f>VLOOKUP(M$2&amp;$A28, Raw_Output_5YW!$V:$Y, 4, 0)</f>
        <v>0</v>
      </c>
      <c r="N28" s="16">
        <f>VLOOKUP(N$2&amp;$A28, Raw_Output_5YW!$V:$Y, 4, 0)</f>
        <v>0.45999999841054301</v>
      </c>
      <c r="O28" s="16">
        <f>VLOOKUP(O$2&amp;$A28, Raw_Output_5YW!$V:$Y, 4, 0)</f>
        <v>0</v>
      </c>
      <c r="P28" s="16">
        <f>VLOOKUP(P$2&amp;$A28, Raw_Output_5YW!$V:$Y, 4, 0)</f>
        <v>2.2333332697550499</v>
      </c>
      <c r="Q28" s="16">
        <f>VLOOKUP(Q$2&amp;$A28, Raw_Output_5YW!$V:$Y, 4, 0)</f>
        <v>0.33999999364217098</v>
      </c>
      <c r="R28" s="16">
        <f>VLOOKUP(R$2&amp;$A28, Raw_Output_5YW!$V:$Y, 4, 0)</f>
        <v>0</v>
      </c>
      <c r="S28" s="16">
        <f>VLOOKUP(S$2&amp;$A28, Raw_Output_5YW!$V:$Y, 4, 0)</f>
        <v>0</v>
      </c>
      <c r="T28" s="16">
        <f>VLOOKUP(T$2&amp;$A28, Raw_Output_5YW!$V:$Y, 4, 0)</f>
        <v>0</v>
      </c>
      <c r="V28" s="214">
        <f>Raw_Output_5YW!AB30</f>
        <v>2.0333333015441899</v>
      </c>
      <c r="Y28" s="214">
        <f>Raw_Output_5YW!I30</f>
        <v>0.57333332176009799</v>
      </c>
      <c r="Z28" s="214">
        <f>Raw_Output_5YW!AE30</f>
        <v>2.0333333015441899</v>
      </c>
      <c r="AA28" s="214">
        <f>Raw_Output_5YW!T30</f>
        <v>0</v>
      </c>
    </row>
    <row r="29" spans="1:27" x14ac:dyDescent="0.35">
      <c r="A29" s="33">
        <v>44593</v>
      </c>
      <c r="B29" s="214">
        <f>Raw_Output_5YW!F31</f>
        <v>12.492202978758</v>
      </c>
      <c r="C29" s="16">
        <f>VLOOKUP(C$2&amp;$A29, Raw_Output_5YW!$K:$N, 4, 0)</f>
        <v>3.10333347320557</v>
      </c>
      <c r="D29" s="16">
        <f>VLOOKUP(D$2&amp;$A29, Raw_Output_5YW!$K:$N, 4, 0)</f>
        <v>13.819999694824199</v>
      </c>
      <c r="E29" s="16">
        <f>VLOOKUP(E$2&amp;$A29, Raw_Output_5YW!$K:$N, 4, 0)</f>
        <v>9.9066669146219901</v>
      </c>
      <c r="F29" s="16">
        <f>VLOOKUP(F$2&amp;$A29, Raw_Output_5YW!$K:$N, 4, 0)</f>
        <v>9.0900002817312906</v>
      </c>
      <c r="G29" s="16">
        <f>VLOOKUP(G$2&amp;$A29, Raw_Output_5YW!$K:$N, 4, 0)</f>
        <v>8.2833331798513701</v>
      </c>
      <c r="H29" s="16">
        <f>VLOOKUP(H$2&amp;$A29, Raw_Output_5YW!$K:$N, 4, 0)</f>
        <v>4.1499999811252</v>
      </c>
      <c r="I29" s="16">
        <f>VLOOKUP(I$2&amp;$A29, Raw_Output_5YW!$K:$N, 4, 0)</f>
        <v>11.836666742960601</v>
      </c>
      <c r="J29" s="16">
        <f>VLOOKUP(J$2&amp;$A29, Raw_Output_5YW!$K:$N, 4, 0)</f>
        <v>13.2766672770182</v>
      </c>
      <c r="L29" s="214">
        <f>Raw_Output_5YW!Q31</f>
        <v>1.32446362433036</v>
      </c>
      <c r="M29" s="16">
        <f>VLOOKUP(M$2&amp;$A29, Raw_Output_5YW!$V:$Y, 4, 0)</f>
        <v>0</v>
      </c>
      <c r="N29" s="16">
        <f>VLOOKUP(N$2&amp;$A29, Raw_Output_5YW!$V:$Y, 4, 0)</f>
        <v>0.45999999841054301</v>
      </c>
      <c r="O29" s="16">
        <f>VLOOKUP(O$2&amp;$A29, Raw_Output_5YW!$V:$Y, 4, 0)</f>
        <v>0</v>
      </c>
      <c r="P29" s="16">
        <f>VLOOKUP(P$2&amp;$A29, Raw_Output_5YW!$V:$Y, 4, 0)</f>
        <v>2.2333332697550499</v>
      </c>
      <c r="Q29" s="16">
        <f>VLOOKUP(Q$2&amp;$A29, Raw_Output_5YW!$V:$Y, 4, 0)</f>
        <v>0.33999999364217098</v>
      </c>
      <c r="R29" s="16">
        <f>VLOOKUP(R$2&amp;$A29, Raw_Output_5YW!$V:$Y, 4, 0)</f>
        <v>0</v>
      </c>
      <c r="S29" s="16">
        <f>VLOOKUP(S$2&amp;$A29, Raw_Output_5YW!$V:$Y, 4, 0)</f>
        <v>0</v>
      </c>
      <c r="T29" s="16">
        <f>VLOOKUP(T$2&amp;$A29, Raw_Output_5YW!$V:$Y, 4, 0)</f>
        <v>0</v>
      </c>
      <c r="V29" s="214">
        <f>Raw_Output_5YW!AB31</f>
        <v>2.0333333015441899</v>
      </c>
      <c r="Y29" s="214">
        <f>Raw_Output_5YW!I31</f>
        <v>0.57333332176009799</v>
      </c>
      <c r="Z29" s="214">
        <f>Raw_Output_5YW!AE31</f>
        <v>2.0333333015441899</v>
      </c>
      <c r="AA29" s="214">
        <f>Raw_Output_5YW!T31</f>
        <v>0</v>
      </c>
    </row>
    <row r="30" spans="1:27" x14ac:dyDescent="0.35">
      <c r="A30" s="33">
        <v>44621</v>
      </c>
      <c r="B30" s="214">
        <f>Raw_Output_5YW!F32</f>
        <v>12.492202978758</v>
      </c>
      <c r="C30" s="16">
        <f>VLOOKUP(C$2&amp;$A30, Raw_Output_5YW!$K:$N, 4, 0)</f>
        <v>3.10333347320557</v>
      </c>
      <c r="D30" s="16">
        <f>VLOOKUP(D$2&amp;$A30, Raw_Output_5YW!$K:$N, 4, 0)</f>
        <v>13.819999694824199</v>
      </c>
      <c r="E30" s="16">
        <f>VLOOKUP(E$2&amp;$A30, Raw_Output_5YW!$K:$N, 4, 0)</f>
        <v>9.9066669146219901</v>
      </c>
      <c r="F30" s="16">
        <f>VLOOKUP(F$2&amp;$A30, Raw_Output_5YW!$K:$N, 4, 0)</f>
        <v>9.0900002817312906</v>
      </c>
      <c r="G30" s="16">
        <f>VLOOKUP(G$2&amp;$A30, Raw_Output_5YW!$K:$N, 4, 0)</f>
        <v>8.2833331798513701</v>
      </c>
      <c r="H30" s="16">
        <f>VLOOKUP(H$2&amp;$A30, Raw_Output_5YW!$K:$N, 4, 0)</f>
        <v>4.1499999811252</v>
      </c>
      <c r="I30" s="16">
        <f>VLOOKUP(I$2&amp;$A30, Raw_Output_5YW!$K:$N, 4, 0)</f>
        <v>11.836666742960601</v>
      </c>
      <c r="J30" s="16">
        <f>VLOOKUP(J$2&amp;$A30, Raw_Output_5YW!$K:$N, 4, 0)</f>
        <v>13.2766672770182</v>
      </c>
      <c r="L30" s="214">
        <f>Raw_Output_5YW!Q32</f>
        <v>1.32446362433036</v>
      </c>
      <c r="M30" s="16">
        <f>VLOOKUP(M$2&amp;$A30, Raw_Output_5YW!$V:$Y, 4, 0)</f>
        <v>0</v>
      </c>
      <c r="N30" s="16">
        <f>VLOOKUP(N$2&amp;$A30, Raw_Output_5YW!$V:$Y, 4, 0)</f>
        <v>0.45999999841054301</v>
      </c>
      <c r="O30" s="16">
        <f>VLOOKUP(O$2&amp;$A30, Raw_Output_5YW!$V:$Y, 4, 0)</f>
        <v>0</v>
      </c>
      <c r="P30" s="16">
        <f>VLOOKUP(P$2&amp;$A30, Raw_Output_5YW!$V:$Y, 4, 0)</f>
        <v>2.2333332697550499</v>
      </c>
      <c r="Q30" s="16">
        <f>VLOOKUP(Q$2&amp;$A30, Raw_Output_5YW!$V:$Y, 4, 0)</f>
        <v>0.33999999364217098</v>
      </c>
      <c r="R30" s="16">
        <f>VLOOKUP(R$2&amp;$A30, Raw_Output_5YW!$V:$Y, 4, 0)</f>
        <v>0</v>
      </c>
      <c r="S30" s="16">
        <f>VLOOKUP(S$2&amp;$A30, Raw_Output_5YW!$V:$Y, 4, 0)</f>
        <v>0</v>
      </c>
      <c r="T30" s="16">
        <f>VLOOKUP(T$2&amp;$A30, Raw_Output_5YW!$V:$Y, 4, 0)</f>
        <v>0</v>
      </c>
      <c r="V30" s="214">
        <f>Raw_Output_5YW!AB32</f>
        <v>2.0333333015441899</v>
      </c>
      <c r="Y30" s="214">
        <f>Raw_Output_5YW!I32</f>
        <v>0.57333332176009799</v>
      </c>
      <c r="Z30" s="214">
        <f>Raw_Output_5YW!AE32</f>
        <v>2.0333333015441899</v>
      </c>
      <c r="AA30" s="214">
        <f>Raw_Output_5YW!T32</f>
        <v>0</v>
      </c>
    </row>
    <row r="31" spans="1:27" x14ac:dyDescent="0.35">
      <c r="A31" s="33">
        <v>44652</v>
      </c>
      <c r="B31" s="214">
        <f>Raw_Output_5YW!F33</f>
        <v>16.448345859555399</v>
      </c>
      <c r="C31" s="16">
        <f>VLOOKUP(C$2&amp;$A31, Raw_Output_5YW!$K:$N, 4, 0)</f>
        <v>4.32333342234294</v>
      </c>
      <c r="D31" s="16">
        <f>VLOOKUP(D$2&amp;$A31, Raw_Output_5YW!$K:$N, 4, 0)</f>
        <v>18.443333943684902</v>
      </c>
      <c r="E31" s="16">
        <f>VLOOKUP(E$2&amp;$A31, Raw_Output_5YW!$K:$N, 4, 0)</f>
        <v>13.770000398159</v>
      </c>
      <c r="F31" s="16">
        <f>VLOOKUP(F$2&amp;$A31, Raw_Output_5YW!$K:$N, 4, 0)</f>
        <v>12.050000100707001</v>
      </c>
      <c r="G31" s="16">
        <f>VLOOKUP(G$2&amp;$A31, Raw_Output_5YW!$K:$N, 4, 0)</f>
        <v>11.5033338963985</v>
      </c>
      <c r="H31" s="16">
        <f>VLOOKUP(H$2&amp;$A31, Raw_Output_5YW!$K:$N, 4, 0)</f>
        <v>5.6099999447663604</v>
      </c>
      <c r="I31" s="16">
        <f>VLOOKUP(I$2&amp;$A31, Raw_Output_5YW!$K:$N, 4, 0)</f>
        <v>16.193333307902002</v>
      </c>
      <c r="J31" s="16">
        <f>VLOOKUP(J$2&amp;$A31, Raw_Output_5YW!$K:$N, 4, 0)</f>
        <v>17.853333791097</v>
      </c>
      <c r="L31" s="214">
        <f>Raw_Output_5YW!Q33</f>
        <v>1.8083203239162799</v>
      </c>
      <c r="M31" s="16">
        <f>VLOOKUP(M$2&amp;$A31, Raw_Output_5YW!$V:$Y, 4, 0)</f>
        <v>0</v>
      </c>
      <c r="N31" s="16">
        <f>VLOOKUP(N$2&amp;$A31, Raw_Output_5YW!$V:$Y, 4, 0)</f>
        <v>0.92666665712992302</v>
      </c>
      <c r="O31" s="16">
        <f>VLOOKUP(O$2&amp;$A31, Raw_Output_5YW!$V:$Y, 4, 0)</f>
        <v>0</v>
      </c>
      <c r="P31" s="16">
        <f>VLOOKUP(P$2&amp;$A31, Raw_Output_5YW!$V:$Y, 4, 0)</f>
        <v>2.4433333079020199</v>
      </c>
      <c r="Q31" s="16">
        <f>VLOOKUP(Q$2&amp;$A31, Raw_Output_5YW!$V:$Y, 4, 0)</f>
        <v>0.60666668415069602</v>
      </c>
      <c r="R31" s="16">
        <f>VLOOKUP(R$2&amp;$A31, Raw_Output_5YW!$V:$Y, 4, 0)</f>
        <v>0</v>
      </c>
      <c r="S31" s="16">
        <f>VLOOKUP(S$2&amp;$A31, Raw_Output_5YW!$V:$Y, 4, 0)</f>
        <v>0</v>
      </c>
      <c r="T31" s="16">
        <f>VLOOKUP(T$2&amp;$A31, Raw_Output_5YW!$V:$Y, 4, 0)</f>
        <v>0</v>
      </c>
      <c r="V31" s="214">
        <f>Raw_Output_5YW!AB33</f>
        <v>1.94999996821086</v>
      </c>
      <c r="Y31" s="214">
        <f>Raw_Output_5YW!I33</f>
        <v>0.60666666428248095</v>
      </c>
      <c r="Z31" s="214">
        <f>Raw_Output_5YW!AE33</f>
        <v>1.94999996821086</v>
      </c>
      <c r="AA31" s="214">
        <f>Raw_Output_5YW!T33</f>
        <v>0</v>
      </c>
    </row>
    <row r="32" spans="1:27" x14ac:dyDescent="0.35">
      <c r="A32" s="33">
        <v>44682</v>
      </c>
      <c r="B32" s="214">
        <f>Raw_Output_5YW!F34</f>
        <v>16.448345859555399</v>
      </c>
      <c r="C32" s="16">
        <f>VLOOKUP(C$2&amp;$A32, Raw_Output_5YW!$K:$N, 4, 0)</f>
        <v>4.32333342234294</v>
      </c>
      <c r="D32" s="16">
        <f>VLOOKUP(D$2&amp;$A32, Raw_Output_5YW!$K:$N, 4, 0)</f>
        <v>18.443333943684902</v>
      </c>
      <c r="E32" s="16">
        <f>VLOOKUP(E$2&amp;$A32, Raw_Output_5YW!$K:$N, 4, 0)</f>
        <v>13.770000398159</v>
      </c>
      <c r="F32" s="16">
        <f>VLOOKUP(F$2&amp;$A32, Raw_Output_5YW!$K:$N, 4, 0)</f>
        <v>12.050000100707001</v>
      </c>
      <c r="G32" s="16">
        <f>VLOOKUP(G$2&amp;$A32, Raw_Output_5YW!$K:$N, 4, 0)</f>
        <v>11.5033338963985</v>
      </c>
      <c r="H32" s="16">
        <f>VLOOKUP(H$2&amp;$A32, Raw_Output_5YW!$K:$N, 4, 0)</f>
        <v>5.6099999447663604</v>
      </c>
      <c r="I32" s="16">
        <f>VLOOKUP(I$2&amp;$A32, Raw_Output_5YW!$K:$N, 4, 0)</f>
        <v>16.193333307902002</v>
      </c>
      <c r="J32" s="16">
        <f>VLOOKUP(J$2&amp;$A32, Raw_Output_5YW!$K:$N, 4, 0)</f>
        <v>17.853333791097</v>
      </c>
      <c r="L32" s="214">
        <f>Raw_Output_5YW!Q34</f>
        <v>1.8083203239162799</v>
      </c>
      <c r="M32" s="16">
        <f>VLOOKUP(M$2&amp;$A32, Raw_Output_5YW!$V:$Y, 4, 0)</f>
        <v>0</v>
      </c>
      <c r="N32" s="16">
        <f>VLOOKUP(N$2&amp;$A32, Raw_Output_5YW!$V:$Y, 4, 0)</f>
        <v>0.92666665712992302</v>
      </c>
      <c r="O32" s="16">
        <f>VLOOKUP(O$2&amp;$A32, Raw_Output_5YW!$V:$Y, 4, 0)</f>
        <v>0</v>
      </c>
      <c r="P32" s="16">
        <f>VLOOKUP(P$2&amp;$A32, Raw_Output_5YW!$V:$Y, 4, 0)</f>
        <v>2.4433333079020199</v>
      </c>
      <c r="Q32" s="16">
        <f>VLOOKUP(Q$2&amp;$A32, Raw_Output_5YW!$V:$Y, 4, 0)</f>
        <v>0.60666668415069602</v>
      </c>
      <c r="R32" s="16">
        <f>VLOOKUP(R$2&amp;$A32, Raw_Output_5YW!$V:$Y, 4, 0)</f>
        <v>0</v>
      </c>
      <c r="S32" s="16">
        <f>VLOOKUP(S$2&amp;$A32, Raw_Output_5YW!$V:$Y, 4, 0)</f>
        <v>0</v>
      </c>
      <c r="T32" s="16">
        <f>VLOOKUP(T$2&amp;$A32, Raw_Output_5YW!$V:$Y, 4, 0)</f>
        <v>0</v>
      </c>
      <c r="V32" s="214">
        <f>Raw_Output_5YW!AB34</f>
        <v>1.94999996821086</v>
      </c>
      <c r="Y32" s="214">
        <f>Raw_Output_5YW!I34</f>
        <v>0.60666666428248095</v>
      </c>
      <c r="Z32" s="214">
        <f>Raw_Output_5YW!AE34</f>
        <v>1.94999996821086</v>
      </c>
      <c r="AA32" s="214">
        <f>Raw_Output_5YW!T34</f>
        <v>0</v>
      </c>
    </row>
    <row r="33" spans="1:27" x14ac:dyDescent="0.35">
      <c r="A33" s="33">
        <v>44713</v>
      </c>
      <c r="B33" s="214">
        <f>Raw_Output_5YW!F35</f>
        <v>16.448345859555399</v>
      </c>
      <c r="C33" s="16">
        <f>VLOOKUP(C$2&amp;$A33, Raw_Output_5YW!$K:$N, 4, 0)</f>
        <v>4.32333342234294</v>
      </c>
      <c r="D33" s="16">
        <f>VLOOKUP(D$2&amp;$A33, Raw_Output_5YW!$K:$N, 4, 0)</f>
        <v>18.443333943684902</v>
      </c>
      <c r="E33" s="16">
        <f>VLOOKUP(E$2&amp;$A33, Raw_Output_5YW!$K:$N, 4, 0)</f>
        <v>13.770000398159</v>
      </c>
      <c r="F33" s="16">
        <f>VLOOKUP(F$2&amp;$A33, Raw_Output_5YW!$K:$N, 4, 0)</f>
        <v>12.050000100707001</v>
      </c>
      <c r="G33" s="16">
        <f>VLOOKUP(G$2&amp;$A33, Raw_Output_5YW!$K:$N, 4, 0)</f>
        <v>11.5033338963985</v>
      </c>
      <c r="H33" s="16">
        <f>VLOOKUP(H$2&amp;$A33, Raw_Output_5YW!$K:$N, 4, 0)</f>
        <v>5.6099999447663604</v>
      </c>
      <c r="I33" s="16">
        <f>VLOOKUP(I$2&amp;$A33, Raw_Output_5YW!$K:$N, 4, 0)</f>
        <v>16.193333307902002</v>
      </c>
      <c r="J33" s="16">
        <f>VLOOKUP(J$2&amp;$A33, Raw_Output_5YW!$K:$N, 4, 0)</f>
        <v>17.853333791097</v>
      </c>
      <c r="L33" s="214">
        <f>Raw_Output_5YW!Q35</f>
        <v>1.8083203239162799</v>
      </c>
      <c r="M33" s="16">
        <f>VLOOKUP(M$2&amp;$A33, Raw_Output_5YW!$V:$Y, 4, 0)</f>
        <v>0</v>
      </c>
      <c r="N33" s="16">
        <f>VLOOKUP(N$2&amp;$A33, Raw_Output_5YW!$V:$Y, 4, 0)</f>
        <v>0.92666665712992302</v>
      </c>
      <c r="O33" s="16">
        <f>VLOOKUP(O$2&amp;$A33, Raw_Output_5YW!$V:$Y, 4, 0)</f>
        <v>0</v>
      </c>
      <c r="P33" s="16">
        <f>VLOOKUP(P$2&amp;$A33, Raw_Output_5YW!$V:$Y, 4, 0)</f>
        <v>2.4433333079020199</v>
      </c>
      <c r="Q33" s="16">
        <f>VLOOKUP(Q$2&amp;$A33, Raw_Output_5YW!$V:$Y, 4, 0)</f>
        <v>0.60666668415069602</v>
      </c>
      <c r="R33" s="16">
        <f>VLOOKUP(R$2&amp;$A33, Raw_Output_5YW!$V:$Y, 4, 0)</f>
        <v>0</v>
      </c>
      <c r="S33" s="16">
        <f>VLOOKUP(S$2&amp;$A33, Raw_Output_5YW!$V:$Y, 4, 0)</f>
        <v>0</v>
      </c>
      <c r="T33" s="16">
        <f>VLOOKUP(T$2&amp;$A33, Raw_Output_5YW!$V:$Y, 4, 0)</f>
        <v>0</v>
      </c>
      <c r="V33" s="214">
        <f>Raw_Output_5YW!AB35</f>
        <v>1.94999996821086</v>
      </c>
      <c r="Y33" s="214">
        <f>Raw_Output_5YW!I35</f>
        <v>0.60666666428248095</v>
      </c>
      <c r="Z33" s="214">
        <f>Raw_Output_5YW!AE35</f>
        <v>1.94999996821086</v>
      </c>
      <c r="AA33" s="214">
        <f>Raw_Output_5YW!T35</f>
        <v>0</v>
      </c>
    </row>
    <row r="34" spans="1:27" x14ac:dyDescent="0.35">
      <c r="A34" s="33">
        <v>44743</v>
      </c>
      <c r="B34" s="214">
        <f>Raw_Output_5YW!F36</f>
        <v>16.299840189766901</v>
      </c>
      <c r="C34" s="16">
        <f>VLOOKUP(C$2&amp;$A34, Raw_Output_5YW!$K:$N, 4, 0)</f>
        <v>3.8333333333333299</v>
      </c>
      <c r="D34" s="16">
        <f>VLOOKUP(D$2&amp;$A34, Raw_Output_5YW!$K:$N, 4, 0)</f>
        <v>18.033332824706999</v>
      </c>
      <c r="E34" s="16">
        <f>VLOOKUP(E$2&amp;$A34, Raw_Output_5YW!$K:$N, 4, 0)</f>
        <v>13.220000555117901</v>
      </c>
      <c r="F34" s="16">
        <f>VLOOKUP(F$2&amp;$A34, Raw_Output_5YW!$K:$N, 4, 0)</f>
        <v>12.086667275677099</v>
      </c>
      <c r="G34" s="16">
        <f>VLOOKUP(G$2&amp;$A34, Raw_Output_5YW!$K:$N, 4, 0)</f>
        <v>11.2066672742367</v>
      </c>
      <c r="H34" s="16">
        <f>VLOOKUP(H$2&amp;$A34, Raw_Output_5YW!$K:$N, 4, 0)</f>
        <v>5.6466667354106903</v>
      </c>
      <c r="I34" s="16">
        <f>VLOOKUP(I$2&amp;$A34, Raw_Output_5YW!$K:$N, 4, 0)</f>
        <v>15.920000076293899</v>
      </c>
      <c r="J34" s="16">
        <f>VLOOKUP(J$2&amp;$A34, Raw_Output_5YW!$K:$N, 4, 0)</f>
        <v>17.486666361490901</v>
      </c>
      <c r="L34" s="214">
        <f>Raw_Output_5YW!Q36</f>
        <v>1.9734929623683299</v>
      </c>
      <c r="M34" s="16">
        <f>VLOOKUP(M$2&amp;$A34, Raw_Output_5YW!$V:$Y, 4, 0)</f>
        <v>0</v>
      </c>
      <c r="N34" s="16">
        <f>VLOOKUP(N$2&amp;$A34, Raw_Output_5YW!$V:$Y, 4, 0)</f>
        <v>1.1133333047231</v>
      </c>
      <c r="O34" s="16">
        <f>VLOOKUP(O$2&amp;$A34, Raw_Output_5YW!$V:$Y, 4, 0)</f>
        <v>0</v>
      </c>
      <c r="P34" s="16">
        <f>VLOOKUP(P$2&amp;$A34, Raw_Output_5YW!$V:$Y, 4, 0)</f>
        <v>2.6566665967305498</v>
      </c>
      <c r="Q34" s="16">
        <f>VLOOKUP(Q$2&amp;$A34, Raw_Output_5YW!$V:$Y, 4, 0)</f>
        <v>0.68666664759317997</v>
      </c>
      <c r="R34" s="16">
        <f>VLOOKUP(R$2&amp;$A34, Raw_Output_5YW!$V:$Y, 4, 0)</f>
        <v>0</v>
      </c>
      <c r="S34" s="16">
        <f>VLOOKUP(S$2&amp;$A34, Raw_Output_5YW!$V:$Y, 4, 0)</f>
        <v>0</v>
      </c>
      <c r="T34" s="16">
        <f>VLOOKUP(T$2&amp;$A34, Raw_Output_5YW!$V:$Y, 4, 0)</f>
        <v>0</v>
      </c>
      <c r="V34" s="214">
        <f>Raw_Output_5YW!AB36</f>
        <v>1.80000003178914</v>
      </c>
      <c r="Y34" s="214">
        <f>Raw_Output_5YW!I36</f>
        <v>0.55333332220713305</v>
      </c>
      <c r="Z34" s="214">
        <f>Raw_Output_5YW!AE36</f>
        <v>1.80000003178914</v>
      </c>
      <c r="AA34" s="214">
        <f>Raw_Output_5YW!T36</f>
        <v>0</v>
      </c>
    </row>
    <row r="35" spans="1:27" x14ac:dyDescent="0.35">
      <c r="A35" s="33">
        <v>44774</v>
      </c>
      <c r="B35" s="214">
        <f>Raw_Output_5YW!F37</f>
        <v>16.299840189766901</v>
      </c>
      <c r="C35" s="16">
        <f>VLOOKUP(C$2&amp;$A35, Raw_Output_5YW!$K:$N, 4, 0)</f>
        <v>3.8333333333333299</v>
      </c>
      <c r="D35" s="16">
        <f>VLOOKUP(D$2&amp;$A35, Raw_Output_5YW!$K:$N, 4, 0)</f>
        <v>18.033332824706999</v>
      </c>
      <c r="E35" s="16">
        <f>VLOOKUP(E$2&amp;$A35, Raw_Output_5YW!$K:$N, 4, 0)</f>
        <v>13.220000555117901</v>
      </c>
      <c r="F35" s="16">
        <f>VLOOKUP(F$2&amp;$A35, Raw_Output_5YW!$K:$N, 4, 0)</f>
        <v>12.086667275677099</v>
      </c>
      <c r="G35" s="16">
        <f>VLOOKUP(G$2&amp;$A35, Raw_Output_5YW!$K:$N, 4, 0)</f>
        <v>11.2066672742367</v>
      </c>
      <c r="H35" s="16">
        <f>VLOOKUP(H$2&amp;$A35, Raw_Output_5YW!$K:$N, 4, 0)</f>
        <v>5.6466667354106903</v>
      </c>
      <c r="I35" s="16">
        <f>VLOOKUP(I$2&amp;$A35, Raw_Output_5YW!$K:$N, 4, 0)</f>
        <v>15.920000076293899</v>
      </c>
      <c r="J35" s="16">
        <f>VLOOKUP(J$2&amp;$A35, Raw_Output_5YW!$K:$N, 4, 0)</f>
        <v>17.486666361490901</v>
      </c>
      <c r="L35" s="214">
        <f>Raw_Output_5YW!Q37</f>
        <v>1.9734929623683299</v>
      </c>
      <c r="M35" s="16">
        <f>VLOOKUP(M$2&amp;$A35, Raw_Output_5YW!$V:$Y, 4, 0)</f>
        <v>0</v>
      </c>
      <c r="N35" s="16">
        <f>VLOOKUP(N$2&amp;$A35, Raw_Output_5YW!$V:$Y, 4, 0)</f>
        <v>1.1133333047231</v>
      </c>
      <c r="O35" s="16">
        <f>VLOOKUP(O$2&amp;$A35, Raw_Output_5YW!$V:$Y, 4, 0)</f>
        <v>0</v>
      </c>
      <c r="P35" s="16">
        <f>VLOOKUP(P$2&amp;$A35, Raw_Output_5YW!$V:$Y, 4, 0)</f>
        <v>2.6566665967305498</v>
      </c>
      <c r="Q35" s="16">
        <f>VLOOKUP(Q$2&amp;$A35, Raw_Output_5YW!$V:$Y, 4, 0)</f>
        <v>0.68666664759317997</v>
      </c>
      <c r="R35" s="16">
        <f>VLOOKUP(R$2&amp;$A35, Raw_Output_5YW!$V:$Y, 4, 0)</f>
        <v>0</v>
      </c>
      <c r="S35" s="16">
        <f>VLOOKUP(S$2&amp;$A35, Raw_Output_5YW!$V:$Y, 4, 0)</f>
        <v>0</v>
      </c>
      <c r="T35" s="16">
        <f>VLOOKUP(T$2&amp;$A35, Raw_Output_5YW!$V:$Y, 4, 0)</f>
        <v>0</v>
      </c>
      <c r="V35" s="214">
        <f>Raw_Output_5YW!AB37</f>
        <v>1.80000003178914</v>
      </c>
      <c r="Y35" s="214">
        <f>Raw_Output_5YW!I37</f>
        <v>0.55333332220713305</v>
      </c>
      <c r="Z35" s="214">
        <f>Raw_Output_5YW!AE37</f>
        <v>1.80000003178914</v>
      </c>
      <c r="AA35" s="214">
        <f>Raw_Output_5YW!T37</f>
        <v>0</v>
      </c>
    </row>
    <row r="36" spans="1:27" x14ac:dyDescent="0.35">
      <c r="A36" s="33">
        <v>44805</v>
      </c>
      <c r="B36" s="214">
        <f>Raw_Output_5YW!F38</f>
        <v>16.299840189766901</v>
      </c>
      <c r="C36" s="16">
        <f>VLOOKUP(C$2&amp;$A36, Raw_Output_5YW!$K:$N, 4, 0)</f>
        <v>3.8333333333333299</v>
      </c>
      <c r="D36" s="16">
        <f>VLOOKUP(D$2&amp;$A36, Raw_Output_5YW!$K:$N, 4, 0)</f>
        <v>18.033332824706999</v>
      </c>
      <c r="E36" s="16">
        <f>VLOOKUP(E$2&amp;$A36, Raw_Output_5YW!$K:$N, 4, 0)</f>
        <v>13.220000555117901</v>
      </c>
      <c r="F36" s="16">
        <f>VLOOKUP(F$2&amp;$A36, Raw_Output_5YW!$K:$N, 4, 0)</f>
        <v>12.086667275677099</v>
      </c>
      <c r="G36" s="16">
        <f>VLOOKUP(G$2&amp;$A36, Raw_Output_5YW!$K:$N, 4, 0)</f>
        <v>11.2066672742367</v>
      </c>
      <c r="H36" s="16">
        <f>VLOOKUP(H$2&amp;$A36, Raw_Output_5YW!$K:$N, 4, 0)</f>
        <v>5.6466667354106903</v>
      </c>
      <c r="I36" s="16">
        <f>VLOOKUP(I$2&amp;$A36, Raw_Output_5YW!$K:$N, 4, 0)</f>
        <v>15.920000076293899</v>
      </c>
      <c r="J36" s="16">
        <f>VLOOKUP(J$2&amp;$A36, Raw_Output_5YW!$K:$N, 4, 0)</f>
        <v>17.486666361490901</v>
      </c>
      <c r="L36" s="214">
        <f>Raw_Output_5YW!Q38</f>
        <v>1.9734929623683299</v>
      </c>
      <c r="M36" s="16">
        <f>VLOOKUP(M$2&amp;$A36, Raw_Output_5YW!$V:$Y, 4, 0)</f>
        <v>0</v>
      </c>
      <c r="N36" s="16">
        <f>VLOOKUP(N$2&amp;$A36, Raw_Output_5YW!$V:$Y, 4, 0)</f>
        <v>1.1133333047231</v>
      </c>
      <c r="O36" s="16">
        <f>VLOOKUP(O$2&amp;$A36, Raw_Output_5YW!$V:$Y, 4, 0)</f>
        <v>0</v>
      </c>
      <c r="P36" s="16">
        <f>VLOOKUP(P$2&amp;$A36, Raw_Output_5YW!$V:$Y, 4, 0)</f>
        <v>2.6566665967305498</v>
      </c>
      <c r="Q36" s="16">
        <f>VLOOKUP(Q$2&amp;$A36, Raw_Output_5YW!$V:$Y, 4, 0)</f>
        <v>0.68666664759317997</v>
      </c>
      <c r="R36" s="16">
        <f>VLOOKUP(R$2&amp;$A36, Raw_Output_5YW!$V:$Y, 4, 0)</f>
        <v>0</v>
      </c>
      <c r="S36" s="16">
        <f>VLOOKUP(S$2&amp;$A36, Raw_Output_5YW!$V:$Y, 4, 0)</f>
        <v>0</v>
      </c>
      <c r="T36" s="16">
        <f>VLOOKUP(T$2&amp;$A36, Raw_Output_5YW!$V:$Y, 4, 0)</f>
        <v>0</v>
      </c>
      <c r="V36" s="214">
        <f>Raw_Output_5YW!AB38</f>
        <v>1.80000003178914</v>
      </c>
      <c r="Y36" s="214">
        <f>Raw_Output_5YW!I38</f>
        <v>0.55333332220713305</v>
      </c>
      <c r="Z36" s="214">
        <f>Raw_Output_5YW!AE38</f>
        <v>1.80000003178914</v>
      </c>
      <c r="AA36" s="214">
        <f>Raw_Output_5YW!T38</f>
        <v>0</v>
      </c>
    </row>
    <row r="37" spans="1:27" x14ac:dyDescent="0.35">
      <c r="A37" s="33">
        <v>44835</v>
      </c>
      <c r="B37" s="214">
        <f>Raw_Output_5YW!F39</f>
        <v>14.759997100377101</v>
      </c>
      <c r="C37" s="16">
        <f>VLOOKUP(C$2&amp;$A37, Raw_Output_5YW!$K:$N, 4, 0)</f>
        <v>3.6700000762939502</v>
      </c>
      <c r="D37" s="16">
        <f>VLOOKUP(D$2&amp;$A37, Raw_Output_5YW!$K:$N, 4, 0)</f>
        <v>16.273333231608099</v>
      </c>
      <c r="E37" s="16">
        <f>VLOOKUP(E$2&amp;$A37, Raw_Output_5YW!$K:$N, 4, 0)</f>
        <v>12.1466660499573</v>
      </c>
      <c r="F37" s="16">
        <f>VLOOKUP(F$2&amp;$A37, Raw_Output_5YW!$K:$N, 4, 0)</f>
        <v>10.833333130305</v>
      </c>
      <c r="G37" s="16">
        <f>VLOOKUP(G$2&amp;$A37, Raw_Output_5YW!$K:$N, 4, 0)</f>
        <v>10.046666870514599</v>
      </c>
      <c r="H37" s="16">
        <f>VLOOKUP(H$2&amp;$A37, Raw_Output_5YW!$K:$N, 4, 0)</f>
        <v>5.2566666851441104</v>
      </c>
      <c r="I37" s="16">
        <f>VLOOKUP(I$2&amp;$A37, Raw_Output_5YW!$K:$N, 4, 0)</f>
        <v>14.743333180745401</v>
      </c>
      <c r="J37" s="16">
        <f>VLOOKUP(J$2&amp;$A37, Raw_Output_5YW!$K:$N, 4, 0)</f>
        <v>16.126667022705099</v>
      </c>
      <c r="L37" s="214">
        <f>Raw_Output_5YW!Q39</f>
        <v>2.0000029695590298</v>
      </c>
      <c r="M37" s="16">
        <f>VLOOKUP(M$2&amp;$A37, Raw_Output_5YW!$V:$Y, 4, 0)</f>
        <v>0</v>
      </c>
      <c r="N37" s="16">
        <f>VLOOKUP(N$2&amp;$A37, Raw_Output_5YW!$V:$Y, 4, 0)</f>
        <v>1.30000003178914</v>
      </c>
      <c r="O37" s="16">
        <f>VLOOKUP(O$2&amp;$A37, Raw_Output_5YW!$V:$Y, 4, 0)</f>
        <v>0</v>
      </c>
      <c r="P37" s="16">
        <f>VLOOKUP(P$2&amp;$A37, Raw_Output_5YW!$V:$Y, 4, 0)</f>
        <v>2.2199999491373701</v>
      </c>
      <c r="Q37" s="16">
        <f>VLOOKUP(Q$2&amp;$A37, Raw_Output_5YW!$V:$Y, 4, 0)</f>
        <v>1.2633333268264899</v>
      </c>
      <c r="R37" s="16">
        <f>VLOOKUP(R$2&amp;$A37, Raw_Output_5YW!$V:$Y, 4, 0)</f>
        <v>0</v>
      </c>
      <c r="S37" s="16">
        <f>VLOOKUP(S$2&amp;$A37, Raw_Output_5YW!$V:$Y, 4, 0)</f>
        <v>0</v>
      </c>
      <c r="T37" s="16">
        <f>VLOOKUP(T$2&amp;$A37, Raw_Output_5YW!$V:$Y, 4, 0)</f>
        <v>0</v>
      </c>
      <c r="V37" s="214">
        <f>Raw_Output_5YW!AB39</f>
        <v>0</v>
      </c>
      <c r="Y37" s="214">
        <f>Raw_Output_5YW!I39</f>
        <v>0.49999999006589302</v>
      </c>
      <c r="Z37" s="214">
        <f>Raw_Output_5YW!AE39</f>
        <v>0</v>
      </c>
      <c r="AA37" s="214">
        <f>Raw_Output_5YW!T39</f>
        <v>0</v>
      </c>
    </row>
    <row r="38" spans="1:27" x14ac:dyDescent="0.35">
      <c r="A38" s="33">
        <v>44866</v>
      </c>
      <c r="B38" s="214">
        <f>Raw_Output_5YW!F40</f>
        <v>14.759997100377101</v>
      </c>
      <c r="C38" s="16">
        <f>VLOOKUP(C$2&amp;$A38, Raw_Output_5YW!$K:$N, 4, 0)</f>
        <v>3.6700000762939502</v>
      </c>
      <c r="D38" s="16">
        <f>VLOOKUP(D$2&amp;$A38, Raw_Output_5YW!$K:$N, 4, 0)</f>
        <v>16.273333231608099</v>
      </c>
      <c r="E38" s="16">
        <f>VLOOKUP(E$2&amp;$A38, Raw_Output_5YW!$K:$N, 4, 0)</f>
        <v>12.1466660499573</v>
      </c>
      <c r="F38" s="16">
        <f>VLOOKUP(F$2&amp;$A38, Raw_Output_5YW!$K:$N, 4, 0)</f>
        <v>10.833333130305</v>
      </c>
      <c r="G38" s="16">
        <f>VLOOKUP(G$2&amp;$A38, Raw_Output_5YW!$K:$N, 4, 0)</f>
        <v>10.046666870514599</v>
      </c>
      <c r="H38" s="16">
        <f>VLOOKUP(H$2&amp;$A38, Raw_Output_5YW!$K:$N, 4, 0)</f>
        <v>5.2566666851441104</v>
      </c>
      <c r="I38" s="16">
        <f>VLOOKUP(I$2&amp;$A38, Raw_Output_5YW!$K:$N, 4, 0)</f>
        <v>14.743333180745401</v>
      </c>
      <c r="J38" s="16">
        <f>VLOOKUP(J$2&amp;$A38, Raw_Output_5YW!$K:$N, 4, 0)</f>
        <v>16.126667022705099</v>
      </c>
      <c r="L38" s="214">
        <f>Raw_Output_5YW!Q40</f>
        <v>2.0000029695590298</v>
      </c>
      <c r="M38" s="16">
        <f>VLOOKUP(M$2&amp;$A38, Raw_Output_5YW!$V:$Y, 4, 0)</f>
        <v>0</v>
      </c>
      <c r="N38" s="16">
        <f>VLOOKUP(N$2&amp;$A38, Raw_Output_5YW!$V:$Y, 4, 0)</f>
        <v>1.30000003178914</v>
      </c>
      <c r="O38" s="16">
        <f>VLOOKUP(O$2&amp;$A38, Raw_Output_5YW!$V:$Y, 4, 0)</f>
        <v>0</v>
      </c>
      <c r="P38" s="16">
        <f>VLOOKUP(P$2&amp;$A38, Raw_Output_5YW!$V:$Y, 4, 0)</f>
        <v>2.2199999491373701</v>
      </c>
      <c r="Q38" s="16">
        <f>VLOOKUP(Q$2&amp;$A38, Raw_Output_5YW!$V:$Y, 4, 0)</f>
        <v>1.2633333268264899</v>
      </c>
      <c r="R38" s="16">
        <f>VLOOKUP(R$2&amp;$A38, Raw_Output_5YW!$V:$Y, 4, 0)</f>
        <v>0</v>
      </c>
      <c r="S38" s="16">
        <f>VLOOKUP(S$2&amp;$A38, Raw_Output_5YW!$V:$Y, 4, 0)</f>
        <v>0</v>
      </c>
      <c r="T38" s="16">
        <f>VLOOKUP(T$2&amp;$A38, Raw_Output_5YW!$V:$Y, 4, 0)</f>
        <v>0</v>
      </c>
      <c r="V38" s="214">
        <f>Raw_Output_5YW!AB40</f>
        <v>0</v>
      </c>
      <c r="Y38" s="214">
        <f>Raw_Output_5YW!I40</f>
        <v>0.49999999006589302</v>
      </c>
      <c r="Z38" s="214">
        <f>Raw_Output_5YW!AE40</f>
        <v>0</v>
      </c>
      <c r="AA38" s="214">
        <f>Raw_Output_5YW!T40</f>
        <v>0</v>
      </c>
    </row>
    <row r="39" spans="1:27" x14ac:dyDescent="0.35">
      <c r="A39" s="33">
        <v>44896</v>
      </c>
      <c r="B39" s="214">
        <f>Raw_Output_5YW!F41</f>
        <v>14.759997100377101</v>
      </c>
      <c r="C39" s="16">
        <f>VLOOKUP(C$2&amp;$A39, Raw_Output_5YW!$K:$N, 4, 0)</f>
        <v>3.6700000762939502</v>
      </c>
      <c r="D39" s="16">
        <f>VLOOKUP(D$2&amp;$A39, Raw_Output_5YW!$K:$N, 4, 0)</f>
        <v>16.273333231608099</v>
      </c>
      <c r="E39" s="16">
        <f>VLOOKUP(E$2&amp;$A39, Raw_Output_5YW!$K:$N, 4, 0)</f>
        <v>12.1466660499573</v>
      </c>
      <c r="F39" s="16">
        <f>VLOOKUP(F$2&amp;$A39, Raw_Output_5YW!$K:$N, 4, 0)</f>
        <v>10.833333130305</v>
      </c>
      <c r="G39" s="16">
        <f>VLOOKUP(G$2&amp;$A39, Raw_Output_5YW!$K:$N, 4, 0)</f>
        <v>10.046666870514599</v>
      </c>
      <c r="H39" s="16">
        <f>VLOOKUP(H$2&amp;$A39, Raw_Output_5YW!$K:$N, 4, 0)</f>
        <v>5.2566666851441104</v>
      </c>
      <c r="I39" s="16">
        <f>VLOOKUP(I$2&amp;$A39, Raw_Output_5YW!$K:$N, 4, 0)</f>
        <v>14.743333180745401</v>
      </c>
      <c r="J39" s="16">
        <f>VLOOKUP(J$2&amp;$A39, Raw_Output_5YW!$K:$N, 4, 0)</f>
        <v>16.126667022705099</v>
      </c>
      <c r="L39" s="214">
        <f>Raw_Output_5YW!Q41</f>
        <v>2.0000029695590298</v>
      </c>
      <c r="M39" s="16">
        <f>VLOOKUP(M$2&amp;$A39, Raw_Output_5YW!$V:$Y, 4, 0)</f>
        <v>0</v>
      </c>
      <c r="N39" s="16">
        <f>VLOOKUP(N$2&amp;$A39, Raw_Output_5YW!$V:$Y, 4, 0)</f>
        <v>1.30000003178914</v>
      </c>
      <c r="O39" s="16">
        <f>VLOOKUP(O$2&amp;$A39, Raw_Output_5YW!$V:$Y, 4, 0)</f>
        <v>0</v>
      </c>
      <c r="P39" s="16">
        <f>VLOOKUP(P$2&amp;$A39, Raw_Output_5YW!$V:$Y, 4, 0)</f>
        <v>2.2199999491373701</v>
      </c>
      <c r="Q39" s="16">
        <f>VLOOKUP(Q$2&amp;$A39, Raw_Output_5YW!$V:$Y, 4, 0)</f>
        <v>1.2633333268264899</v>
      </c>
      <c r="R39" s="16">
        <f>VLOOKUP(R$2&amp;$A39, Raw_Output_5YW!$V:$Y, 4, 0)</f>
        <v>0</v>
      </c>
      <c r="S39" s="16">
        <f>VLOOKUP(S$2&amp;$A39, Raw_Output_5YW!$V:$Y, 4, 0)</f>
        <v>0</v>
      </c>
      <c r="T39" s="16">
        <f>VLOOKUP(T$2&amp;$A39, Raw_Output_5YW!$V:$Y, 4, 0)</f>
        <v>0</v>
      </c>
      <c r="V39" s="214">
        <f>Raw_Output_5YW!AB41</f>
        <v>0</v>
      </c>
      <c r="Y39" s="214">
        <f>Raw_Output_5YW!I41</f>
        <v>0.49999999006589302</v>
      </c>
      <c r="Z39" s="214">
        <f>Raw_Output_5YW!AE41</f>
        <v>0</v>
      </c>
      <c r="AA39" s="214">
        <f>Raw_Output_5YW!T41</f>
        <v>0</v>
      </c>
    </row>
    <row r="40" spans="1:27" x14ac:dyDescent="0.35">
      <c r="A40" s="33">
        <v>44927</v>
      </c>
      <c r="B40" s="214">
        <f>Raw_Output_5YW!F42</f>
        <v>11.642487150581699</v>
      </c>
      <c r="C40" s="16">
        <f>VLOOKUP(C$2&amp;$A40, Raw_Output_5YW!$K:$N, 4, 0)</f>
        <v>3.0033334096272801</v>
      </c>
      <c r="D40" s="16">
        <f>VLOOKUP(D$2&amp;$A40, Raw_Output_5YW!$K:$N, 4, 0)</f>
        <v>13.4166666666667</v>
      </c>
      <c r="E40" s="16">
        <f>VLOOKUP(E$2&amp;$A40, Raw_Output_5YW!$K:$N, 4, 0)</f>
        <v>9.7600000997384395</v>
      </c>
      <c r="F40" s="16">
        <f>VLOOKUP(F$2&amp;$A40, Raw_Output_5YW!$K:$N, 4, 0)</f>
        <v>8.6699996944516897</v>
      </c>
      <c r="G40" s="16">
        <f>VLOOKUP(G$2&amp;$A40, Raw_Output_5YW!$K:$N, 4, 0)</f>
        <v>8.24999971936146</v>
      </c>
      <c r="H40" s="16">
        <f>VLOOKUP(H$2&amp;$A40, Raw_Output_5YW!$K:$N, 4, 0)</f>
        <v>4.0466666445136097</v>
      </c>
      <c r="I40" s="16">
        <f>VLOOKUP(I$2&amp;$A40, Raw_Output_5YW!$K:$N, 4, 0)</f>
        <v>11.7466672261556</v>
      </c>
      <c r="J40" s="16">
        <f>VLOOKUP(J$2&amp;$A40, Raw_Output_5YW!$K:$N, 4, 0)</f>
        <v>12.8799997965495</v>
      </c>
      <c r="L40" s="214">
        <f>Raw_Output_5YW!Q42</f>
        <v>2.13084600155354</v>
      </c>
      <c r="M40" s="16">
        <f>VLOOKUP(M$2&amp;$A40, Raw_Output_5YW!$V:$Y, 4, 0)</f>
        <v>0</v>
      </c>
      <c r="N40" s="16">
        <f>VLOOKUP(N$2&amp;$A40, Raw_Output_5YW!$V:$Y, 4, 0)</f>
        <v>1.2666666507720901</v>
      </c>
      <c r="O40" s="16">
        <f>VLOOKUP(O$2&amp;$A40, Raw_Output_5YW!$V:$Y, 4, 0)</f>
        <v>0</v>
      </c>
      <c r="P40" s="16">
        <f>VLOOKUP(P$2&amp;$A40, Raw_Output_5YW!$V:$Y, 4, 0)</f>
        <v>2.6233332951863599</v>
      </c>
      <c r="Q40" s="16">
        <f>VLOOKUP(Q$2&amp;$A40, Raw_Output_5YW!$V:$Y, 4, 0)</f>
        <v>1.6233332951863599</v>
      </c>
      <c r="R40" s="16">
        <f>VLOOKUP(R$2&amp;$A40, Raw_Output_5YW!$V:$Y, 4, 0)</f>
        <v>0</v>
      </c>
      <c r="S40" s="16">
        <f>VLOOKUP(S$2&amp;$A40, Raw_Output_5YW!$V:$Y, 4, 0)</f>
        <v>0</v>
      </c>
      <c r="T40" s="16">
        <f>VLOOKUP(T$2&amp;$A40, Raw_Output_5YW!$V:$Y, 4, 0)</f>
        <v>0</v>
      </c>
      <c r="V40" s="214">
        <f>Raw_Output_5YW!AB42</f>
        <v>0</v>
      </c>
      <c r="Y40" s="214">
        <f>Raw_Output_5YW!I42</f>
        <v>0.44666667779286701</v>
      </c>
      <c r="Z40" s="214">
        <f>Raw_Output_5YW!AE42</f>
        <v>0</v>
      </c>
      <c r="AA40" s="214">
        <f>Raw_Output_5YW!T42</f>
        <v>0</v>
      </c>
    </row>
    <row r="41" spans="1:27" x14ac:dyDescent="0.35">
      <c r="A41" s="33">
        <v>44958</v>
      </c>
      <c r="B41" s="214">
        <f>Raw_Output_5YW!F43</f>
        <v>11.642487150581699</v>
      </c>
      <c r="C41" s="16">
        <f>VLOOKUP(C$2&amp;$A41, Raw_Output_5YW!$K:$N, 4, 0)</f>
        <v>3.0033334096272801</v>
      </c>
      <c r="D41" s="16">
        <f>VLOOKUP(D$2&amp;$A41, Raw_Output_5YW!$K:$N, 4, 0)</f>
        <v>13.4166666666667</v>
      </c>
      <c r="E41" s="16">
        <f>VLOOKUP(E$2&amp;$A41, Raw_Output_5YW!$K:$N, 4, 0)</f>
        <v>9.7600000997384395</v>
      </c>
      <c r="F41" s="16">
        <f>VLOOKUP(F$2&amp;$A41, Raw_Output_5YW!$K:$N, 4, 0)</f>
        <v>8.6699996944516897</v>
      </c>
      <c r="G41" s="16">
        <f>VLOOKUP(G$2&amp;$A41, Raw_Output_5YW!$K:$N, 4, 0)</f>
        <v>8.24999971936146</v>
      </c>
      <c r="H41" s="16">
        <f>VLOOKUP(H$2&amp;$A41, Raw_Output_5YW!$K:$N, 4, 0)</f>
        <v>4.0466666445136097</v>
      </c>
      <c r="I41" s="16">
        <f>VLOOKUP(I$2&amp;$A41, Raw_Output_5YW!$K:$N, 4, 0)</f>
        <v>11.7466672261556</v>
      </c>
      <c r="J41" s="16">
        <f>VLOOKUP(J$2&amp;$A41, Raw_Output_5YW!$K:$N, 4, 0)</f>
        <v>12.8799997965495</v>
      </c>
      <c r="L41" s="214">
        <f>Raw_Output_5YW!Q43</f>
        <v>2.13084600155354</v>
      </c>
      <c r="M41" s="16">
        <f>VLOOKUP(M$2&amp;$A41, Raw_Output_5YW!$V:$Y, 4, 0)</f>
        <v>0</v>
      </c>
      <c r="N41" s="16">
        <f>VLOOKUP(N$2&amp;$A41, Raw_Output_5YW!$V:$Y, 4, 0)</f>
        <v>1.2666666507720901</v>
      </c>
      <c r="O41" s="16">
        <f>VLOOKUP(O$2&amp;$A41, Raw_Output_5YW!$V:$Y, 4, 0)</f>
        <v>0</v>
      </c>
      <c r="P41" s="16">
        <f>VLOOKUP(P$2&amp;$A41, Raw_Output_5YW!$V:$Y, 4, 0)</f>
        <v>2.6233332951863599</v>
      </c>
      <c r="Q41" s="16">
        <f>VLOOKUP(Q$2&amp;$A41, Raw_Output_5YW!$V:$Y, 4, 0)</f>
        <v>1.6233332951863599</v>
      </c>
      <c r="R41" s="16">
        <f>VLOOKUP(R$2&amp;$A41, Raw_Output_5YW!$V:$Y, 4, 0)</f>
        <v>0</v>
      </c>
      <c r="S41" s="16">
        <f>VLOOKUP(S$2&amp;$A41, Raw_Output_5YW!$V:$Y, 4, 0)</f>
        <v>0</v>
      </c>
      <c r="T41" s="16">
        <f>VLOOKUP(T$2&amp;$A41, Raw_Output_5YW!$V:$Y, 4, 0)</f>
        <v>0</v>
      </c>
      <c r="V41" s="214">
        <f>Raw_Output_5YW!AB43</f>
        <v>0</v>
      </c>
      <c r="Y41" s="214">
        <f>Raw_Output_5YW!I43</f>
        <v>0.44666667779286701</v>
      </c>
      <c r="Z41" s="214">
        <f>Raw_Output_5YW!AE43</f>
        <v>0</v>
      </c>
      <c r="AA41" s="214">
        <f>Raw_Output_5YW!T43</f>
        <v>0</v>
      </c>
    </row>
    <row r="42" spans="1:27" x14ac:dyDescent="0.35">
      <c r="A42" s="33">
        <v>44986</v>
      </c>
      <c r="B42" s="214">
        <f>Raw_Output_5YW!F44</f>
        <v>11.642487150581699</v>
      </c>
      <c r="C42" s="16">
        <f>VLOOKUP(C$2&amp;$A42, Raw_Output_5YW!$K:$N, 4, 0)</f>
        <v>3.0033334096272801</v>
      </c>
      <c r="D42" s="16">
        <f>VLOOKUP(D$2&amp;$A42, Raw_Output_5YW!$K:$N, 4, 0)</f>
        <v>13.4166666666667</v>
      </c>
      <c r="E42" s="16">
        <f>VLOOKUP(E$2&amp;$A42, Raw_Output_5YW!$K:$N, 4, 0)</f>
        <v>9.7600000997384395</v>
      </c>
      <c r="F42" s="16">
        <f>VLOOKUP(F$2&amp;$A42, Raw_Output_5YW!$K:$N, 4, 0)</f>
        <v>8.6699996944516897</v>
      </c>
      <c r="G42" s="16">
        <f>VLOOKUP(G$2&amp;$A42, Raw_Output_5YW!$K:$N, 4, 0)</f>
        <v>8.24999971936146</v>
      </c>
      <c r="H42" s="16">
        <f>VLOOKUP(H$2&amp;$A42, Raw_Output_5YW!$K:$N, 4, 0)</f>
        <v>4.0466666445136097</v>
      </c>
      <c r="I42" s="16">
        <f>VLOOKUP(I$2&amp;$A42, Raw_Output_5YW!$K:$N, 4, 0)</f>
        <v>11.7466672261556</v>
      </c>
      <c r="J42" s="16">
        <f>VLOOKUP(J$2&amp;$A42, Raw_Output_5YW!$K:$N, 4, 0)</f>
        <v>12.8799997965495</v>
      </c>
      <c r="L42" s="214">
        <f>Raw_Output_5YW!Q44</f>
        <v>2.13084600155354</v>
      </c>
      <c r="M42" s="16">
        <f>VLOOKUP(M$2&amp;$A42, Raw_Output_5YW!$V:$Y, 4, 0)</f>
        <v>0</v>
      </c>
      <c r="N42" s="16">
        <f>VLOOKUP(N$2&amp;$A42, Raw_Output_5YW!$V:$Y, 4, 0)</f>
        <v>1.2666666507720901</v>
      </c>
      <c r="O42" s="16">
        <f>VLOOKUP(O$2&amp;$A42, Raw_Output_5YW!$V:$Y, 4, 0)</f>
        <v>0</v>
      </c>
      <c r="P42" s="16">
        <f>VLOOKUP(P$2&amp;$A42, Raw_Output_5YW!$V:$Y, 4, 0)</f>
        <v>2.6233332951863599</v>
      </c>
      <c r="Q42" s="16">
        <f>VLOOKUP(Q$2&amp;$A42, Raw_Output_5YW!$V:$Y, 4, 0)</f>
        <v>1.6233332951863599</v>
      </c>
      <c r="R42" s="16">
        <f>VLOOKUP(R$2&amp;$A42, Raw_Output_5YW!$V:$Y, 4, 0)</f>
        <v>0</v>
      </c>
      <c r="S42" s="16">
        <f>VLOOKUP(S$2&amp;$A42, Raw_Output_5YW!$V:$Y, 4, 0)</f>
        <v>0</v>
      </c>
      <c r="T42" s="16">
        <f>VLOOKUP(T$2&amp;$A42, Raw_Output_5YW!$V:$Y, 4, 0)</f>
        <v>0</v>
      </c>
      <c r="V42" s="214">
        <f>Raw_Output_5YW!AB44</f>
        <v>0</v>
      </c>
      <c r="Y42" s="214">
        <f>Raw_Output_5YW!I44</f>
        <v>0.44666667779286701</v>
      </c>
      <c r="Z42" s="214">
        <f>Raw_Output_5YW!AE44</f>
        <v>0</v>
      </c>
      <c r="AA42" s="214">
        <f>Raw_Output_5YW!T44</f>
        <v>0</v>
      </c>
    </row>
    <row r="43" spans="1:27" x14ac:dyDescent="0.35">
      <c r="A43" s="33">
        <v>45017</v>
      </c>
      <c r="B43" s="214">
        <f>Raw_Output_5YW!F45</f>
        <v>16.6251607675195</v>
      </c>
      <c r="C43" s="16">
        <f>VLOOKUP(C$2&amp;$A43, Raw_Output_5YW!$K:$N, 4, 0)</f>
        <v>4.1333332061767596</v>
      </c>
      <c r="D43" s="16">
        <f>VLOOKUP(D$2&amp;$A43, Raw_Output_5YW!$K:$N, 4, 0)</f>
        <v>19.069999694824201</v>
      </c>
      <c r="E43" s="16">
        <f>VLOOKUP(E$2&amp;$A43, Raw_Output_5YW!$K:$N, 4, 0)</f>
        <v>14.156666258970899</v>
      </c>
      <c r="F43" s="16">
        <f>VLOOKUP(F$2&amp;$A43, Raw_Output_5YW!$K:$N, 4, 0)</f>
        <v>12.506666055569999</v>
      </c>
      <c r="G43" s="16">
        <f>VLOOKUP(G$2&amp;$A43, Raw_Output_5YW!$K:$N, 4, 0)</f>
        <v>11.649999593695</v>
      </c>
      <c r="H43" s="16">
        <f>VLOOKUP(H$2&amp;$A43, Raw_Output_5YW!$K:$N, 4, 0)</f>
        <v>5.89999980976184</v>
      </c>
      <c r="I43" s="16">
        <f>VLOOKUP(I$2&amp;$A43, Raw_Output_5YW!$K:$N, 4, 0)</f>
        <v>16.566666285196899</v>
      </c>
      <c r="J43" s="16">
        <f>VLOOKUP(J$2&amp;$A43, Raw_Output_5YW!$K:$N, 4, 0)</f>
        <v>18.363333384196</v>
      </c>
      <c r="L43" s="214">
        <f>Raw_Output_5YW!Q45</f>
        <v>1.9881722987850501</v>
      </c>
      <c r="M43" s="16">
        <f>VLOOKUP(M$2&amp;$A43, Raw_Output_5YW!$V:$Y, 4, 0)</f>
        <v>0</v>
      </c>
      <c r="N43" s="16">
        <f>VLOOKUP(N$2&amp;$A43, Raw_Output_5YW!$V:$Y, 4, 0)</f>
        <v>1.1533333460489901</v>
      </c>
      <c r="O43" s="16">
        <f>VLOOKUP(O$2&amp;$A43, Raw_Output_5YW!$V:$Y, 4, 0)</f>
        <v>0</v>
      </c>
      <c r="P43" s="16">
        <f>VLOOKUP(P$2&amp;$A43, Raw_Output_5YW!$V:$Y, 4, 0)</f>
        <v>1.7699999809265099</v>
      </c>
      <c r="Q43" s="16">
        <f>VLOOKUP(Q$2&amp;$A43, Raw_Output_5YW!$V:$Y, 4, 0)</f>
        <v>1.15000003576279</v>
      </c>
      <c r="R43" s="16">
        <f>VLOOKUP(R$2&amp;$A43, Raw_Output_5YW!$V:$Y, 4, 0)</f>
        <v>0</v>
      </c>
      <c r="S43" s="16">
        <f>VLOOKUP(S$2&amp;$A43, Raw_Output_5YW!$V:$Y, 4, 0)</f>
        <v>0</v>
      </c>
      <c r="T43" s="16">
        <f>VLOOKUP(T$2&amp;$A43, Raw_Output_5YW!$V:$Y, 4, 0)</f>
        <v>0</v>
      </c>
      <c r="V43" s="214">
        <f>Raw_Output_5YW!AB45</f>
        <v>0</v>
      </c>
      <c r="Y43" s="214">
        <f>Raw_Output_5YW!I45</f>
        <v>0.68000000218550405</v>
      </c>
      <c r="Z43" s="214">
        <f>Raw_Output_5YW!AE45</f>
        <v>0</v>
      </c>
      <c r="AA43" s="214">
        <f>Raw_Output_5YW!T45</f>
        <v>0</v>
      </c>
    </row>
    <row r="44" spans="1:27" x14ac:dyDescent="0.35">
      <c r="A44" s="33">
        <v>45047</v>
      </c>
      <c r="B44" s="214">
        <f>Raw_Output_5YW!F46</f>
        <v>16.6251607675195</v>
      </c>
      <c r="C44" s="16">
        <f>VLOOKUP(C$2&amp;$A44, Raw_Output_5YW!$K:$N, 4, 0)</f>
        <v>4.1333332061767596</v>
      </c>
      <c r="D44" s="16">
        <f>VLOOKUP(D$2&amp;$A44, Raw_Output_5YW!$K:$N, 4, 0)</f>
        <v>19.069999694824201</v>
      </c>
      <c r="E44" s="16">
        <f>VLOOKUP(E$2&amp;$A44, Raw_Output_5YW!$K:$N, 4, 0)</f>
        <v>14.156666258970899</v>
      </c>
      <c r="F44" s="16">
        <f>VLOOKUP(F$2&amp;$A44, Raw_Output_5YW!$K:$N, 4, 0)</f>
        <v>12.506666055569999</v>
      </c>
      <c r="G44" s="16">
        <f>VLOOKUP(G$2&amp;$A44, Raw_Output_5YW!$K:$N, 4, 0)</f>
        <v>11.649999593695</v>
      </c>
      <c r="H44" s="16">
        <f>VLOOKUP(H$2&amp;$A44, Raw_Output_5YW!$K:$N, 4, 0)</f>
        <v>5.89999980976184</v>
      </c>
      <c r="I44" s="16">
        <f>VLOOKUP(I$2&amp;$A44, Raw_Output_5YW!$K:$N, 4, 0)</f>
        <v>16.566666285196899</v>
      </c>
      <c r="J44" s="16">
        <f>VLOOKUP(J$2&amp;$A44, Raw_Output_5YW!$K:$N, 4, 0)</f>
        <v>18.363333384196</v>
      </c>
      <c r="L44" s="214">
        <f>Raw_Output_5YW!Q46</f>
        <v>1.9881722987850501</v>
      </c>
      <c r="M44" s="16">
        <f>VLOOKUP(M$2&amp;$A44, Raw_Output_5YW!$V:$Y, 4, 0)</f>
        <v>0</v>
      </c>
      <c r="N44" s="16">
        <f>VLOOKUP(N$2&amp;$A44, Raw_Output_5YW!$V:$Y, 4, 0)</f>
        <v>1.1533333460489901</v>
      </c>
      <c r="O44" s="16">
        <f>VLOOKUP(O$2&amp;$A44, Raw_Output_5YW!$V:$Y, 4, 0)</f>
        <v>0</v>
      </c>
      <c r="P44" s="16">
        <f>VLOOKUP(P$2&amp;$A44, Raw_Output_5YW!$V:$Y, 4, 0)</f>
        <v>1.7699999809265099</v>
      </c>
      <c r="Q44" s="16">
        <f>VLOOKUP(Q$2&amp;$A44, Raw_Output_5YW!$V:$Y, 4, 0)</f>
        <v>1.15000003576279</v>
      </c>
      <c r="R44" s="16">
        <f>VLOOKUP(R$2&amp;$A44, Raw_Output_5YW!$V:$Y, 4, 0)</f>
        <v>0</v>
      </c>
      <c r="S44" s="16">
        <f>VLOOKUP(S$2&amp;$A44, Raw_Output_5YW!$V:$Y, 4, 0)</f>
        <v>0</v>
      </c>
      <c r="T44" s="16">
        <f>VLOOKUP(T$2&amp;$A44, Raw_Output_5YW!$V:$Y, 4, 0)</f>
        <v>0</v>
      </c>
      <c r="V44" s="214">
        <f>Raw_Output_5YW!AB46</f>
        <v>0</v>
      </c>
      <c r="Y44" s="214">
        <f>Raw_Output_5YW!I46</f>
        <v>0.68000000218550405</v>
      </c>
      <c r="Z44" s="214">
        <f>Raw_Output_5YW!AE46</f>
        <v>0</v>
      </c>
      <c r="AA44" s="214">
        <f>Raw_Output_5YW!T46</f>
        <v>0</v>
      </c>
    </row>
    <row r="45" spans="1:27" x14ac:dyDescent="0.35">
      <c r="A45" s="33">
        <v>45078</v>
      </c>
      <c r="B45" s="214">
        <f>Raw_Output_5YW!F47</f>
        <v>16.6251607675195</v>
      </c>
      <c r="C45" s="16">
        <f>VLOOKUP(C$2&amp;$A45, Raw_Output_5YW!$K:$N, 4, 0)</f>
        <v>4.1333332061767596</v>
      </c>
      <c r="D45" s="16">
        <f>VLOOKUP(D$2&amp;$A45, Raw_Output_5YW!$K:$N, 4, 0)</f>
        <v>19.069999694824201</v>
      </c>
      <c r="E45" s="16">
        <f>VLOOKUP(E$2&amp;$A45, Raw_Output_5YW!$K:$N, 4, 0)</f>
        <v>14.156666258970899</v>
      </c>
      <c r="F45" s="16">
        <f>VLOOKUP(F$2&amp;$A45, Raw_Output_5YW!$K:$N, 4, 0)</f>
        <v>12.506666055569999</v>
      </c>
      <c r="G45" s="16">
        <f>VLOOKUP(G$2&amp;$A45, Raw_Output_5YW!$K:$N, 4, 0)</f>
        <v>11.649999593695</v>
      </c>
      <c r="H45" s="16">
        <f>VLOOKUP(H$2&amp;$A45, Raw_Output_5YW!$K:$N, 4, 0)</f>
        <v>5.89999980976184</v>
      </c>
      <c r="I45" s="16">
        <f>VLOOKUP(I$2&amp;$A45, Raw_Output_5YW!$K:$N, 4, 0)</f>
        <v>16.566666285196899</v>
      </c>
      <c r="J45" s="16">
        <f>VLOOKUP(J$2&amp;$A45, Raw_Output_5YW!$K:$N, 4, 0)</f>
        <v>18.363333384196</v>
      </c>
      <c r="L45" s="214">
        <f>Raw_Output_5YW!Q47</f>
        <v>1.9881722987850501</v>
      </c>
      <c r="M45" s="16">
        <f>VLOOKUP(M$2&amp;$A45, Raw_Output_5YW!$V:$Y, 4, 0)</f>
        <v>0</v>
      </c>
      <c r="N45" s="16">
        <f>VLOOKUP(N$2&amp;$A45, Raw_Output_5YW!$V:$Y, 4, 0)</f>
        <v>1.1533333460489901</v>
      </c>
      <c r="O45" s="16">
        <f>VLOOKUP(O$2&amp;$A45, Raw_Output_5YW!$V:$Y, 4, 0)</f>
        <v>0</v>
      </c>
      <c r="P45" s="16">
        <f>VLOOKUP(P$2&amp;$A45, Raw_Output_5YW!$V:$Y, 4, 0)</f>
        <v>1.7699999809265099</v>
      </c>
      <c r="Q45" s="16">
        <f>VLOOKUP(Q$2&amp;$A45, Raw_Output_5YW!$V:$Y, 4, 0)</f>
        <v>1.15000003576279</v>
      </c>
      <c r="R45" s="16">
        <f>VLOOKUP(R$2&amp;$A45, Raw_Output_5YW!$V:$Y, 4, 0)</f>
        <v>0</v>
      </c>
      <c r="S45" s="16">
        <f>VLOOKUP(S$2&amp;$A45, Raw_Output_5YW!$V:$Y, 4, 0)</f>
        <v>0</v>
      </c>
      <c r="T45" s="16">
        <f>VLOOKUP(T$2&amp;$A45, Raw_Output_5YW!$V:$Y, 4, 0)</f>
        <v>0</v>
      </c>
      <c r="V45" s="214">
        <f>Raw_Output_5YW!AB47</f>
        <v>0</v>
      </c>
      <c r="Y45" s="214">
        <f>Raw_Output_5YW!I47</f>
        <v>0.68000000218550405</v>
      </c>
      <c r="Z45" s="214">
        <f>Raw_Output_5YW!AE47</f>
        <v>0</v>
      </c>
      <c r="AA45" s="214">
        <f>Raw_Output_5YW!T47</f>
        <v>0</v>
      </c>
    </row>
    <row r="46" spans="1:27" x14ac:dyDescent="0.35">
      <c r="A46" s="33">
        <v>45108</v>
      </c>
      <c r="B46" s="214">
        <f>Raw_Output_5YW!F48</f>
        <v>16.6226052284559</v>
      </c>
      <c r="C46" s="16">
        <f>VLOOKUP(C$2&amp;$A46, Raw_Output_5YW!$K:$N, 4, 0)</f>
        <v>4.0633331934610997</v>
      </c>
      <c r="D46" s="16">
        <f>VLOOKUP(D$2&amp;$A46, Raw_Output_5YW!$K:$N, 4, 0)</f>
        <v>18.443333943684902</v>
      </c>
      <c r="E46" s="16">
        <f>VLOOKUP(E$2&amp;$A46, Raw_Output_5YW!$K:$N, 4, 0)</f>
        <v>13.436666518449799</v>
      </c>
      <c r="F46" s="16">
        <f>VLOOKUP(F$2&amp;$A46, Raw_Output_5YW!$K:$N, 4, 0)</f>
        <v>11.9233332319806</v>
      </c>
      <c r="G46" s="16">
        <f>VLOOKUP(G$2&amp;$A46, Raw_Output_5YW!$K:$N, 4, 0)</f>
        <v>11.3299994419018</v>
      </c>
      <c r="H46" s="16">
        <f>VLOOKUP(H$2&amp;$A46, Raw_Output_5YW!$K:$N, 4, 0)</f>
        <v>5.8099999874830202</v>
      </c>
      <c r="I46" s="16">
        <f>VLOOKUP(I$2&amp;$A46, Raw_Output_5YW!$K:$N, 4, 0)</f>
        <v>16.226666768391901</v>
      </c>
      <c r="J46" s="16">
        <f>VLOOKUP(J$2&amp;$A46, Raw_Output_5YW!$K:$N, 4, 0)</f>
        <v>17.860000610351602</v>
      </c>
      <c r="L46" s="214">
        <f>Raw_Output_5YW!Q48</f>
        <v>1.7607283750852001</v>
      </c>
      <c r="M46" s="16">
        <f>VLOOKUP(M$2&amp;$A46, Raw_Output_5YW!$V:$Y, 4, 0)</f>
        <v>0</v>
      </c>
      <c r="N46" s="16">
        <f>VLOOKUP(N$2&amp;$A46, Raw_Output_5YW!$V:$Y, 4, 0)</f>
        <v>1.1566666762034099</v>
      </c>
      <c r="O46" s="16">
        <f>VLOOKUP(O$2&amp;$A46, Raw_Output_5YW!$V:$Y, 4, 0)</f>
        <v>0</v>
      </c>
      <c r="P46" s="16">
        <f>VLOOKUP(P$2&amp;$A46, Raw_Output_5YW!$V:$Y, 4, 0)</f>
        <v>1.4433333079020201</v>
      </c>
      <c r="Q46" s="16">
        <f>VLOOKUP(Q$2&amp;$A46, Raw_Output_5YW!$V:$Y, 4, 0)</f>
        <v>1.50666666651766</v>
      </c>
      <c r="R46" s="16">
        <f>VLOOKUP(R$2&amp;$A46, Raw_Output_5YW!$V:$Y, 4, 0)</f>
        <v>0</v>
      </c>
      <c r="S46" s="16">
        <f>VLOOKUP(S$2&amp;$A46, Raw_Output_5YW!$V:$Y, 4, 0)</f>
        <v>0</v>
      </c>
      <c r="T46" s="16">
        <f>VLOOKUP(T$2&amp;$A46, Raw_Output_5YW!$V:$Y, 4, 0)</f>
        <v>0</v>
      </c>
      <c r="V46" s="214">
        <f>Raw_Output_5YW!AB48</f>
        <v>0</v>
      </c>
      <c r="Y46" s="214">
        <f>Raw_Output_5YW!I48</f>
        <v>0.61333332459131895</v>
      </c>
      <c r="Z46" s="214">
        <f>Raw_Output_5YW!AE48</f>
        <v>0</v>
      </c>
      <c r="AA46" s="214">
        <f>Raw_Output_5YW!T48</f>
        <v>0</v>
      </c>
    </row>
    <row r="47" spans="1:27" x14ac:dyDescent="0.35">
      <c r="A47" s="33">
        <v>45139</v>
      </c>
      <c r="B47" s="214">
        <f>Raw_Output_5YW!F49</f>
        <v>16.6226052284559</v>
      </c>
      <c r="C47" s="16">
        <f>VLOOKUP(C$2&amp;$A47, Raw_Output_5YW!$K:$N, 4, 0)</f>
        <v>4.0633331934610997</v>
      </c>
      <c r="D47" s="16">
        <f>VLOOKUP(D$2&amp;$A47, Raw_Output_5YW!$K:$N, 4, 0)</f>
        <v>18.443333943684902</v>
      </c>
      <c r="E47" s="16">
        <f>VLOOKUP(E$2&amp;$A47, Raw_Output_5YW!$K:$N, 4, 0)</f>
        <v>13.436666518449799</v>
      </c>
      <c r="F47" s="16">
        <f>VLOOKUP(F$2&amp;$A47, Raw_Output_5YW!$K:$N, 4, 0)</f>
        <v>11.9233332319806</v>
      </c>
      <c r="G47" s="16">
        <f>VLOOKUP(G$2&amp;$A47, Raw_Output_5YW!$K:$N, 4, 0)</f>
        <v>11.3299994419018</v>
      </c>
      <c r="H47" s="16">
        <f>VLOOKUP(H$2&amp;$A47, Raw_Output_5YW!$K:$N, 4, 0)</f>
        <v>5.8099999874830202</v>
      </c>
      <c r="I47" s="16">
        <f>VLOOKUP(I$2&amp;$A47, Raw_Output_5YW!$K:$N, 4, 0)</f>
        <v>16.226666768391901</v>
      </c>
      <c r="J47" s="16">
        <f>VLOOKUP(J$2&amp;$A47, Raw_Output_5YW!$K:$N, 4, 0)</f>
        <v>17.860000610351602</v>
      </c>
      <c r="L47" s="214">
        <f>Raw_Output_5YW!Q49</f>
        <v>1.7607283750852001</v>
      </c>
      <c r="M47" s="16">
        <f>VLOOKUP(M$2&amp;$A47, Raw_Output_5YW!$V:$Y, 4, 0)</f>
        <v>0</v>
      </c>
      <c r="N47" s="16">
        <f>VLOOKUP(N$2&amp;$A47, Raw_Output_5YW!$V:$Y, 4, 0)</f>
        <v>1.1566666762034099</v>
      </c>
      <c r="O47" s="16">
        <f>VLOOKUP(O$2&amp;$A47, Raw_Output_5YW!$V:$Y, 4, 0)</f>
        <v>0</v>
      </c>
      <c r="P47" s="16">
        <f>VLOOKUP(P$2&amp;$A47, Raw_Output_5YW!$V:$Y, 4, 0)</f>
        <v>1.4433333079020201</v>
      </c>
      <c r="Q47" s="16">
        <f>VLOOKUP(Q$2&amp;$A47, Raw_Output_5YW!$V:$Y, 4, 0)</f>
        <v>1.50666666651766</v>
      </c>
      <c r="R47" s="16">
        <f>VLOOKUP(R$2&amp;$A47, Raw_Output_5YW!$V:$Y, 4, 0)</f>
        <v>0</v>
      </c>
      <c r="S47" s="16">
        <f>VLOOKUP(S$2&amp;$A47, Raw_Output_5YW!$V:$Y, 4, 0)</f>
        <v>0</v>
      </c>
      <c r="T47" s="16">
        <f>VLOOKUP(T$2&amp;$A47, Raw_Output_5YW!$V:$Y, 4, 0)</f>
        <v>0</v>
      </c>
      <c r="V47" s="214">
        <f>Raw_Output_5YW!AB49</f>
        <v>0</v>
      </c>
      <c r="Y47" s="214">
        <f>Raw_Output_5YW!I49</f>
        <v>0.61333332459131895</v>
      </c>
      <c r="Z47" s="214">
        <f>Raw_Output_5YW!AE49</f>
        <v>0</v>
      </c>
      <c r="AA47" s="214">
        <f>Raw_Output_5YW!T49</f>
        <v>0</v>
      </c>
    </row>
    <row r="48" spans="1:27" x14ac:dyDescent="0.35">
      <c r="A48" s="33">
        <v>45170</v>
      </c>
      <c r="B48" s="214">
        <f>Raw_Output_5YW!F50</f>
        <v>16.6226052284559</v>
      </c>
      <c r="C48" s="16">
        <f>VLOOKUP(C$2&amp;$A48, Raw_Output_5YW!$K:$N, 4, 0)</f>
        <v>4.0633331934610997</v>
      </c>
      <c r="D48" s="16">
        <f>VLOOKUP(D$2&amp;$A48, Raw_Output_5YW!$K:$N, 4, 0)</f>
        <v>18.443333943684902</v>
      </c>
      <c r="E48" s="16">
        <f>VLOOKUP(E$2&amp;$A48, Raw_Output_5YW!$K:$N, 4, 0)</f>
        <v>13.436666518449799</v>
      </c>
      <c r="F48" s="16">
        <f>VLOOKUP(F$2&amp;$A48, Raw_Output_5YW!$K:$N, 4, 0)</f>
        <v>11.9233332319806</v>
      </c>
      <c r="G48" s="16">
        <f>VLOOKUP(G$2&amp;$A48, Raw_Output_5YW!$K:$N, 4, 0)</f>
        <v>11.3299994419018</v>
      </c>
      <c r="H48" s="16">
        <f>VLOOKUP(H$2&amp;$A48, Raw_Output_5YW!$K:$N, 4, 0)</f>
        <v>5.8099999874830202</v>
      </c>
      <c r="I48" s="16">
        <f>VLOOKUP(I$2&amp;$A48, Raw_Output_5YW!$K:$N, 4, 0)</f>
        <v>16.226666768391901</v>
      </c>
      <c r="J48" s="16">
        <f>VLOOKUP(J$2&amp;$A48, Raw_Output_5YW!$K:$N, 4, 0)</f>
        <v>17.860000610351602</v>
      </c>
      <c r="L48" s="214">
        <f>Raw_Output_5YW!Q50</f>
        <v>1.7607283750852001</v>
      </c>
      <c r="M48" s="16">
        <f>VLOOKUP(M$2&amp;$A48, Raw_Output_5YW!$V:$Y, 4, 0)</f>
        <v>0</v>
      </c>
      <c r="N48" s="16">
        <f>VLOOKUP(N$2&amp;$A48, Raw_Output_5YW!$V:$Y, 4, 0)</f>
        <v>1.1566666762034099</v>
      </c>
      <c r="O48" s="16">
        <f>VLOOKUP(O$2&amp;$A48, Raw_Output_5YW!$V:$Y, 4, 0)</f>
        <v>0</v>
      </c>
      <c r="P48" s="16">
        <f>VLOOKUP(P$2&amp;$A48, Raw_Output_5YW!$V:$Y, 4, 0)</f>
        <v>1.4433333079020201</v>
      </c>
      <c r="Q48" s="16">
        <f>VLOOKUP(Q$2&amp;$A48, Raw_Output_5YW!$V:$Y, 4, 0)</f>
        <v>1.50666666651766</v>
      </c>
      <c r="R48" s="16">
        <f>VLOOKUP(R$2&amp;$A48, Raw_Output_5YW!$V:$Y, 4, 0)</f>
        <v>0</v>
      </c>
      <c r="S48" s="16">
        <f>VLOOKUP(S$2&amp;$A48, Raw_Output_5YW!$V:$Y, 4, 0)</f>
        <v>0</v>
      </c>
      <c r="T48" s="16">
        <f>VLOOKUP(T$2&amp;$A48, Raw_Output_5YW!$V:$Y, 4, 0)</f>
        <v>0</v>
      </c>
      <c r="V48" s="214">
        <f>Raw_Output_5YW!AB50</f>
        <v>0</v>
      </c>
      <c r="Y48" s="214">
        <f>Raw_Output_5YW!I50</f>
        <v>0.61333332459131895</v>
      </c>
      <c r="Z48" s="214">
        <f>Raw_Output_5YW!AE50</f>
        <v>0</v>
      </c>
      <c r="AA48" s="214">
        <f>Raw_Output_5YW!T50</f>
        <v>0</v>
      </c>
    </row>
    <row r="49" spans="1:27" x14ac:dyDescent="0.35">
      <c r="A49" s="33">
        <v>45200</v>
      </c>
      <c r="B49" s="214">
        <f>Raw_Output_5YW!F51</f>
        <v>14.6054880587419</v>
      </c>
      <c r="C49" s="16">
        <f>VLOOKUP(C$2&amp;$A49, Raw_Output_5YW!$K:$N, 4, 0)</f>
        <v>3.7133334477742501</v>
      </c>
      <c r="D49" s="16">
        <f>VLOOKUP(D$2&amp;$A49, Raw_Output_5YW!$K:$N, 4, 0)</f>
        <v>16.8433329264323</v>
      </c>
      <c r="E49" s="16">
        <f>VLOOKUP(E$2&amp;$A49, Raw_Output_5YW!$K:$N, 4, 0)</f>
        <v>12.1800003548463</v>
      </c>
      <c r="F49" s="16">
        <f>VLOOKUP(F$2&amp;$A49, Raw_Output_5YW!$K:$N, 4, 0)</f>
        <v>11.1933330278844</v>
      </c>
      <c r="G49" s="16">
        <f>VLOOKUP(G$2&amp;$A49, Raw_Output_5YW!$K:$N, 4, 0)</f>
        <v>10.229999696215</v>
      </c>
      <c r="H49" s="16">
        <f>VLOOKUP(H$2&amp;$A49, Raw_Output_5YW!$K:$N, 4, 0)</f>
        <v>5.2366666222612102</v>
      </c>
      <c r="I49" s="16">
        <f>VLOOKUP(I$2&amp;$A49, Raw_Output_5YW!$K:$N, 4, 0)</f>
        <v>15.219999949137399</v>
      </c>
      <c r="J49" s="16">
        <f>VLOOKUP(J$2&amp;$A49, Raw_Output_5YW!$K:$N, 4, 0)</f>
        <v>16.756666819254601</v>
      </c>
      <c r="L49" s="214">
        <f>Raw_Output_5YW!Q51</f>
        <v>1.6445123386224101</v>
      </c>
      <c r="M49" s="16">
        <f>VLOOKUP(M$2&amp;$A49, Raw_Output_5YW!$V:$Y, 4, 0)</f>
        <v>0</v>
      </c>
      <c r="N49" s="16">
        <f>VLOOKUP(N$2&amp;$A49, Raw_Output_5YW!$V:$Y, 4, 0)</f>
        <v>0.72000002861022905</v>
      </c>
      <c r="O49" s="16">
        <f>VLOOKUP(O$2&amp;$A49, Raw_Output_5YW!$V:$Y, 4, 0)</f>
        <v>0</v>
      </c>
      <c r="P49" s="16">
        <f>VLOOKUP(P$2&amp;$A49, Raw_Output_5YW!$V:$Y, 4, 0)</f>
        <v>1.8233332633972199</v>
      </c>
      <c r="Q49" s="16">
        <f>VLOOKUP(Q$2&amp;$A49, Raw_Output_5YW!$V:$Y, 4, 0)</f>
        <v>1.2733333210150399</v>
      </c>
      <c r="R49" s="16">
        <f>VLOOKUP(R$2&amp;$A49, Raw_Output_5YW!$V:$Y, 4, 0)</f>
        <v>0</v>
      </c>
      <c r="S49" s="16">
        <f>VLOOKUP(S$2&amp;$A49, Raw_Output_5YW!$V:$Y, 4, 0)</f>
        <v>0</v>
      </c>
      <c r="T49" s="16">
        <f>VLOOKUP(T$2&amp;$A49, Raw_Output_5YW!$V:$Y, 4, 0)</f>
        <v>0</v>
      </c>
      <c r="V49" s="214">
        <f>Raw_Output_5YW!AB51</f>
        <v>0</v>
      </c>
      <c r="Y49" s="214">
        <f>Raw_Output_5YW!I51</f>
        <v>0.493333339691162</v>
      </c>
      <c r="Z49" s="214">
        <f>Raw_Output_5YW!AE51</f>
        <v>0</v>
      </c>
      <c r="AA49" s="214">
        <f>Raw_Output_5YW!T51</f>
        <v>0</v>
      </c>
    </row>
    <row r="50" spans="1:27" x14ac:dyDescent="0.35">
      <c r="A50" s="33">
        <v>45231</v>
      </c>
      <c r="B50" s="214">
        <f>Raw_Output_5YW!F52</f>
        <v>14.6054880587419</v>
      </c>
      <c r="C50" s="16">
        <f>VLOOKUP(C$2&amp;$A50, Raw_Output_5YW!$K:$N, 4, 0)</f>
        <v>3.7133334477742501</v>
      </c>
      <c r="D50" s="16">
        <f>VLOOKUP(D$2&amp;$A50, Raw_Output_5YW!$K:$N, 4, 0)</f>
        <v>16.8433329264323</v>
      </c>
      <c r="E50" s="16">
        <f>VLOOKUP(E$2&amp;$A50, Raw_Output_5YW!$K:$N, 4, 0)</f>
        <v>12.1800003548463</v>
      </c>
      <c r="F50" s="16">
        <f>VLOOKUP(F$2&amp;$A50, Raw_Output_5YW!$K:$N, 4, 0)</f>
        <v>11.1933330278844</v>
      </c>
      <c r="G50" s="16">
        <f>VLOOKUP(G$2&amp;$A50, Raw_Output_5YW!$K:$N, 4, 0)</f>
        <v>10.229999696215</v>
      </c>
      <c r="H50" s="16">
        <f>VLOOKUP(H$2&amp;$A50, Raw_Output_5YW!$K:$N, 4, 0)</f>
        <v>5.2366666222612102</v>
      </c>
      <c r="I50" s="16">
        <f>VLOOKUP(I$2&amp;$A50, Raw_Output_5YW!$K:$N, 4, 0)</f>
        <v>15.219999949137399</v>
      </c>
      <c r="J50" s="16">
        <f>VLOOKUP(J$2&amp;$A50, Raw_Output_5YW!$K:$N, 4, 0)</f>
        <v>16.756666819254601</v>
      </c>
      <c r="L50" s="214">
        <f>Raw_Output_5YW!Q52</f>
        <v>1.6445123386224101</v>
      </c>
      <c r="M50" s="16">
        <f>VLOOKUP(M$2&amp;$A50, Raw_Output_5YW!$V:$Y, 4, 0)</f>
        <v>0</v>
      </c>
      <c r="N50" s="16">
        <f>VLOOKUP(N$2&amp;$A50, Raw_Output_5YW!$V:$Y, 4, 0)</f>
        <v>0.72000002861022905</v>
      </c>
      <c r="O50" s="16">
        <f>VLOOKUP(O$2&amp;$A50, Raw_Output_5YW!$V:$Y, 4, 0)</f>
        <v>0</v>
      </c>
      <c r="P50" s="16">
        <f>VLOOKUP(P$2&amp;$A50, Raw_Output_5YW!$V:$Y, 4, 0)</f>
        <v>1.8233332633972199</v>
      </c>
      <c r="Q50" s="16">
        <f>VLOOKUP(Q$2&amp;$A50, Raw_Output_5YW!$V:$Y, 4, 0)</f>
        <v>1.2733333210150399</v>
      </c>
      <c r="R50" s="16">
        <f>VLOOKUP(R$2&amp;$A50, Raw_Output_5YW!$V:$Y, 4, 0)</f>
        <v>0</v>
      </c>
      <c r="S50" s="16">
        <f>VLOOKUP(S$2&amp;$A50, Raw_Output_5YW!$V:$Y, 4, 0)</f>
        <v>0</v>
      </c>
      <c r="T50" s="16">
        <f>VLOOKUP(T$2&amp;$A50, Raw_Output_5YW!$V:$Y, 4, 0)</f>
        <v>0</v>
      </c>
      <c r="V50" s="214">
        <f>Raw_Output_5YW!AB52</f>
        <v>0</v>
      </c>
      <c r="Y50" s="214">
        <f>Raw_Output_5YW!I52</f>
        <v>0.493333339691162</v>
      </c>
      <c r="Z50" s="214">
        <f>Raw_Output_5YW!AE52</f>
        <v>0</v>
      </c>
      <c r="AA50" s="214">
        <f>Raw_Output_5YW!T52</f>
        <v>0</v>
      </c>
    </row>
    <row r="51" spans="1:27" x14ac:dyDescent="0.35">
      <c r="A51" s="33">
        <v>45261</v>
      </c>
      <c r="B51" s="214">
        <f>Raw_Output_5YW!F53</f>
        <v>14.6054880587419</v>
      </c>
      <c r="C51" s="16">
        <f>VLOOKUP(C$2&amp;$A51, Raw_Output_5YW!$K:$N, 4, 0)</f>
        <v>3.7133334477742501</v>
      </c>
      <c r="D51" s="16">
        <f>VLOOKUP(D$2&amp;$A51, Raw_Output_5YW!$K:$N, 4, 0)</f>
        <v>16.8433329264323</v>
      </c>
      <c r="E51" s="16">
        <f>VLOOKUP(E$2&amp;$A51, Raw_Output_5YW!$K:$N, 4, 0)</f>
        <v>12.1800003548463</v>
      </c>
      <c r="F51" s="16">
        <f>VLOOKUP(F$2&amp;$A51, Raw_Output_5YW!$K:$N, 4, 0)</f>
        <v>11.1933330278844</v>
      </c>
      <c r="G51" s="16">
        <f>VLOOKUP(G$2&amp;$A51, Raw_Output_5YW!$K:$N, 4, 0)</f>
        <v>10.229999696215</v>
      </c>
      <c r="H51" s="16">
        <f>VLOOKUP(H$2&amp;$A51, Raw_Output_5YW!$K:$N, 4, 0)</f>
        <v>5.2366666222612102</v>
      </c>
      <c r="I51" s="16">
        <f>VLOOKUP(I$2&amp;$A51, Raw_Output_5YW!$K:$N, 4, 0)</f>
        <v>15.219999949137399</v>
      </c>
      <c r="J51" s="16">
        <f>VLOOKUP(J$2&amp;$A51, Raw_Output_5YW!$K:$N, 4, 0)</f>
        <v>16.756666819254601</v>
      </c>
      <c r="L51" s="214">
        <f>Raw_Output_5YW!Q53</f>
        <v>1.6445123386224101</v>
      </c>
      <c r="M51" s="16">
        <f>VLOOKUP(M$2&amp;$A51, Raw_Output_5YW!$V:$Y, 4, 0)</f>
        <v>0</v>
      </c>
      <c r="N51" s="16">
        <f>VLOOKUP(N$2&amp;$A51, Raw_Output_5YW!$V:$Y, 4, 0)</f>
        <v>0.72000002861022905</v>
      </c>
      <c r="O51" s="16">
        <f>VLOOKUP(O$2&amp;$A51, Raw_Output_5YW!$V:$Y, 4, 0)</f>
        <v>0</v>
      </c>
      <c r="P51" s="16">
        <f>VLOOKUP(P$2&amp;$A51, Raw_Output_5YW!$V:$Y, 4, 0)</f>
        <v>1.8233332633972199</v>
      </c>
      <c r="Q51" s="16">
        <f>VLOOKUP(Q$2&amp;$A51, Raw_Output_5YW!$V:$Y, 4, 0)</f>
        <v>1.2733333210150399</v>
      </c>
      <c r="R51" s="16">
        <f>VLOOKUP(R$2&amp;$A51, Raw_Output_5YW!$V:$Y, 4, 0)</f>
        <v>0</v>
      </c>
      <c r="S51" s="16">
        <f>VLOOKUP(S$2&amp;$A51, Raw_Output_5YW!$V:$Y, 4, 0)</f>
        <v>0</v>
      </c>
      <c r="T51" s="16">
        <f>VLOOKUP(T$2&amp;$A51, Raw_Output_5YW!$V:$Y, 4, 0)</f>
        <v>0</v>
      </c>
      <c r="V51" s="214">
        <f>Raw_Output_5YW!AB53</f>
        <v>0</v>
      </c>
      <c r="Y51" s="214">
        <f>Raw_Output_5YW!I53</f>
        <v>0.493333339691162</v>
      </c>
      <c r="Z51" s="214">
        <f>Raw_Output_5YW!AE53</f>
        <v>0</v>
      </c>
      <c r="AA51" s="214">
        <f>Raw_Output_5YW!T53</f>
        <v>0</v>
      </c>
    </row>
    <row r="52" spans="1:27" x14ac:dyDescent="0.35">
      <c r="A52" s="33">
        <v>45292</v>
      </c>
      <c r="B52" s="214">
        <f>Raw_Output_5YW!F54</f>
        <v>12.2656124470035</v>
      </c>
      <c r="C52" s="16">
        <f>VLOOKUP(C$2&amp;$A52, Raw_Output_5YW!$K:$N, 4, 0)</f>
        <v>3.0033334096272801</v>
      </c>
      <c r="D52" s="16">
        <f>VLOOKUP(D$2&amp;$A52, Raw_Output_5YW!$K:$N, 4, 0)</f>
        <v>13.6299997965495</v>
      </c>
      <c r="E52" s="16">
        <f>VLOOKUP(E$2&amp;$A52, Raw_Output_5YW!$K:$N, 4, 0)</f>
        <v>9.7866667906443308</v>
      </c>
      <c r="F52" s="16">
        <f>VLOOKUP(F$2&amp;$A52, Raw_Output_5YW!$K:$N, 4, 0)</f>
        <v>8.8399997949600202</v>
      </c>
      <c r="G52" s="16">
        <f>VLOOKUP(G$2&amp;$A52, Raw_Output_5YW!$K:$N, 4, 0)</f>
        <v>8.4000002294778806</v>
      </c>
      <c r="H52" s="16">
        <f>VLOOKUP(H$2&amp;$A52, Raw_Output_5YW!$K:$N, 4, 0)</f>
        <v>3.9400000895063099</v>
      </c>
      <c r="I52" s="16">
        <f>VLOOKUP(I$2&amp;$A52, Raw_Output_5YW!$K:$N, 4, 0)</f>
        <v>11.8033332824707</v>
      </c>
      <c r="J52" s="16">
        <f>VLOOKUP(J$2&amp;$A52, Raw_Output_5YW!$K:$N, 4, 0)</f>
        <v>13.0833333333333</v>
      </c>
      <c r="L52" s="214">
        <f>Raw_Output_5YW!Q54</f>
        <v>1.3677209975918101</v>
      </c>
      <c r="M52" s="16">
        <f>VLOOKUP(M$2&amp;$A52, Raw_Output_5YW!$V:$Y, 4, 0)</f>
        <v>0</v>
      </c>
      <c r="N52" s="16">
        <f>VLOOKUP(N$2&amp;$A52, Raw_Output_5YW!$V:$Y, 4, 0)</f>
        <v>0.78999996185302701</v>
      </c>
      <c r="O52" s="16">
        <f>VLOOKUP(O$2&amp;$A52, Raw_Output_5YW!$V:$Y, 4, 0)</f>
        <v>0</v>
      </c>
      <c r="P52" s="16">
        <f>VLOOKUP(P$2&amp;$A52, Raw_Output_5YW!$V:$Y, 4, 0)</f>
        <v>1.5066666603088399</v>
      </c>
      <c r="Q52" s="16">
        <f>VLOOKUP(Q$2&amp;$A52, Raw_Output_5YW!$V:$Y, 4, 0)</f>
        <v>1.15000001589457</v>
      </c>
      <c r="R52" s="16">
        <f>VLOOKUP(R$2&amp;$A52, Raw_Output_5YW!$V:$Y, 4, 0)</f>
        <v>0</v>
      </c>
      <c r="S52" s="16">
        <f>VLOOKUP(S$2&amp;$A52, Raw_Output_5YW!$V:$Y, 4, 0)</f>
        <v>0</v>
      </c>
      <c r="T52" s="16">
        <f>VLOOKUP(T$2&amp;$A52, Raw_Output_5YW!$V:$Y, 4, 0)</f>
        <v>0</v>
      </c>
      <c r="V52" s="214">
        <f>Raw_Output_5YW!AB54</f>
        <v>0</v>
      </c>
      <c r="Y52" s="214">
        <f>Raw_Output_5YW!I54</f>
        <v>0.51333333303531004</v>
      </c>
      <c r="Z52" s="214">
        <f>Raw_Output_5YW!AE54</f>
        <v>0</v>
      </c>
      <c r="AA52" s="214">
        <f>Raw_Output_5YW!T54</f>
        <v>0</v>
      </c>
    </row>
    <row r="53" spans="1:27" x14ac:dyDescent="0.35">
      <c r="A53" s="33">
        <v>45323</v>
      </c>
      <c r="B53" s="214">
        <f>Raw_Output_5YW!F55</f>
        <v>12.2656124470035</v>
      </c>
      <c r="C53" s="16">
        <f>VLOOKUP(C$2&amp;$A53, Raw_Output_5YW!$K:$N, 4, 0)</f>
        <v>3.0033334096272801</v>
      </c>
      <c r="D53" s="16">
        <f>VLOOKUP(D$2&amp;$A53, Raw_Output_5YW!$K:$N, 4, 0)</f>
        <v>13.6299997965495</v>
      </c>
      <c r="E53" s="16">
        <f>VLOOKUP(E$2&amp;$A53, Raw_Output_5YW!$K:$N, 4, 0)</f>
        <v>9.7866667906443308</v>
      </c>
      <c r="F53" s="16">
        <f>VLOOKUP(F$2&amp;$A53, Raw_Output_5YW!$K:$N, 4, 0)</f>
        <v>8.8399997949600202</v>
      </c>
      <c r="G53" s="16">
        <f>VLOOKUP(G$2&amp;$A53, Raw_Output_5YW!$K:$N, 4, 0)</f>
        <v>8.4000002294778806</v>
      </c>
      <c r="H53" s="16">
        <f>VLOOKUP(H$2&amp;$A53, Raw_Output_5YW!$K:$N, 4, 0)</f>
        <v>3.9400000895063099</v>
      </c>
      <c r="I53" s="16">
        <f>VLOOKUP(I$2&amp;$A53, Raw_Output_5YW!$K:$N, 4, 0)</f>
        <v>11.8033332824707</v>
      </c>
      <c r="J53" s="16">
        <f>VLOOKUP(J$2&amp;$A53, Raw_Output_5YW!$K:$N, 4, 0)</f>
        <v>13.0833333333333</v>
      </c>
      <c r="L53" s="214">
        <f>Raw_Output_5YW!Q55</f>
        <v>1.3677209975918101</v>
      </c>
      <c r="M53" s="16">
        <f>VLOOKUP(M$2&amp;$A53, Raw_Output_5YW!$V:$Y, 4, 0)</f>
        <v>0</v>
      </c>
      <c r="N53" s="16">
        <f>VLOOKUP(N$2&amp;$A53, Raw_Output_5YW!$V:$Y, 4, 0)</f>
        <v>0.78999996185302701</v>
      </c>
      <c r="O53" s="16">
        <f>VLOOKUP(O$2&amp;$A53, Raw_Output_5YW!$V:$Y, 4, 0)</f>
        <v>0</v>
      </c>
      <c r="P53" s="16">
        <f>VLOOKUP(P$2&amp;$A53, Raw_Output_5YW!$V:$Y, 4, 0)</f>
        <v>1.5066666603088399</v>
      </c>
      <c r="Q53" s="16">
        <f>VLOOKUP(Q$2&amp;$A53, Raw_Output_5YW!$V:$Y, 4, 0)</f>
        <v>1.15000001589457</v>
      </c>
      <c r="R53" s="16">
        <f>VLOOKUP(R$2&amp;$A53, Raw_Output_5YW!$V:$Y, 4, 0)</f>
        <v>0</v>
      </c>
      <c r="S53" s="16">
        <f>VLOOKUP(S$2&amp;$A53, Raw_Output_5YW!$V:$Y, 4, 0)</f>
        <v>0</v>
      </c>
      <c r="T53" s="16">
        <f>VLOOKUP(T$2&amp;$A53, Raw_Output_5YW!$V:$Y, 4, 0)</f>
        <v>0</v>
      </c>
      <c r="V53" s="214">
        <f>Raw_Output_5YW!AB55</f>
        <v>0</v>
      </c>
      <c r="Y53" s="214">
        <f>Raw_Output_5YW!I55</f>
        <v>0.51333333303531004</v>
      </c>
      <c r="Z53" s="214">
        <f>Raw_Output_5YW!AE55</f>
        <v>0</v>
      </c>
      <c r="AA53" s="214">
        <f>Raw_Output_5YW!T55</f>
        <v>0</v>
      </c>
    </row>
    <row r="54" spans="1:27" x14ac:dyDescent="0.35">
      <c r="A54" s="33">
        <v>45352</v>
      </c>
      <c r="B54" s="214">
        <f>Raw_Output_5YW!F56</f>
        <v>12.2656124470035</v>
      </c>
      <c r="C54" s="16">
        <f>VLOOKUP(C$2&amp;$A54, Raw_Output_5YW!$K:$N, 4, 0)</f>
        <v>3.0033334096272801</v>
      </c>
      <c r="D54" s="16">
        <f>VLOOKUP(D$2&amp;$A54, Raw_Output_5YW!$K:$N, 4, 0)</f>
        <v>13.6299997965495</v>
      </c>
      <c r="E54" s="16">
        <f>VLOOKUP(E$2&amp;$A54, Raw_Output_5YW!$K:$N, 4, 0)</f>
        <v>9.7866667906443308</v>
      </c>
      <c r="F54" s="16">
        <f>VLOOKUP(F$2&amp;$A54, Raw_Output_5YW!$K:$N, 4, 0)</f>
        <v>8.8399997949600202</v>
      </c>
      <c r="G54" s="16">
        <f>VLOOKUP(G$2&amp;$A54, Raw_Output_5YW!$K:$N, 4, 0)</f>
        <v>8.4000002294778806</v>
      </c>
      <c r="H54" s="16">
        <f>VLOOKUP(H$2&amp;$A54, Raw_Output_5YW!$K:$N, 4, 0)</f>
        <v>3.9400000895063099</v>
      </c>
      <c r="I54" s="16">
        <f>VLOOKUP(I$2&amp;$A54, Raw_Output_5YW!$K:$N, 4, 0)</f>
        <v>11.8033332824707</v>
      </c>
      <c r="J54" s="16">
        <f>VLOOKUP(J$2&amp;$A54, Raw_Output_5YW!$K:$N, 4, 0)</f>
        <v>13.0833333333333</v>
      </c>
      <c r="L54" s="214">
        <f>Raw_Output_5YW!Q56</f>
        <v>1.3677209975918101</v>
      </c>
      <c r="M54" s="16">
        <f>VLOOKUP(M$2&amp;$A54, Raw_Output_5YW!$V:$Y, 4, 0)</f>
        <v>0</v>
      </c>
      <c r="N54" s="16">
        <f>VLOOKUP(N$2&amp;$A54, Raw_Output_5YW!$V:$Y, 4, 0)</f>
        <v>0.78999996185302701</v>
      </c>
      <c r="O54" s="16">
        <f>VLOOKUP(O$2&amp;$A54, Raw_Output_5YW!$V:$Y, 4, 0)</f>
        <v>0</v>
      </c>
      <c r="P54" s="16">
        <f>VLOOKUP(P$2&amp;$A54, Raw_Output_5YW!$V:$Y, 4, 0)</f>
        <v>1.5066666603088399</v>
      </c>
      <c r="Q54" s="16">
        <f>VLOOKUP(Q$2&amp;$A54, Raw_Output_5YW!$V:$Y, 4, 0)</f>
        <v>1.15000001589457</v>
      </c>
      <c r="R54" s="16">
        <f>VLOOKUP(R$2&amp;$A54, Raw_Output_5YW!$V:$Y, 4, 0)</f>
        <v>0</v>
      </c>
      <c r="S54" s="16">
        <f>VLOOKUP(S$2&amp;$A54, Raw_Output_5YW!$V:$Y, 4, 0)</f>
        <v>0</v>
      </c>
      <c r="T54" s="16">
        <f>VLOOKUP(T$2&amp;$A54, Raw_Output_5YW!$V:$Y, 4, 0)</f>
        <v>0</v>
      </c>
      <c r="V54" s="214">
        <f>Raw_Output_5YW!AB56</f>
        <v>0</v>
      </c>
      <c r="Y54" s="214">
        <f>Raw_Output_5YW!I56</f>
        <v>0.51333333303531004</v>
      </c>
      <c r="Z54" s="214">
        <f>Raw_Output_5YW!AE56</f>
        <v>0</v>
      </c>
      <c r="AA54" s="214">
        <f>Raw_Output_5YW!T56</f>
        <v>0</v>
      </c>
    </row>
    <row r="55" spans="1:27" x14ac:dyDescent="0.35">
      <c r="A55" s="33">
        <v>45383</v>
      </c>
      <c r="B55" s="214">
        <f>Raw_Output_5YW!F57</f>
        <v>16.8204135677687</v>
      </c>
      <c r="C55" s="16">
        <f>VLOOKUP(C$2&amp;$A55, Raw_Output_5YW!$K:$N, 4, 0)</f>
        <v>4.1499999364217102</v>
      </c>
      <c r="D55" s="16">
        <f>VLOOKUP(D$2&amp;$A55, Raw_Output_5YW!$K:$N, 4, 0)</f>
        <v>18.9266662597656</v>
      </c>
      <c r="E55" s="16">
        <f>VLOOKUP(E$2&amp;$A55, Raw_Output_5YW!$K:$N, 4, 0)</f>
        <v>14.009999742110599</v>
      </c>
      <c r="F55" s="16">
        <f>VLOOKUP(F$2&amp;$A55, Raw_Output_5YW!$K:$N, 4, 0)</f>
        <v>12.849999388679899</v>
      </c>
      <c r="G55" s="16">
        <f>VLOOKUP(G$2&amp;$A55, Raw_Output_5YW!$K:$N, 4, 0)</f>
        <v>11.6900004545848</v>
      </c>
      <c r="H55" s="16">
        <f>VLOOKUP(H$2&amp;$A55, Raw_Output_5YW!$K:$N, 4, 0)</f>
        <v>5.7633333330353098</v>
      </c>
      <c r="I55" s="16">
        <f>VLOOKUP(I$2&amp;$A55, Raw_Output_5YW!$K:$N, 4, 0)</f>
        <v>16.7600002288818</v>
      </c>
      <c r="J55" s="16">
        <f>VLOOKUP(J$2&amp;$A55, Raw_Output_5YW!$K:$N, 4, 0)</f>
        <v>18.346666971842399</v>
      </c>
      <c r="L55" s="214">
        <f>Raw_Output_5YW!Q57</f>
        <v>2.04291965748159</v>
      </c>
      <c r="M55" s="16">
        <f>VLOOKUP(M$2&amp;$A55, Raw_Output_5YW!$V:$Y, 4, 0)</f>
        <v>0</v>
      </c>
      <c r="N55" s="16">
        <f>VLOOKUP(N$2&amp;$A55, Raw_Output_5YW!$V:$Y, 4, 0)</f>
        <v>1.0800000031789101</v>
      </c>
      <c r="O55" s="16">
        <f>VLOOKUP(O$2&amp;$A55, Raw_Output_5YW!$V:$Y, 4, 0)</f>
        <v>0</v>
      </c>
      <c r="P55" s="16">
        <f>VLOOKUP(P$2&amp;$A55, Raw_Output_5YW!$V:$Y, 4, 0)</f>
        <v>2.4933333396911599</v>
      </c>
      <c r="Q55" s="16">
        <f>VLOOKUP(Q$2&amp;$A55, Raw_Output_5YW!$V:$Y, 4, 0)</f>
        <v>1.97666660944621</v>
      </c>
      <c r="R55" s="16">
        <f>VLOOKUP(R$2&amp;$A55, Raw_Output_5YW!$V:$Y, 4, 0)</f>
        <v>0</v>
      </c>
      <c r="S55" s="16">
        <f>VLOOKUP(S$2&amp;$A55, Raw_Output_5YW!$V:$Y, 4, 0)</f>
        <v>0</v>
      </c>
      <c r="T55" s="16">
        <f>VLOOKUP(T$2&amp;$A55, Raw_Output_5YW!$V:$Y, 4, 0)</f>
        <v>0</v>
      </c>
      <c r="V55" s="214">
        <f>Raw_Output_5YW!AB57</f>
        <v>0</v>
      </c>
      <c r="Y55" s="214">
        <f>Raw_Output_5YW!I57</f>
        <v>0.56666667759418499</v>
      </c>
      <c r="Z55" s="214">
        <f>Raw_Output_5YW!AE57</f>
        <v>0</v>
      </c>
      <c r="AA55" s="214">
        <f>Raw_Output_5YW!T57</f>
        <v>0</v>
      </c>
    </row>
    <row r="56" spans="1:27" x14ac:dyDescent="0.35">
      <c r="A56" s="33">
        <v>45413</v>
      </c>
      <c r="B56" s="214">
        <f>Raw_Output_5YW!F58</f>
        <v>16.8204135677687</v>
      </c>
      <c r="C56" s="16">
        <f>VLOOKUP(C$2&amp;$A56, Raw_Output_5YW!$K:$N, 4, 0)</f>
        <v>4.1499999364217102</v>
      </c>
      <c r="D56" s="16">
        <f>VLOOKUP(D$2&amp;$A56, Raw_Output_5YW!$K:$N, 4, 0)</f>
        <v>18.9266662597656</v>
      </c>
      <c r="E56" s="16">
        <f>VLOOKUP(E$2&amp;$A56, Raw_Output_5YW!$K:$N, 4, 0)</f>
        <v>14.009999742110599</v>
      </c>
      <c r="F56" s="16">
        <f>VLOOKUP(F$2&amp;$A56, Raw_Output_5YW!$K:$N, 4, 0)</f>
        <v>12.849999388679899</v>
      </c>
      <c r="G56" s="16">
        <f>VLOOKUP(G$2&amp;$A56, Raw_Output_5YW!$K:$N, 4, 0)</f>
        <v>11.6900004545848</v>
      </c>
      <c r="H56" s="16">
        <f>VLOOKUP(H$2&amp;$A56, Raw_Output_5YW!$K:$N, 4, 0)</f>
        <v>5.7633333330353098</v>
      </c>
      <c r="I56" s="16">
        <f>VLOOKUP(I$2&amp;$A56, Raw_Output_5YW!$K:$N, 4, 0)</f>
        <v>16.7600002288818</v>
      </c>
      <c r="J56" s="16">
        <f>VLOOKUP(J$2&amp;$A56, Raw_Output_5YW!$K:$N, 4, 0)</f>
        <v>18.346666971842399</v>
      </c>
      <c r="L56" s="214">
        <f>Raw_Output_5YW!Q58</f>
        <v>2.04291965748159</v>
      </c>
      <c r="M56" s="16">
        <f>VLOOKUP(M$2&amp;$A56, Raw_Output_5YW!$V:$Y, 4, 0)</f>
        <v>0</v>
      </c>
      <c r="N56" s="16">
        <f>VLOOKUP(N$2&amp;$A56, Raw_Output_5YW!$V:$Y, 4, 0)</f>
        <v>1.0800000031789101</v>
      </c>
      <c r="O56" s="16">
        <f>VLOOKUP(O$2&amp;$A56, Raw_Output_5YW!$V:$Y, 4, 0)</f>
        <v>0</v>
      </c>
      <c r="P56" s="16">
        <f>VLOOKUP(P$2&amp;$A56, Raw_Output_5YW!$V:$Y, 4, 0)</f>
        <v>2.4933333396911599</v>
      </c>
      <c r="Q56" s="16">
        <f>VLOOKUP(Q$2&amp;$A56, Raw_Output_5YW!$V:$Y, 4, 0)</f>
        <v>1.97666660944621</v>
      </c>
      <c r="R56" s="16">
        <f>VLOOKUP(R$2&amp;$A56, Raw_Output_5YW!$V:$Y, 4, 0)</f>
        <v>0</v>
      </c>
      <c r="S56" s="16">
        <f>VLOOKUP(S$2&amp;$A56, Raw_Output_5YW!$V:$Y, 4, 0)</f>
        <v>0</v>
      </c>
      <c r="T56" s="16">
        <f>VLOOKUP(T$2&amp;$A56, Raw_Output_5YW!$V:$Y, 4, 0)</f>
        <v>0</v>
      </c>
      <c r="V56" s="214">
        <f>Raw_Output_5YW!AB58</f>
        <v>0</v>
      </c>
      <c r="Y56" s="214">
        <f>Raw_Output_5YW!I58</f>
        <v>0.56666667759418499</v>
      </c>
      <c r="Z56" s="214">
        <f>Raw_Output_5YW!AE58</f>
        <v>0</v>
      </c>
      <c r="AA56" s="214">
        <f>Raw_Output_5YW!T58</f>
        <v>0</v>
      </c>
    </row>
    <row r="57" spans="1:27" x14ac:dyDescent="0.35">
      <c r="A57" s="33">
        <v>45444</v>
      </c>
      <c r="B57" s="214">
        <f>Raw_Output_5YW!F59</f>
        <v>16.8204135677687</v>
      </c>
      <c r="C57" s="16">
        <f>VLOOKUP(C$2&amp;$A57, Raw_Output_5YW!$K:$N, 4, 0)</f>
        <v>4.1499999364217102</v>
      </c>
      <c r="D57" s="16">
        <f>VLOOKUP(D$2&amp;$A57, Raw_Output_5YW!$K:$N, 4, 0)</f>
        <v>18.9266662597656</v>
      </c>
      <c r="E57" s="16">
        <f>VLOOKUP(E$2&amp;$A57, Raw_Output_5YW!$K:$N, 4, 0)</f>
        <v>14.009999742110599</v>
      </c>
      <c r="F57" s="16">
        <f>VLOOKUP(F$2&amp;$A57, Raw_Output_5YW!$K:$N, 4, 0)</f>
        <v>12.849999388679899</v>
      </c>
      <c r="G57" s="16">
        <f>VLOOKUP(G$2&amp;$A57, Raw_Output_5YW!$K:$N, 4, 0)</f>
        <v>11.6900004545848</v>
      </c>
      <c r="H57" s="16">
        <f>VLOOKUP(H$2&amp;$A57, Raw_Output_5YW!$K:$N, 4, 0)</f>
        <v>5.7633333330353098</v>
      </c>
      <c r="I57" s="16">
        <f>VLOOKUP(I$2&amp;$A57, Raw_Output_5YW!$K:$N, 4, 0)</f>
        <v>16.7600002288818</v>
      </c>
      <c r="J57" s="16">
        <f>VLOOKUP(J$2&amp;$A57, Raw_Output_5YW!$K:$N, 4, 0)</f>
        <v>18.346666971842399</v>
      </c>
      <c r="L57" s="214">
        <f>Raw_Output_5YW!Q59</f>
        <v>2.04291965748159</v>
      </c>
      <c r="M57" s="16">
        <f>VLOOKUP(M$2&amp;$A57, Raw_Output_5YW!$V:$Y, 4, 0)</f>
        <v>0</v>
      </c>
      <c r="N57" s="16">
        <f>VLOOKUP(N$2&amp;$A57, Raw_Output_5YW!$V:$Y, 4, 0)</f>
        <v>1.0800000031789101</v>
      </c>
      <c r="O57" s="16">
        <f>VLOOKUP(O$2&amp;$A57, Raw_Output_5YW!$V:$Y, 4, 0)</f>
        <v>0</v>
      </c>
      <c r="P57" s="16">
        <f>VLOOKUP(P$2&amp;$A57, Raw_Output_5YW!$V:$Y, 4, 0)</f>
        <v>2.4933333396911599</v>
      </c>
      <c r="Q57" s="16">
        <f>VLOOKUP(Q$2&amp;$A57, Raw_Output_5YW!$V:$Y, 4, 0)</f>
        <v>1.97666660944621</v>
      </c>
      <c r="R57" s="16">
        <f>VLOOKUP(R$2&amp;$A57, Raw_Output_5YW!$V:$Y, 4, 0)</f>
        <v>0</v>
      </c>
      <c r="S57" s="16">
        <f>VLOOKUP(S$2&amp;$A57, Raw_Output_5YW!$V:$Y, 4, 0)</f>
        <v>0</v>
      </c>
      <c r="T57" s="16">
        <f>VLOOKUP(T$2&amp;$A57, Raw_Output_5YW!$V:$Y, 4, 0)</f>
        <v>0</v>
      </c>
      <c r="V57" s="214">
        <f>Raw_Output_5YW!AB59</f>
        <v>0</v>
      </c>
      <c r="Y57" s="214">
        <f>Raw_Output_5YW!I59</f>
        <v>0.56666667759418499</v>
      </c>
      <c r="Z57" s="214">
        <f>Raw_Output_5YW!AE59</f>
        <v>0</v>
      </c>
      <c r="AA57" s="214">
        <f>Raw_Output_5YW!T59</f>
        <v>0</v>
      </c>
    </row>
    <row r="58" spans="1:27" x14ac:dyDescent="0.35">
      <c r="A58" s="33">
        <v>45474</v>
      </c>
      <c r="B58" s="214">
        <f>Raw_Output_5YW!F60</f>
        <v>16.8002061283747</v>
      </c>
      <c r="C58" s="16">
        <f>VLOOKUP(C$2&amp;$A58, Raw_Output_5YW!$K:$N, 4, 0)</f>
        <v>4</v>
      </c>
      <c r="D58" s="16">
        <f>VLOOKUP(D$2&amp;$A58, Raw_Output_5YW!$K:$N, 4, 0)</f>
        <v>18.7933336893717</v>
      </c>
      <c r="E58" s="16">
        <f>VLOOKUP(E$2&amp;$A58, Raw_Output_5YW!$K:$N, 4, 0)</f>
        <v>14.026666671037701</v>
      </c>
      <c r="F58" s="16">
        <f>VLOOKUP(F$2&amp;$A58, Raw_Output_5YW!$K:$N, 4, 0)</f>
        <v>12.4233331295351</v>
      </c>
      <c r="G58" s="16">
        <f>VLOOKUP(G$2&amp;$A58, Raw_Output_5YW!$K:$N, 4, 0)</f>
        <v>11.586666410168</v>
      </c>
      <c r="H58" s="16">
        <f>VLOOKUP(H$2&amp;$A58, Raw_Output_5YW!$K:$N, 4, 0)</f>
        <v>5.8199999493857204</v>
      </c>
      <c r="I58" s="16">
        <f>VLOOKUP(I$2&amp;$A58, Raw_Output_5YW!$K:$N, 4, 0)</f>
        <v>16.2699998219808</v>
      </c>
      <c r="J58" s="16">
        <f>VLOOKUP(J$2&amp;$A58, Raw_Output_5YW!$K:$N, 4, 0)</f>
        <v>17.896666208903</v>
      </c>
      <c r="L58" s="214">
        <f>Raw_Output_5YW!Q60</f>
        <v>2.5331273639043199</v>
      </c>
      <c r="M58" s="16">
        <f>VLOOKUP(M$2&amp;$A58, Raw_Output_5YW!$V:$Y, 4, 0)</f>
        <v>0</v>
      </c>
      <c r="N58" s="16">
        <f>VLOOKUP(N$2&amp;$A58, Raw_Output_5YW!$V:$Y, 4, 0)</f>
        <v>1.89666668574015</v>
      </c>
      <c r="O58" s="16">
        <f>VLOOKUP(O$2&amp;$A58, Raw_Output_5YW!$V:$Y, 4, 0)</f>
        <v>0</v>
      </c>
      <c r="P58" s="16">
        <f>VLOOKUP(P$2&amp;$A58, Raw_Output_5YW!$V:$Y, 4, 0)</f>
        <v>2.0300000508626299</v>
      </c>
      <c r="Q58" s="16">
        <f>VLOOKUP(Q$2&amp;$A58, Raw_Output_5YW!$V:$Y, 4, 0)</f>
        <v>2.44999996821086</v>
      </c>
      <c r="R58" s="16">
        <f>VLOOKUP(R$2&amp;$A58, Raw_Output_5YW!$V:$Y, 4, 0)</f>
        <v>0</v>
      </c>
      <c r="S58" s="16">
        <f>VLOOKUP(S$2&amp;$A58, Raw_Output_5YW!$V:$Y, 4, 0)</f>
        <v>0</v>
      </c>
      <c r="T58" s="16">
        <f>VLOOKUP(T$2&amp;$A58, Raw_Output_5YW!$V:$Y, 4, 0)</f>
        <v>0</v>
      </c>
      <c r="V58" s="214">
        <f>Raw_Output_5YW!AB60</f>
        <v>0</v>
      </c>
      <c r="Y58" s="214">
        <f>Raw_Output_5YW!I60</f>
        <v>0.50666668017705296</v>
      </c>
      <c r="Z58" s="214">
        <f>Raw_Output_5YW!AE60</f>
        <v>0</v>
      </c>
      <c r="AA58" s="214">
        <f>Raw_Output_5YW!T60</f>
        <v>0</v>
      </c>
    </row>
    <row r="59" spans="1:27" x14ac:dyDescent="0.35">
      <c r="A59" s="33">
        <v>45505</v>
      </c>
      <c r="B59" s="214">
        <f>Raw_Output_5YW!F61</f>
        <v>16.8002061283747</v>
      </c>
      <c r="C59" s="16">
        <f>VLOOKUP(C$2&amp;$A59, Raw_Output_5YW!$K:$N, 4, 0)</f>
        <v>4</v>
      </c>
      <c r="D59" s="16">
        <f>VLOOKUP(D$2&amp;$A59, Raw_Output_5YW!$K:$N, 4, 0)</f>
        <v>18.7933336893717</v>
      </c>
      <c r="E59" s="16">
        <f>VLOOKUP(E$2&amp;$A59, Raw_Output_5YW!$K:$N, 4, 0)</f>
        <v>14.026666671037701</v>
      </c>
      <c r="F59" s="16">
        <f>VLOOKUP(F$2&amp;$A59, Raw_Output_5YW!$K:$N, 4, 0)</f>
        <v>12.4233331295351</v>
      </c>
      <c r="G59" s="16">
        <f>VLOOKUP(G$2&amp;$A59, Raw_Output_5YW!$K:$N, 4, 0)</f>
        <v>11.586666410168</v>
      </c>
      <c r="H59" s="16">
        <f>VLOOKUP(H$2&amp;$A59, Raw_Output_5YW!$K:$N, 4, 0)</f>
        <v>5.8199999493857204</v>
      </c>
      <c r="I59" s="16">
        <f>VLOOKUP(I$2&amp;$A59, Raw_Output_5YW!$K:$N, 4, 0)</f>
        <v>16.2699998219808</v>
      </c>
      <c r="J59" s="16">
        <f>VLOOKUP(J$2&amp;$A59, Raw_Output_5YW!$K:$N, 4, 0)</f>
        <v>17.896666208903</v>
      </c>
      <c r="L59" s="214">
        <f>Raw_Output_5YW!Q61</f>
        <v>2.5331273639043199</v>
      </c>
      <c r="M59" s="16">
        <f>VLOOKUP(M$2&amp;$A59, Raw_Output_5YW!$V:$Y, 4, 0)</f>
        <v>0</v>
      </c>
      <c r="N59" s="16">
        <f>VLOOKUP(N$2&amp;$A59, Raw_Output_5YW!$V:$Y, 4, 0)</f>
        <v>1.89666668574015</v>
      </c>
      <c r="O59" s="16">
        <f>VLOOKUP(O$2&amp;$A59, Raw_Output_5YW!$V:$Y, 4, 0)</f>
        <v>0</v>
      </c>
      <c r="P59" s="16">
        <f>VLOOKUP(P$2&amp;$A59, Raw_Output_5YW!$V:$Y, 4, 0)</f>
        <v>2.0300000508626299</v>
      </c>
      <c r="Q59" s="16">
        <f>VLOOKUP(Q$2&amp;$A59, Raw_Output_5YW!$V:$Y, 4, 0)</f>
        <v>2.44999996821086</v>
      </c>
      <c r="R59" s="16">
        <f>VLOOKUP(R$2&amp;$A59, Raw_Output_5YW!$V:$Y, 4, 0)</f>
        <v>0</v>
      </c>
      <c r="S59" s="16">
        <f>VLOOKUP(S$2&amp;$A59, Raw_Output_5YW!$V:$Y, 4, 0)</f>
        <v>0</v>
      </c>
      <c r="T59" s="16">
        <f>VLOOKUP(T$2&amp;$A59, Raw_Output_5YW!$V:$Y, 4, 0)</f>
        <v>0</v>
      </c>
      <c r="V59" s="214">
        <f>Raw_Output_5YW!AB61</f>
        <v>0</v>
      </c>
      <c r="Y59" s="214">
        <f>Raw_Output_5YW!I61</f>
        <v>0.50666668017705296</v>
      </c>
      <c r="Z59" s="214">
        <f>Raw_Output_5YW!AE61</f>
        <v>0</v>
      </c>
      <c r="AA59" s="214">
        <f>Raw_Output_5YW!T61</f>
        <v>0</v>
      </c>
    </row>
    <row r="60" spans="1:27" x14ac:dyDescent="0.35">
      <c r="A60" s="33">
        <v>45536</v>
      </c>
      <c r="B60" s="214">
        <f>Raw_Output_5YW!F62</f>
        <v>16.8002061283747</v>
      </c>
      <c r="C60" s="213">
        <f>VLOOKUP(C$2&amp;$A60, Raw_Output_5YW!$K:$N, 4, 0)</f>
        <v>4</v>
      </c>
      <c r="D60" s="213">
        <f>VLOOKUP(D$2&amp;$A60, Raw_Output_5YW!$K:$N, 4, 0)</f>
        <v>18.7933336893717</v>
      </c>
      <c r="E60" s="213">
        <f>VLOOKUP(E$2&amp;$A60, Raw_Output_5YW!$K:$N, 4, 0)</f>
        <v>14.026666671037701</v>
      </c>
      <c r="F60" s="213">
        <f>VLOOKUP(F$2&amp;$A60, Raw_Output_5YW!$K:$N, 4, 0)</f>
        <v>12.4233331295351</v>
      </c>
      <c r="G60" s="213">
        <f>VLOOKUP(G$2&amp;$A60, Raw_Output_5YW!$K:$N, 4, 0)</f>
        <v>11.586666410168</v>
      </c>
      <c r="H60" s="213">
        <f>VLOOKUP(H$2&amp;$A60, Raw_Output_5YW!$K:$N, 4, 0)</f>
        <v>5.8199999493857204</v>
      </c>
      <c r="I60" s="213">
        <f>VLOOKUP(I$2&amp;$A60, Raw_Output_5YW!$K:$N, 4, 0)</f>
        <v>16.2699998219808</v>
      </c>
      <c r="J60" s="213">
        <f>VLOOKUP(J$2&amp;$A60, Raw_Output_5YW!$K:$N, 4, 0)</f>
        <v>17.896666208903</v>
      </c>
      <c r="L60" s="214">
        <f>Raw_Output_5YW!Q62</f>
        <v>2.5331273639043199</v>
      </c>
      <c r="M60" s="213">
        <f>VLOOKUP(M$2&amp;$A60, Raw_Output_5YW!$V:$Y, 4, 0)</f>
        <v>0</v>
      </c>
      <c r="N60" s="213">
        <f>VLOOKUP(N$2&amp;$A60, Raw_Output_5YW!$V:$Y, 4, 0)</f>
        <v>1.89666668574015</v>
      </c>
      <c r="O60" s="213">
        <f>VLOOKUP(O$2&amp;$A60, Raw_Output_5YW!$V:$Y, 4, 0)</f>
        <v>0</v>
      </c>
      <c r="P60" s="213">
        <f>VLOOKUP(P$2&amp;$A60, Raw_Output_5YW!$V:$Y, 4, 0)</f>
        <v>2.0300000508626299</v>
      </c>
      <c r="Q60" s="213">
        <f>VLOOKUP(Q$2&amp;$A60, Raw_Output_5YW!$V:$Y, 4, 0)</f>
        <v>2.44999996821086</v>
      </c>
      <c r="R60" s="213">
        <f>VLOOKUP(R$2&amp;$A60, Raw_Output_5YW!$V:$Y, 4, 0)</f>
        <v>0</v>
      </c>
      <c r="S60" s="213">
        <f>VLOOKUP(S$2&amp;$A60, Raw_Output_5YW!$V:$Y, 4, 0)</f>
        <v>0</v>
      </c>
      <c r="T60" s="213">
        <f>VLOOKUP(T$2&amp;$A60, Raw_Output_5YW!$V:$Y, 4, 0)</f>
        <v>0</v>
      </c>
      <c r="V60" s="214">
        <f>Raw_Output_5YW!AB62</f>
        <v>0</v>
      </c>
      <c r="Y60" s="214">
        <f>Raw_Output_5YW!I62</f>
        <v>0.50666668017705296</v>
      </c>
      <c r="Z60" s="214">
        <f>Raw_Output_5YW!AE62</f>
        <v>0</v>
      </c>
      <c r="AA60" s="214">
        <f>Raw_Output_5YW!T62</f>
        <v>0</v>
      </c>
    </row>
    <row r="61" spans="1:27" x14ac:dyDescent="0.35">
      <c r="A61" s="33">
        <v>45566</v>
      </c>
      <c r="B61" s="214">
        <f>Raw_Output_5YW!F63</f>
        <v>14.930202464675901</v>
      </c>
      <c r="C61" s="214">
        <f>VLOOKUP(C$2&amp;$A61, Raw_Output_5YW!$K:$N, 4, 0)</f>
        <v>3.6366666158040402</v>
      </c>
      <c r="D61" s="214">
        <f>VLOOKUP(D$2&amp;$A61, Raw_Output_5YW!$K:$N, 4, 0)</f>
        <v>17.126667022705099</v>
      </c>
      <c r="E61" s="214">
        <f>VLOOKUP(E$2&amp;$A61, Raw_Output_5YW!$K:$N, 4, 0)</f>
        <v>12.4766671260198</v>
      </c>
      <c r="F61" s="214">
        <f>VLOOKUP(F$2&amp;$A61, Raw_Output_5YW!$K:$N, 4, 0)</f>
        <v>11.023332875222</v>
      </c>
      <c r="G61" s="214">
        <f>VLOOKUP(G$2&amp;$A61, Raw_Output_5YW!$K:$N, 4, 0)</f>
        <v>10.503333384792001</v>
      </c>
      <c r="H61" s="214">
        <f>VLOOKUP(H$2&amp;$A61, Raw_Output_5YW!$K:$N, 4, 0)</f>
        <v>5.1633332123358997</v>
      </c>
      <c r="I61" s="214">
        <f>VLOOKUP(I$2&amp;$A61, Raw_Output_5YW!$K:$N, 4, 0)</f>
        <v>15.256666819254599</v>
      </c>
      <c r="J61" s="214">
        <f>VLOOKUP(J$2&amp;$A61, Raw_Output_5YW!$K:$N, 4, 0)</f>
        <v>16.826666514078799</v>
      </c>
      <c r="K61" s="214"/>
      <c r="L61" s="214">
        <f>Raw_Output_5YW!Q63</f>
        <v>2.3064642941792801</v>
      </c>
      <c r="M61" s="214">
        <f>VLOOKUP(M$2&amp;$A61, Raw_Output_5YW!$V:$Y, 4, 0)</f>
        <v>0</v>
      </c>
      <c r="N61" s="214">
        <f>VLOOKUP(N$2&amp;$A61, Raw_Output_5YW!$V:$Y, 4, 0)</f>
        <v>1.22333335876465</v>
      </c>
      <c r="O61" s="214">
        <f>VLOOKUP(O$2&amp;$A61, Raw_Output_5YW!$V:$Y, 4, 0)</f>
        <v>0</v>
      </c>
      <c r="P61" s="214">
        <f>VLOOKUP(P$2&amp;$A61, Raw_Output_5YW!$V:$Y, 4, 0)</f>
        <v>2.1133333841959598</v>
      </c>
      <c r="Q61" s="214">
        <f>VLOOKUP(Q$2&amp;$A61, Raw_Output_5YW!$V:$Y, 4, 0)</f>
        <v>2.18000006986161</v>
      </c>
      <c r="R61" s="214">
        <f>VLOOKUP(R$2&amp;$A61, Raw_Output_5YW!$V:$Y, 4, 0)</f>
        <v>0</v>
      </c>
      <c r="S61" s="214">
        <f>VLOOKUP(S$2&amp;$A61, Raw_Output_5YW!$V:$Y, 4, 0)</f>
        <v>0</v>
      </c>
      <c r="T61" s="214">
        <f>VLOOKUP(T$2&amp;$A61, Raw_Output_5YW!$V:$Y, 4, 0)</f>
        <v>0</v>
      </c>
      <c r="U61" s="214"/>
      <c r="V61" s="214">
        <f>Raw_Output_5YW!AB63</f>
        <v>0</v>
      </c>
      <c r="W61" s="214"/>
      <c r="X61" s="214"/>
      <c r="Y61" s="214">
        <f>Raw_Output_5YW!I63</f>
        <v>0.42999998976786902</v>
      </c>
      <c r="Z61" s="214">
        <f>Raw_Output_5YW!AE63</f>
        <v>0</v>
      </c>
      <c r="AA61" s="214">
        <f>Raw_Output_5YW!T63</f>
        <v>0</v>
      </c>
    </row>
    <row r="62" spans="1:27" x14ac:dyDescent="0.35">
      <c r="A62" s="33">
        <v>45597</v>
      </c>
      <c r="B62" s="214">
        <f>Raw_Output_5YW!F64</f>
        <v>14.930202464675901</v>
      </c>
      <c r="C62" s="214">
        <f>VLOOKUP(C$2&amp;$A62, Raw_Output_5YW!$K:$N, 4, 0)</f>
        <v>3.6366666158040402</v>
      </c>
      <c r="D62" s="214">
        <f>VLOOKUP(D$2&amp;$A62, Raw_Output_5YW!$K:$N, 4, 0)</f>
        <v>17.126667022705099</v>
      </c>
      <c r="E62" s="214">
        <f>VLOOKUP(E$2&amp;$A62, Raw_Output_5YW!$K:$N, 4, 0)</f>
        <v>12.4766671260198</v>
      </c>
      <c r="F62" s="214">
        <f>VLOOKUP(F$2&amp;$A62, Raw_Output_5YW!$K:$N, 4, 0)</f>
        <v>11.023332875222</v>
      </c>
      <c r="G62" s="214">
        <f>VLOOKUP(G$2&amp;$A62, Raw_Output_5YW!$K:$N, 4, 0)</f>
        <v>10.503333384792001</v>
      </c>
      <c r="H62" s="214">
        <f>VLOOKUP(H$2&amp;$A62, Raw_Output_5YW!$K:$N, 4, 0)</f>
        <v>5.1633332123358997</v>
      </c>
      <c r="I62" s="214">
        <f>VLOOKUP(I$2&amp;$A62, Raw_Output_5YW!$K:$N, 4, 0)</f>
        <v>15.256666819254599</v>
      </c>
      <c r="J62" s="214">
        <f>VLOOKUP(J$2&amp;$A62, Raw_Output_5YW!$K:$N, 4, 0)</f>
        <v>16.826666514078799</v>
      </c>
      <c r="K62" s="214"/>
      <c r="L62" s="214">
        <f>Raw_Output_5YW!Q64</f>
        <v>2.3064642941792801</v>
      </c>
      <c r="M62" s="214">
        <f>VLOOKUP(M$2&amp;$A62, Raw_Output_5YW!$V:$Y, 4, 0)</f>
        <v>0</v>
      </c>
      <c r="N62" s="214">
        <f>VLOOKUP(N$2&amp;$A62, Raw_Output_5YW!$V:$Y, 4, 0)</f>
        <v>1.22333335876465</v>
      </c>
      <c r="O62" s="214">
        <f>VLOOKUP(O$2&amp;$A62, Raw_Output_5YW!$V:$Y, 4, 0)</f>
        <v>0</v>
      </c>
      <c r="P62" s="214">
        <f>VLOOKUP(P$2&amp;$A62, Raw_Output_5YW!$V:$Y, 4, 0)</f>
        <v>2.1133333841959598</v>
      </c>
      <c r="Q62" s="214">
        <f>VLOOKUP(Q$2&amp;$A62, Raw_Output_5YW!$V:$Y, 4, 0)</f>
        <v>2.18000006986161</v>
      </c>
      <c r="R62" s="214">
        <f>VLOOKUP(R$2&amp;$A62, Raw_Output_5YW!$V:$Y, 4, 0)</f>
        <v>0</v>
      </c>
      <c r="S62" s="214">
        <f>VLOOKUP(S$2&amp;$A62, Raw_Output_5YW!$V:$Y, 4, 0)</f>
        <v>0</v>
      </c>
      <c r="T62" s="214">
        <f>VLOOKUP(T$2&amp;$A62, Raw_Output_5YW!$V:$Y, 4, 0)</f>
        <v>0</v>
      </c>
      <c r="U62" s="214"/>
      <c r="V62" s="214">
        <f>Raw_Output_5YW!AB64</f>
        <v>0</v>
      </c>
      <c r="W62" s="214"/>
      <c r="X62" s="214"/>
      <c r="Y62" s="214">
        <f>Raw_Output_5YW!I64</f>
        <v>0.42999998976786902</v>
      </c>
      <c r="Z62" s="214">
        <f>Raw_Output_5YW!AE64</f>
        <v>0</v>
      </c>
      <c r="AA62" s="214">
        <f>Raw_Output_5YW!T64</f>
        <v>0</v>
      </c>
    </row>
    <row r="63" spans="1:27" x14ac:dyDescent="0.35">
      <c r="A63" s="33">
        <v>45627</v>
      </c>
      <c r="B63" s="214">
        <f>Raw_Output_5YW!F65</f>
        <v>14.930202464675901</v>
      </c>
      <c r="C63" s="214">
        <f>VLOOKUP(C$2&amp;$A63, Raw_Output_5YW!$K:$N, 4, 0)</f>
        <v>3.6366666158040402</v>
      </c>
      <c r="D63" s="214">
        <f>VLOOKUP(D$2&amp;$A63, Raw_Output_5YW!$K:$N, 4, 0)</f>
        <v>17.126667022705099</v>
      </c>
      <c r="E63" s="214">
        <f>VLOOKUP(E$2&amp;$A63, Raw_Output_5YW!$K:$N, 4, 0)</f>
        <v>12.4766671260198</v>
      </c>
      <c r="F63" s="214">
        <f>VLOOKUP(F$2&amp;$A63, Raw_Output_5YW!$K:$N, 4, 0)</f>
        <v>11.023332875222</v>
      </c>
      <c r="G63" s="214">
        <f>VLOOKUP(G$2&amp;$A63, Raw_Output_5YW!$K:$N, 4, 0)</f>
        <v>10.503333384792001</v>
      </c>
      <c r="H63" s="214">
        <f>VLOOKUP(H$2&amp;$A63, Raw_Output_5YW!$K:$N, 4, 0)</f>
        <v>5.1633332123358997</v>
      </c>
      <c r="I63" s="214">
        <f>VLOOKUP(I$2&amp;$A63, Raw_Output_5YW!$K:$N, 4, 0)</f>
        <v>15.256666819254599</v>
      </c>
      <c r="J63" s="214">
        <f>VLOOKUP(J$2&amp;$A63, Raw_Output_5YW!$K:$N, 4, 0)</f>
        <v>16.826666514078799</v>
      </c>
      <c r="K63" s="214"/>
      <c r="L63" s="214">
        <f>Raw_Output_5YW!Q65</f>
        <v>2.3064642941792801</v>
      </c>
      <c r="M63" s="214">
        <f>VLOOKUP(M$2&amp;$A63, Raw_Output_5YW!$V:$Y, 4, 0)</f>
        <v>0</v>
      </c>
      <c r="N63" s="214">
        <f>VLOOKUP(N$2&amp;$A63, Raw_Output_5YW!$V:$Y, 4, 0)</f>
        <v>1.22333335876465</v>
      </c>
      <c r="O63" s="214">
        <f>VLOOKUP(O$2&amp;$A63, Raw_Output_5YW!$V:$Y, 4, 0)</f>
        <v>0</v>
      </c>
      <c r="P63" s="214">
        <f>VLOOKUP(P$2&amp;$A63, Raw_Output_5YW!$V:$Y, 4, 0)</f>
        <v>2.1133333841959598</v>
      </c>
      <c r="Q63" s="214">
        <f>VLOOKUP(Q$2&amp;$A63, Raw_Output_5YW!$V:$Y, 4, 0)</f>
        <v>2.18000006986161</v>
      </c>
      <c r="R63" s="214">
        <f>VLOOKUP(R$2&amp;$A63, Raw_Output_5YW!$V:$Y, 4, 0)</f>
        <v>0</v>
      </c>
      <c r="S63" s="214">
        <f>VLOOKUP(S$2&amp;$A63, Raw_Output_5YW!$V:$Y, 4, 0)</f>
        <v>0</v>
      </c>
      <c r="T63" s="214">
        <f>VLOOKUP(T$2&amp;$A63, Raw_Output_5YW!$V:$Y, 4, 0)</f>
        <v>0</v>
      </c>
      <c r="U63" s="214"/>
      <c r="V63" s="214">
        <f>Raw_Output_5YW!AB65</f>
        <v>0</v>
      </c>
      <c r="W63" s="214"/>
      <c r="X63" s="214"/>
      <c r="Y63" s="214">
        <f>Raw_Output_5YW!I65</f>
        <v>0.42999998976786902</v>
      </c>
      <c r="Z63" s="214">
        <f>Raw_Output_5YW!AE65</f>
        <v>0</v>
      </c>
      <c r="AA63" s="214">
        <f>Raw_Output_5YW!T65</f>
        <v>0</v>
      </c>
    </row>
    <row r="65" spans="2:27" x14ac:dyDescent="0.35">
      <c r="B65" s="16">
        <v>4.4853296997706096</v>
      </c>
      <c r="C65" s="16">
        <v>1.23666667938232</v>
      </c>
      <c r="D65" s="16">
        <v>5.3333333333333304</v>
      </c>
      <c r="E65" s="16">
        <v>3.5666665881872199</v>
      </c>
      <c r="F65" s="16">
        <v>3.4433334097266202</v>
      </c>
      <c r="G65" s="16">
        <v>3.18999992311001</v>
      </c>
      <c r="H65" s="16">
        <v>1.643333380421</v>
      </c>
      <c r="I65" s="16">
        <v>4.69999996821086</v>
      </c>
      <c r="J65" s="16">
        <v>5.1733334859212201</v>
      </c>
      <c r="L65" s="16">
        <v>3.1713369764328001</v>
      </c>
      <c r="M65" s="16">
        <v>0</v>
      </c>
      <c r="N65" s="16">
        <v>2.2399999300638802</v>
      </c>
      <c r="O65" s="16">
        <v>0</v>
      </c>
      <c r="P65" s="16">
        <v>2.6366666158040402</v>
      </c>
      <c r="Q65" s="16">
        <v>2.4599999586741101</v>
      </c>
      <c r="R65" s="16">
        <v>0</v>
      </c>
      <c r="S65" s="16">
        <v>0</v>
      </c>
      <c r="T65" s="16">
        <v>0</v>
      </c>
      <c r="V65" s="16">
        <v>0.66666666666666696</v>
      </c>
      <c r="Y65" s="16">
        <v>4.0068332245796903</v>
      </c>
      <c r="Z65" s="16">
        <v>0.66666666666666696</v>
      </c>
      <c r="AA65" s="16">
        <v>1.3031666666666699</v>
      </c>
    </row>
    <row r="66" spans="2:27" x14ac:dyDescent="0.35">
      <c r="B66" s="16">
        <v>11.8185527086417</v>
      </c>
      <c r="C66" s="16">
        <v>2.7533334096272801</v>
      </c>
      <c r="D66" s="16">
        <v>13.6766662597656</v>
      </c>
      <c r="E66" s="16">
        <v>9.5200000206629394</v>
      </c>
      <c r="F66" s="16">
        <v>8.6133331811676399</v>
      </c>
      <c r="G66" s="16">
        <v>8.5466665128866808</v>
      </c>
      <c r="H66" s="16">
        <v>4.0066667248805397</v>
      </c>
      <c r="I66" s="16">
        <v>11.020000139872201</v>
      </c>
      <c r="J66" s="16">
        <v>12.533332824706999</v>
      </c>
      <c r="L66" s="16">
        <v>0.69811402160326697</v>
      </c>
      <c r="M66" s="16">
        <v>0</v>
      </c>
      <c r="N66" s="16">
        <v>0.149999996026357</v>
      </c>
      <c r="O66" s="16">
        <v>0</v>
      </c>
      <c r="P66" s="16">
        <v>1.5599999427795399</v>
      </c>
      <c r="Q66" s="16">
        <v>0.15333333487312001</v>
      </c>
      <c r="R66" s="16">
        <v>0</v>
      </c>
      <c r="S66" s="16">
        <v>0</v>
      </c>
      <c r="T66" s="16">
        <v>0</v>
      </c>
      <c r="V66" s="16">
        <v>1.9966666698455799</v>
      </c>
      <c r="Y66" s="16">
        <v>2.2221699843803999</v>
      </c>
      <c r="Z66" s="16">
        <v>1.9966666698455799</v>
      </c>
      <c r="AA66" s="16">
        <v>0.36116334398587502</v>
      </c>
    </row>
    <row r="67" spans="2:27" x14ac:dyDescent="0.35">
      <c r="B67" s="16">
        <v>11.8185527086417</v>
      </c>
      <c r="C67" s="16">
        <v>2.7533334096272801</v>
      </c>
      <c r="D67" s="16">
        <v>13.6766662597656</v>
      </c>
      <c r="E67" s="16">
        <v>9.5200000206629394</v>
      </c>
      <c r="F67" s="16">
        <v>8.6133331811676399</v>
      </c>
      <c r="G67" s="16">
        <v>8.5466665128866808</v>
      </c>
      <c r="H67" s="16">
        <v>4.0066667248805397</v>
      </c>
      <c r="I67" s="16">
        <v>11.020000139872201</v>
      </c>
      <c r="J67" s="16">
        <v>12.533332824706999</v>
      </c>
      <c r="L67" s="16">
        <v>0.69811402160326697</v>
      </c>
      <c r="M67" s="16">
        <v>0</v>
      </c>
      <c r="N67" s="16">
        <v>0.149999996026357</v>
      </c>
      <c r="O67" s="16">
        <v>0</v>
      </c>
      <c r="P67" s="16">
        <v>1.5599999427795399</v>
      </c>
      <c r="Q67" s="16">
        <v>0.15333333487312001</v>
      </c>
      <c r="R67" s="16">
        <v>0</v>
      </c>
      <c r="S67" s="16">
        <v>0</v>
      </c>
      <c r="T67" s="16">
        <v>0</v>
      </c>
      <c r="V67" s="16">
        <v>1.9966666698455799</v>
      </c>
      <c r="Y67" s="16">
        <v>2.2221699843803999</v>
      </c>
      <c r="Z67" s="16">
        <v>1.9966666698455799</v>
      </c>
      <c r="AA67" s="16">
        <v>0.36116334398587502</v>
      </c>
    </row>
    <row r="68" spans="2:27" x14ac:dyDescent="0.35">
      <c r="B68" s="16">
        <v>11.8185527086417</v>
      </c>
      <c r="C68" s="16">
        <v>2.7533334096272801</v>
      </c>
      <c r="D68" s="16">
        <v>13.6766662597656</v>
      </c>
      <c r="E68" s="16">
        <v>9.5200000206629394</v>
      </c>
      <c r="F68" s="16">
        <v>8.6133331811676399</v>
      </c>
      <c r="G68" s="16">
        <v>8.5466665128866808</v>
      </c>
      <c r="H68" s="16">
        <v>4.0066667248805397</v>
      </c>
      <c r="I68" s="16">
        <v>11.020000139872201</v>
      </c>
      <c r="J68" s="16">
        <v>12.533332824706999</v>
      </c>
      <c r="L68" s="16">
        <v>0.69811402160326697</v>
      </c>
      <c r="M68" s="16">
        <v>0</v>
      </c>
      <c r="N68" s="16">
        <v>0.149999996026357</v>
      </c>
      <c r="O68" s="16">
        <v>0</v>
      </c>
      <c r="P68" s="16">
        <v>1.5599999427795399</v>
      </c>
      <c r="Q68" s="16">
        <v>0.15333333487312001</v>
      </c>
      <c r="R68" s="16">
        <v>0</v>
      </c>
      <c r="S68" s="16">
        <v>0</v>
      </c>
      <c r="T68" s="16">
        <v>0</v>
      </c>
      <c r="V68" s="16">
        <v>1.9966666698455799</v>
      </c>
      <c r="Y68" s="16">
        <v>2.2221699843803999</v>
      </c>
      <c r="Z68" s="16">
        <v>1.9966666698455799</v>
      </c>
      <c r="AA68" s="16">
        <v>0.36116334398587502</v>
      </c>
    </row>
    <row r="69" spans="2:27" x14ac:dyDescent="0.35">
      <c r="B69" s="16">
        <v>15.938880290271801</v>
      </c>
      <c r="C69" s="16">
        <v>4.2299998601277702</v>
      </c>
      <c r="D69" s="16">
        <v>18.606666564941399</v>
      </c>
      <c r="E69" s="16">
        <v>13.4233335455259</v>
      </c>
      <c r="F69" s="16">
        <v>12.513333639750901</v>
      </c>
      <c r="G69" s="16">
        <v>11.3566666146119</v>
      </c>
      <c r="H69" s="16">
        <v>5.6433332065741197</v>
      </c>
      <c r="I69" s="16">
        <v>15.6599998474121</v>
      </c>
      <c r="J69" s="16">
        <v>17.536666870117202</v>
      </c>
      <c r="L69" s="16">
        <v>0.93111967476010304</v>
      </c>
      <c r="M69" s="16">
        <v>0</v>
      </c>
      <c r="N69" s="16">
        <v>0.39666668574015301</v>
      </c>
      <c r="O69" s="16">
        <v>0</v>
      </c>
      <c r="P69" s="16">
        <v>1.0833333333333299</v>
      </c>
      <c r="Q69" s="16">
        <v>0.73666666944821702</v>
      </c>
      <c r="R69" s="16">
        <v>0</v>
      </c>
      <c r="S69" s="16">
        <v>0</v>
      </c>
      <c r="T69" s="16">
        <v>0</v>
      </c>
      <c r="V69" s="16">
        <v>1.1566666762034099</v>
      </c>
      <c r="Y69" s="16">
        <v>1.3064750007291599</v>
      </c>
      <c r="Z69" s="16">
        <v>1.1566666762034099</v>
      </c>
      <c r="AA69" s="16">
        <v>0.176858331114054</v>
      </c>
    </row>
    <row r="70" spans="2:27" x14ac:dyDescent="0.35">
      <c r="B70" s="16">
        <v>15.938880290271801</v>
      </c>
      <c r="C70" s="16">
        <v>4.2299998601277702</v>
      </c>
      <c r="D70" s="16">
        <v>18.606666564941399</v>
      </c>
      <c r="E70" s="16">
        <v>13.4233335455259</v>
      </c>
      <c r="F70" s="16">
        <v>12.513333639750901</v>
      </c>
      <c r="G70" s="16">
        <v>11.3566666146119</v>
      </c>
      <c r="H70" s="16">
        <v>5.6433332065741197</v>
      </c>
      <c r="I70" s="16">
        <v>15.6599998474121</v>
      </c>
      <c r="J70" s="16">
        <v>17.536666870117202</v>
      </c>
      <c r="L70" s="16">
        <v>0.93111967476010304</v>
      </c>
      <c r="M70" s="16">
        <v>0</v>
      </c>
      <c r="N70" s="16">
        <v>0.39666668574015301</v>
      </c>
      <c r="O70" s="16">
        <v>0</v>
      </c>
      <c r="P70" s="16">
        <v>1.0833333333333299</v>
      </c>
      <c r="Q70" s="16">
        <v>0.73666666944821702</v>
      </c>
      <c r="R70" s="16">
        <v>0</v>
      </c>
      <c r="S70" s="16">
        <v>0</v>
      </c>
      <c r="T70" s="16">
        <v>0</v>
      </c>
      <c r="V70" s="16">
        <v>1.1566666762034099</v>
      </c>
      <c r="Y70" s="16">
        <v>1.3064750007291599</v>
      </c>
      <c r="Z70" s="16">
        <v>1.1566666762034099</v>
      </c>
      <c r="AA70" s="16">
        <v>0.176858331114054</v>
      </c>
    </row>
    <row r="71" spans="2:27" x14ac:dyDescent="0.35">
      <c r="B71" s="16">
        <v>15.938880290271801</v>
      </c>
      <c r="C71" s="16">
        <v>4.2299998601277702</v>
      </c>
      <c r="D71" s="16">
        <v>18.606666564941399</v>
      </c>
      <c r="E71" s="16">
        <v>13.4233335455259</v>
      </c>
      <c r="F71" s="16">
        <v>12.513333639750901</v>
      </c>
      <c r="G71" s="16">
        <v>11.3566666146119</v>
      </c>
      <c r="H71" s="16">
        <v>5.6433332065741197</v>
      </c>
      <c r="I71" s="16">
        <v>15.6599998474121</v>
      </c>
      <c r="J71" s="16">
        <v>17.536666870117202</v>
      </c>
      <c r="L71" s="16">
        <v>0.93111967476010304</v>
      </c>
      <c r="M71" s="16">
        <v>0</v>
      </c>
      <c r="N71" s="16">
        <v>0.39666668574015301</v>
      </c>
      <c r="O71" s="16">
        <v>0</v>
      </c>
      <c r="P71" s="16">
        <v>1.0833333333333299</v>
      </c>
      <c r="Q71" s="16">
        <v>0.73666666944821702</v>
      </c>
      <c r="R71" s="16">
        <v>0</v>
      </c>
      <c r="S71" s="16">
        <v>0</v>
      </c>
      <c r="T71" s="16">
        <v>0</v>
      </c>
      <c r="V71" s="16">
        <v>1.1566666762034099</v>
      </c>
      <c r="Y71" s="16">
        <v>1.3064750007291599</v>
      </c>
      <c r="Z71" s="16">
        <v>1.1566666762034099</v>
      </c>
      <c r="AA71" s="16">
        <v>0.176858331114054</v>
      </c>
    </row>
    <row r="72" spans="2:27" x14ac:dyDescent="0.35">
      <c r="B72" s="16">
        <v>15.8141041573981</v>
      </c>
      <c r="C72" s="16">
        <v>3.8599999745686899</v>
      </c>
      <c r="D72" s="16">
        <v>17.546666463216098</v>
      </c>
      <c r="E72" s="16">
        <v>12.7466660539309</v>
      </c>
      <c r="F72" s="16">
        <v>11.3233337899049</v>
      </c>
      <c r="G72" s="16">
        <v>10.9466666678588</v>
      </c>
      <c r="H72" s="16">
        <v>5.4900000045696897</v>
      </c>
      <c r="I72" s="16">
        <v>15.143332799275701</v>
      </c>
      <c r="J72" s="16">
        <v>16.8233337402344</v>
      </c>
      <c r="L72" s="16">
        <v>1.56922896930575</v>
      </c>
      <c r="M72" s="16">
        <v>0</v>
      </c>
      <c r="N72" s="16">
        <v>0.42666665712992402</v>
      </c>
      <c r="O72" s="16">
        <v>0</v>
      </c>
      <c r="P72" s="16">
        <v>2.7733332316080701</v>
      </c>
      <c r="Q72" s="16">
        <v>0.34333333373069802</v>
      </c>
      <c r="R72" s="16">
        <v>0</v>
      </c>
      <c r="S72" s="16">
        <v>0</v>
      </c>
      <c r="T72" s="16">
        <v>0</v>
      </c>
      <c r="V72" s="16">
        <v>1.6400000254313101</v>
      </c>
      <c r="Y72" s="16">
        <v>1.37833664791286</v>
      </c>
      <c r="Z72" s="16">
        <v>1.6400000254313101</v>
      </c>
      <c r="AA72" s="16">
        <v>0.17499666622281099</v>
      </c>
    </row>
    <row r="73" spans="2:27" x14ac:dyDescent="0.35">
      <c r="B73" s="16">
        <v>15.8141041573981</v>
      </c>
      <c r="C73" s="16">
        <v>3.8599999745686899</v>
      </c>
      <c r="D73" s="16">
        <v>17.546666463216098</v>
      </c>
      <c r="E73" s="16">
        <v>12.7466660539309</v>
      </c>
      <c r="F73" s="16">
        <v>11.3233337899049</v>
      </c>
      <c r="G73" s="16">
        <v>10.9466666678588</v>
      </c>
      <c r="H73" s="16">
        <v>5.4900000045696897</v>
      </c>
      <c r="I73" s="16">
        <v>15.143332799275701</v>
      </c>
      <c r="J73" s="16">
        <v>16.8233337402344</v>
      </c>
      <c r="L73" s="16">
        <v>1.56922896930575</v>
      </c>
      <c r="M73" s="16">
        <v>0</v>
      </c>
      <c r="N73" s="16">
        <v>0.42666665712992402</v>
      </c>
      <c r="O73" s="16">
        <v>0</v>
      </c>
      <c r="P73" s="16">
        <v>2.7733332316080701</v>
      </c>
      <c r="Q73" s="16">
        <v>0.34333333373069802</v>
      </c>
      <c r="R73" s="16">
        <v>0</v>
      </c>
      <c r="S73" s="16">
        <v>0</v>
      </c>
      <c r="T73" s="16">
        <v>0</v>
      </c>
      <c r="V73" s="16">
        <v>1.6400000254313101</v>
      </c>
      <c r="Y73" s="16">
        <v>1.37833664791286</v>
      </c>
      <c r="Z73" s="16">
        <v>1.6400000254313101</v>
      </c>
      <c r="AA73" s="16">
        <v>0.17499666622281099</v>
      </c>
    </row>
    <row r="74" spans="2:27" x14ac:dyDescent="0.35">
      <c r="B74" s="16">
        <v>15.8141041573981</v>
      </c>
      <c r="C74" s="16">
        <v>3.8599999745686899</v>
      </c>
      <c r="D74" s="16">
        <v>17.546666463216098</v>
      </c>
      <c r="E74" s="16">
        <v>12.7466660539309</v>
      </c>
      <c r="F74" s="16">
        <v>11.3233337899049</v>
      </c>
      <c r="G74" s="16">
        <v>10.9466666678588</v>
      </c>
      <c r="H74" s="16">
        <v>5.4900000045696897</v>
      </c>
      <c r="I74" s="16">
        <v>15.143332799275701</v>
      </c>
      <c r="J74" s="16">
        <v>16.8233337402344</v>
      </c>
      <c r="L74" s="16">
        <v>1.56922896930575</v>
      </c>
      <c r="M74" s="16">
        <v>0</v>
      </c>
      <c r="N74" s="16">
        <v>0.42666665712992402</v>
      </c>
      <c r="O74" s="16">
        <v>0</v>
      </c>
      <c r="P74" s="16">
        <v>2.7733332316080701</v>
      </c>
      <c r="Q74" s="16">
        <v>0.34333333373069802</v>
      </c>
      <c r="R74" s="16">
        <v>0</v>
      </c>
      <c r="S74" s="16">
        <v>0</v>
      </c>
      <c r="T74" s="16">
        <v>0</v>
      </c>
      <c r="V74" s="16">
        <v>1.6400000254313101</v>
      </c>
      <c r="Y74" s="16">
        <v>1.37833664791286</v>
      </c>
      <c r="Z74" s="16">
        <v>1.6400000254313101</v>
      </c>
      <c r="AA74" s="16">
        <v>0.17499666622281099</v>
      </c>
    </row>
    <row r="75" spans="2:27" x14ac:dyDescent="0.35">
      <c r="B75" s="16">
        <v>14.3934846813838</v>
      </c>
      <c r="C75" s="16">
        <v>3.3766667048136401</v>
      </c>
      <c r="D75" s="16">
        <v>15.9466667175293</v>
      </c>
      <c r="E75" s="16">
        <v>11.3433335820834</v>
      </c>
      <c r="F75" s="16">
        <v>10.143333410223301</v>
      </c>
      <c r="G75" s="16">
        <v>9.6666667958100607</v>
      </c>
      <c r="H75" s="16">
        <v>4.9433332184950496</v>
      </c>
      <c r="I75" s="16">
        <v>13.7666664123535</v>
      </c>
      <c r="J75" s="16">
        <v>15.2700004577637</v>
      </c>
      <c r="L75" s="16">
        <v>1.61984863923391</v>
      </c>
      <c r="M75" s="16">
        <v>0</v>
      </c>
      <c r="N75" s="16">
        <v>1.0333333015441899</v>
      </c>
      <c r="O75" s="16">
        <v>0</v>
      </c>
      <c r="P75" s="16">
        <v>1.6499999364217099</v>
      </c>
      <c r="Q75" s="16">
        <v>0.56000001231829299</v>
      </c>
      <c r="R75" s="16">
        <v>0</v>
      </c>
      <c r="S75" s="16">
        <v>0</v>
      </c>
      <c r="T75" s="16">
        <v>0</v>
      </c>
      <c r="V75" s="16">
        <v>3.8466666539510102</v>
      </c>
      <c r="Y75" s="16">
        <v>1.12954333679875</v>
      </c>
      <c r="Z75" s="16">
        <v>3.8466666539510102</v>
      </c>
      <c r="AA75" s="16">
        <v>0.22712333865960399</v>
      </c>
    </row>
    <row r="76" spans="2:27" x14ac:dyDescent="0.35">
      <c r="B76" s="16">
        <v>14.3934846813838</v>
      </c>
      <c r="C76" s="16">
        <v>3.3766667048136401</v>
      </c>
      <c r="D76" s="16">
        <v>15.9466667175293</v>
      </c>
      <c r="E76" s="16">
        <v>11.3433335820834</v>
      </c>
      <c r="F76" s="16">
        <v>10.143333410223301</v>
      </c>
      <c r="G76" s="16">
        <v>9.6666667958100607</v>
      </c>
      <c r="H76" s="16">
        <v>4.9433332184950496</v>
      </c>
      <c r="I76" s="16">
        <v>13.7666664123535</v>
      </c>
      <c r="J76" s="16">
        <v>15.2700004577637</v>
      </c>
      <c r="L76" s="16">
        <v>1.61984863923391</v>
      </c>
      <c r="M76" s="16">
        <v>0</v>
      </c>
      <c r="N76" s="16">
        <v>1.0333333015441899</v>
      </c>
      <c r="O76" s="16">
        <v>0</v>
      </c>
      <c r="P76" s="16">
        <v>1.6499999364217099</v>
      </c>
      <c r="Q76" s="16">
        <v>0.56000001231829299</v>
      </c>
      <c r="R76" s="16">
        <v>0</v>
      </c>
      <c r="S76" s="16">
        <v>0</v>
      </c>
      <c r="T76" s="16">
        <v>0</v>
      </c>
      <c r="V76" s="16">
        <v>3.8466666539510102</v>
      </c>
      <c r="Y76" s="16">
        <v>1.12954333679875</v>
      </c>
      <c r="Z76" s="16">
        <v>3.8466666539510102</v>
      </c>
      <c r="AA76" s="16">
        <v>0.22712333865960399</v>
      </c>
    </row>
    <row r="77" spans="2:27" x14ac:dyDescent="0.35">
      <c r="B77" s="16">
        <v>14.3934846813838</v>
      </c>
      <c r="C77" s="16">
        <v>3.3766667048136401</v>
      </c>
      <c r="D77" s="16">
        <v>15.9466667175293</v>
      </c>
      <c r="E77" s="16">
        <v>11.3433335820834</v>
      </c>
      <c r="F77" s="16">
        <v>10.143333410223301</v>
      </c>
      <c r="G77" s="16">
        <v>9.6666667958100607</v>
      </c>
      <c r="H77" s="16">
        <v>4.9433332184950496</v>
      </c>
      <c r="I77" s="16">
        <v>13.7666664123535</v>
      </c>
      <c r="J77" s="16">
        <v>15.2700004577637</v>
      </c>
      <c r="L77" s="16">
        <v>1.61984863923391</v>
      </c>
      <c r="M77" s="16">
        <v>0</v>
      </c>
      <c r="N77" s="16">
        <v>1.0333333015441899</v>
      </c>
      <c r="O77" s="16">
        <v>0</v>
      </c>
      <c r="P77" s="16">
        <v>1.6499999364217099</v>
      </c>
      <c r="Q77" s="16">
        <v>0.56000001231829299</v>
      </c>
      <c r="R77" s="16">
        <v>0</v>
      </c>
      <c r="S77" s="16">
        <v>0</v>
      </c>
      <c r="T77" s="16">
        <v>0</v>
      </c>
      <c r="V77" s="16">
        <v>3.8466666539510102</v>
      </c>
      <c r="Y77" s="16">
        <v>1.12954333679875</v>
      </c>
      <c r="Z77" s="16">
        <v>3.8466666539510102</v>
      </c>
      <c r="AA77" s="16">
        <v>0.22712333865960399</v>
      </c>
    </row>
    <row r="78" spans="2:27" x14ac:dyDescent="0.35">
      <c r="B78" s="16">
        <v>12.0709183431109</v>
      </c>
      <c r="C78" s="16">
        <v>2.90666675567627</v>
      </c>
      <c r="D78" s="16">
        <v>13.863333384196</v>
      </c>
      <c r="E78" s="16">
        <v>9.6866666674614006</v>
      </c>
      <c r="F78" s="16">
        <v>8.8533335110793505</v>
      </c>
      <c r="G78" s="16">
        <v>8.3000001758337003</v>
      </c>
      <c r="H78" s="16">
        <v>4.2266666591167397</v>
      </c>
      <c r="I78" s="16">
        <v>11.743333180745401</v>
      </c>
      <c r="J78" s="16">
        <v>12.9099998474121</v>
      </c>
      <c r="L78" s="16">
        <v>0.74908166960477796</v>
      </c>
      <c r="M78" s="16">
        <v>0</v>
      </c>
      <c r="N78" s="16">
        <v>3.3333332588275301E-3</v>
      </c>
      <c r="O78" s="16">
        <v>0</v>
      </c>
      <c r="P78" s="16">
        <v>1.13333336512248</v>
      </c>
      <c r="Q78" s="16">
        <v>0.31999999284744302</v>
      </c>
      <c r="R78" s="16">
        <v>0</v>
      </c>
      <c r="S78" s="16">
        <v>0</v>
      </c>
      <c r="T78" s="16">
        <v>0</v>
      </c>
      <c r="V78" s="16">
        <v>3.1799999872843401</v>
      </c>
      <c r="Y78" s="16">
        <v>0.99333331733941999</v>
      </c>
      <c r="Z78" s="16">
        <v>3.1799999872843401</v>
      </c>
      <c r="AA78" s="16">
        <v>0</v>
      </c>
    </row>
    <row r="79" spans="2:27" x14ac:dyDescent="0.35">
      <c r="B79" s="16">
        <v>12.0709183431109</v>
      </c>
      <c r="C79" s="16">
        <v>2.90666675567627</v>
      </c>
      <c r="D79" s="16">
        <v>13.863333384196</v>
      </c>
      <c r="E79" s="16">
        <v>9.6866666674614006</v>
      </c>
      <c r="F79" s="16">
        <v>8.8533335110793505</v>
      </c>
      <c r="G79" s="16">
        <v>8.3000001758337003</v>
      </c>
      <c r="H79" s="16">
        <v>4.2266666591167397</v>
      </c>
      <c r="I79" s="16">
        <v>11.743333180745401</v>
      </c>
      <c r="J79" s="16">
        <v>12.9099998474121</v>
      </c>
      <c r="L79" s="16">
        <v>0.74908166960477796</v>
      </c>
      <c r="M79" s="16">
        <v>0</v>
      </c>
      <c r="N79" s="16">
        <v>3.3333332588275301E-3</v>
      </c>
      <c r="O79" s="16">
        <v>0</v>
      </c>
      <c r="P79" s="16">
        <v>1.13333336512248</v>
      </c>
      <c r="Q79" s="16">
        <v>0.31999999284744302</v>
      </c>
      <c r="R79" s="16">
        <v>0</v>
      </c>
      <c r="S79" s="16">
        <v>0</v>
      </c>
      <c r="T79" s="16">
        <v>0</v>
      </c>
      <c r="V79" s="16">
        <v>3.1799999872843401</v>
      </c>
      <c r="Y79" s="16">
        <v>0.99333331733941999</v>
      </c>
      <c r="Z79" s="16">
        <v>3.1799999872843401</v>
      </c>
      <c r="AA79" s="16">
        <v>0</v>
      </c>
    </row>
    <row r="80" spans="2:27" x14ac:dyDescent="0.35">
      <c r="B80" s="16">
        <v>12.0709183431109</v>
      </c>
      <c r="C80" s="16">
        <v>2.90666675567627</v>
      </c>
      <c r="D80" s="16">
        <v>13.863333384196</v>
      </c>
      <c r="E80" s="16">
        <v>9.6866666674614006</v>
      </c>
      <c r="F80" s="16">
        <v>8.8533335110793505</v>
      </c>
      <c r="G80" s="16">
        <v>8.3000001758337003</v>
      </c>
      <c r="H80" s="16">
        <v>4.2266666591167397</v>
      </c>
      <c r="I80" s="16">
        <v>11.743333180745401</v>
      </c>
      <c r="J80" s="16">
        <v>12.9099998474121</v>
      </c>
      <c r="L80" s="16">
        <v>0.74908166960477796</v>
      </c>
      <c r="M80" s="16">
        <v>0</v>
      </c>
      <c r="N80" s="16">
        <v>3.3333332588275301E-3</v>
      </c>
      <c r="O80" s="16">
        <v>0</v>
      </c>
      <c r="P80" s="16">
        <v>1.13333336512248</v>
      </c>
      <c r="Q80" s="16">
        <v>0.31999999284744302</v>
      </c>
      <c r="R80" s="16">
        <v>0</v>
      </c>
      <c r="S80" s="16">
        <v>0</v>
      </c>
      <c r="T80" s="16">
        <v>0</v>
      </c>
      <c r="V80" s="16">
        <v>3.1799999872843401</v>
      </c>
      <c r="Y80" s="16">
        <v>0.99333331733941999</v>
      </c>
      <c r="Z80" s="16">
        <v>3.1799999872843401</v>
      </c>
      <c r="AA80" s="16">
        <v>0</v>
      </c>
    </row>
    <row r="81" spans="2:27" x14ac:dyDescent="0.35">
      <c r="B81" s="16">
        <v>16.2310837203304</v>
      </c>
      <c r="C81" s="16">
        <v>4.2266667683919303</v>
      </c>
      <c r="D81" s="16">
        <v>18.866666158040399</v>
      </c>
      <c r="E81" s="16">
        <v>13.8666667143504</v>
      </c>
      <c r="F81" s="16">
        <v>12.279999950900701</v>
      </c>
      <c r="G81" s="16">
        <v>11.550000508626299</v>
      </c>
      <c r="H81" s="16">
        <v>5.8300000627835598</v>
      </c>
      <c r="I81" s="16">
        <v>16.179999669392899</v>
      </c>
      <c r="J81" s="16">
        <v>17.9600003560384</v>
      </c>
      <c r="L81" s="16">
        <v>1.16558264751832</v>
      </c>
      <c r="M81" s="16">
        <v>0</v>
      </c>
      <c r="N81" s="16">
        <v>1.9999999552965199E-2</v>
      </c>
      <c r="O81" s="16">
        <v>0</v>
      </c>
      <c r="P81" s="16">
        <v>2.6366666158040402</v>
      </c>
      <c r="Q81" s="16">
        <v>9.9999997764825804E-3</v>
      </c>
      <c r="R81" s="16">
        <v>0</v>
      </c>
      <c r="S81" s="16">
        <v>0</v>
      </c>
      <c r="T81" s="16">
        <v>0</v>
      </c>
      <c r="V81" s="16">
        <v>1.9166666666666701</v>
      </c>
      <c r="Y81" s="16">
        <v>1.3733333231260401</v>
      </c>
      <c r="Z81" s="16">
        <v>1.9166666666666701</v>
      </c>
      <c r="AA81" s="16">
        <v>0</v>
      </c>
    </row>
    <row r="82" spans="2:27" x14ac:dyDescent="0.35">
      <c r="B82" s="16">
        <v>16.2310837203304</v>
      </c>
      <c r="C82" s="16">
        <v>4.2266667683919303</v>
      </c>
      <c r="D82" s="16">
        <v>18.866666158040399</v>
      </c>
      <c r="E82" s="16">
        <v>13.8666667143504</v>
      </c>
      <c r="F82" s="16">
        <v>12.279999950900701</v>
      </c>
      <c r="G82" s="16">
        <v>11.550000508626299</v>
      </c>
      <c r="H82" s="16">
        <v>5.8300000627835598</v>
      </c>
      <c r="I82" s="16">
        <v>16.179999669392899</v>
      </c>
      <c r="J82" s="16">
        <v>17.9600003560384</v>
      </c>
      <c r="L82" s="16">
        <v>1.16558264751832</v>
      </c>
      <c r="M82" s="16">
        <v>0</v>
      </c>
      <c r="N82" s="16">
        <v>1.9999999552965199E-2</v>
      </c>
      <c r="O82" s="16">
        <v>0</v>
      </c>
      <c r="P82" s="16">
        <v>2.6366666158040402</v>
      </c>
      <c r="Q82" s="16">
        <v>9.9999997764825804E-3</v>
      </c>
      <c r="R82" s="16">
        <v>0</v>
      </c>
      <c r="S82" s="16">
        <v>0</v>
      </c>
      <c r="T82" s="16">
        <v>0</v>
      </c>
      <c r="V82" s="16">
        <v>1.9166666666666701</v>
      </c>
      <c r="Y82" s="16">
        <v>1.3733333231260401</v>
      </c>
      <c r="Z82" s="16">
        <v>1.9166666666666701</v>
      </c>
      <c r="AA82" s="16">
        <v>0</v>
      </c>
    </row>
    <row r="83" spans="2:27" x14ac:dyDescent="0.35">
      <c r="B83" s="16">
        <v>16.2310837203304</v>
      </c>
      <c r="C83" s="16">
        <v>4.2266667683919303</v>
      </c>
      <c r="D83" s="16">
        <v>18.866666158040399</v>
      </c>
      <c r="E83" s="16">
        <v>13.8666667143504</v>
      </c>
      <c r="F83" s="16">
        <v>12.279999950900701</v>
      </c>
      <c r="G83" s="16">
        <v>11.550000508626299</v>
      </c>
      <c r="H83" s="16">
        <v>5.8300000627835598</v>
      </c>
      <c r="I83" s="16">
        <v>16.179999669392899</v>
      </c>
      <c r="J83" s="16">
        <v>17.9600003560384</v>
      </c>
      <c r="L83" s="16">
        <v>1.16558264751832</v>
      </c>
      <c r="M83" s="16">
        <v>0</v>
      </c>
      <c r="N83" s="16">
        <v>1.9999999552965199E-2</v>
      </c>
      <c r="O83" s="16">
        <v>0</v>
      </c>
      <c r="P83" s="16">
        <v>2.6366666158040402</v>
      </c>
      <c r="Q83" s="16">
        <v>9.9999997764825804E-3</v>
      </c>
      <c r="R83" s="16">
        <v>0</v>
      </c>
      <c r="S83" s="16">
        <v>0</v>
      </c>
      <c r="T83" s="16">
        <v>0</v>
      </c>
      <c r="V83" s="16">
        <v>1.9166666666666701</v>
      </c>
      <c r="Y83" s="16">
        <v>1.3733333231260401</v>
      </c>
      <c r="Z83" s="16">
        <v>1.9166666666666701</v>
      </c>
      <c r="AA83" s="16">
        <v>0</v>
      </c>
    </row>
    <row r="84" spans="2:27" x14ac:dyDescent="0.35">
      <c r="B84" s="16">
        <v>15.966563150831099</v>
      </c>
      <c r="C84" s="16">
        <v>3.9799998601277702</v>
      </c>
      <c r="D84" s="16">
        <v>17.936667124430301</v>
      </c>
      <c r="E84" s="16">
        <v>13.1733337839444</v>
      </c>
      <c r="F84" s="16">
        <v>11.9866669736803</v>
      </c>
      <c r="G84" s="16">
        <v>11.226666311422999</v>
      </c>
      <c r="H84" s="16">
        <v>5.4433332184950496</v>
      </c>
      <c r="I84" s="16">
        <v>15.5166664123535</v>
      </c>
      <c r="J84" s="16">
        <v>17.189999898274699</v>
      </c>
      <c r="L84" s="16">
        <v>1.8567700330932899</v>
      </c>
      <c r="M84" s="16">
        <v>0</v>
      </c>
      <c r="N84" s="16">
        <v>0.73333334922790505</v>
      </c>
      <c r="O84" s="16">
        <v>0</v>
      </c>
      <c r="P84" s="16">
        <v>2.8333333333333299</v>
      </c>
      <c r="Q84" s="16">
        <v>0.480000019073486</v>
      </c>
      <c r="R84" s="16">
        <v>0</v>
      </c>
      <c r="S84" s="16">
        <v>0</v>
      </c>
      <c r="T84" s="16">
        <v>0</v>
      </c>
      <c r="V84" s="16">
        <v>2.1833333969116202</v>
      </c>
      <c r="Y84" s="16">
        <v>2.0165633732875201</v>
      </c>
      <c r="Z84" s="16">
        <v>2.1833333969116202</v>
      </c>
      <c r="AA84" s="16">
        <v>0.160103335996469</v>
      </c>
    </row>
    <row r="85" spans="2:27" x14ac:dyDescent="0.35">
      <c r="B85" s="16">
        <v>15.966563150831099</v>
      </c>
      <c r="C85" s="16">
        <v>3.9799998601277702</v>
      </c>
      <c r="D85" s="16">
        <v>17.936667124430301</v>
      </c>
      <c r="E85" s="16">
        <v>13.1733337839444</v>
      </c>
      <c r="F85" s="16">
        <v>11.9866669736803</v>
      </c>
      <c r="G85" s="16">
        <v>11.226666311422999</v>
      </c>
      <c r="H85" s="16">
        <v>5.4433332184950496</v>
      </c>
      <c r="I85" s="16">
        <v>15.5166664123535</v>
      </c>
      <c r="J85" s="16">
        <v>17.189999898274699</v>
      </c>
      <c r="L85" s="16">
        <v>1.8567700330932899</v>
      </c>
      <c r="M85" s="16">
        <v>0</v>
      </c>
      <c r="N85" s="16">
        <v>0.73333334922790505</v>
      </c>
      <c r="O85" s="16">
        <v>0</v>
      </c>
      <c r="P85" s="16">
        <v>2.8333333333333299</v>
      </c>
      <c r="Q85" s="16">
        <v>0.480000019073486</v>
      </c>
      <c r="R85" s="16">
        <v>0</v>
      </c>
      <c r="S85" s="16">
        <v>0</v>
      </c>
      <c r="T85" s="16">
        <v>0</v>
      </c>
      <c r="V85" s="16">
        <v>2.1833333969116202</v>
      </c>
      <c r="Y85" s="16">
        <v>2.0165633732875201</v>
      </c>
      <c r="Z85" s="16">
        <v>2.1833333969116202</v>
      </c>
      <c r="AA85" s="16">
        <v>0.160103335996469</v>
      </c>
    </row>
    <row r="86" spans="2:27" x14ac:dyDescent="0.35">
      <c r="B86" s="16">
        <v>15.966563150831099</v>
      </c>
      <c r="C86" s="16">
        <v>3.9799998601277702</v>
      </c>
      <c r="D86" s="16">
        <v>17.936667124430301</v>
      </c>
      <c r="E86" s="16">
        <v>13.1733337839444</v>
      </c>
      <c r="F86" s="16">
        <v>11.9866669736803</v>
      </c>
      <c r="G86" s="16">
        <v>11.226666311422999</v>
      </c>
      <c r="H86" s="16">
        <v>5.4433332184950496</v>
      </c>
      <c r="I86" s="16">
        <v>15.5166664123535</v>
      </c>
      <c r="J86" s="16">
        <v>17.189999898274699</v>
      </c>
      <c r="L86" s="16">
        <v>1.8567700330932899</v>
      </c>
      <c r="M86" s="16">
        <v>0</v>
      </c>
      <c r="N86" s="16">
        <v>0.73333334922790505</v>
      </c>
      <c r="O86" s="16">
        <v>0</v>
      </c>
      <c r="P86" s="16">
        <v>2.8333333333333299</v>
      </c>
      <c r="Q86" s="16">
        <v>0.480000019073486</v>
      </c>
      <c r="R86" s="16">
        <v>0</v>
      </c>
      <c r="S86" s="16">
        <v>0</v>
      </c>
      <c r="T86" s="16">
        <v>0</v>
      </c>
      <c r="V86" s="16">
        <v>2.1833333969116202</v>
      </c>
      <c r="Y86" s="16">
        <v>2.0165633732875201</v>
      </c>
      <c r="Z86" s="16">
        <v>2.1833333969116202</v>
      </c>
      <c r="AA86" s="16">
        <v>0.160103335996469</v>
      </c>
    </row>
    <row r="87" spans="2:27" x14ac:dyDescent="0.35">
      <c r="B87" s="16">
        <v>14.0745140357872</v>
      </c>
      <c r="C87" s="16">
        <v>3.53333346048991</v>
      </c>
      <c r="D87" s="16">
        <v>16.25</v>
      </c>
      <c r="E87" s="16">
        <v>11.586666872104001</v>
      </c>
      <c r="F87" s="16">
        <v>10.7866671743492</v>
      </c>
      <c r="G87" s="16">
        <v>10.0033331563075</v>
      </c>
      <c r="H87" s="16">
        <v>4.9633333981037104</v>
      </c>
      <c r="I87" s="16">
        <v>14.683333079020199</v>
      </c>
      <c r="J87" s="16">
        <v>16.173333485921201</v>
      </c>
      <c r="L87" s="16">
        <v>1.0754859801073899</v>
      </c>
      <c r="M87" s="16">
        <v>0</v>
      </c>
      <c r="N87" s="16">
        <v>0.39333331584930398</v>
      </c>
      <c r="O87" s="16">
        <v>0</v>
      </c>
      <c r="P87" s="16">
        <v>1.4266667366027801</v>
      </c>
      <c r="Q87" s="16">
        <v>0.36333334445953402</v>
      </c>
      <c r="R87" s="16">
        <v>0</v>
      </c>
      <c r="S87" s="16">
        <v>0</v>
      </c>
      <c r="T87" s="16">
        <v>0</v>
      </c>
      <c r="V87" s="16">
        <v>1.6499999364217099</v>
      </c>
      <c r="Y87" s="16">
        <v>0.64000000680486402</v>
      </c>
      <c r="Z87" s="16">
        <v>1.6499999364217099</v>
      </c>
      <c r="AA87" s="16">
        <v>0</v>
      </c>
    </row>
    <row r="88" spans="2:27" x14ac:dyDescent="0.35">
      <c r="B88" s="16">
        <v>14.0745140357872</v>
      </c>
      <c r="C88" s="16">
        <v>3.53333346048991</v>
      </c>
      <c r="D88" s="16">
        <v>16.25</v>
      </c>
      <c r="E88" s="16">
        <v>11.586666872104001</v>
      </c>
      <c r="F88" s="16">
        <v>10.7866671743492</v>
      </c>
      <c r="G88" s="16">
        <v>10.0033331563075</v>
      </c>
      <c r="H88" s="16">
        <v>4.9633333981037104</v>
      </c>
      <c r="I88" s="16">
        <v>14.683333079020199</v>
      </c>
      <c r="J88" s="16">
        <v>16.173333485921201</v>
      </c>
      <c r="L88" s="16">
        <v>1.0754859801073899</v>
      </c>
      <c r="M88" s="16">
        <v>0</v>
      </c>
      <c r="N88" s="16">
        <v>0.39333331584930398</v>
      </c>
      <c r="O88" s="16">
        <v>0</v>
      </c>
      <c r="P88" s="16">
        <v>1.4266667366027801</v>
      </c>
      <c r="Q88" s="16">
        <v>0.36333334445953402</v>
      </c>
      <c r="R88" s="16">
        <v>0</v>
      </c>
      <c r="S88" s="16">
        <v>0</v>
      </c>
      <c r="T88" s="16">
        <v>0</v>
      </c>
      <c r="V88" s="16">
        <v>1.6499999364217099</v>
      </c>
      <c r="Y88" s="16">
        <v>0.64000000680486402</v>
      </c>
      <c r="Z88" s="16">
        <v>1.6499999364217099</v>
      </c>
      <c r="AA88" s="16">
        <v>0</v>
      </c>
    </row>
    <row r="89" spans="2:27" x14ac:dyDescent="0.35">
      <c r="B89" s="16">
        <v>14.0745140357872</v>
      </c>
      <c r="C89" s="16">
        <v>3.53333346048991</v>
      </c>
      <c r="D89" s="16">
        <v>16.25</v>
      </c>
      <c r="E89" s="16">
        <v>11.586666872104001</v>
      </c>
      <c r="F89" s="16">
        <v>10.7866671743492</v>
      </c>
      <c r="G89" s="16">
        <v>10.0033331563075</v>
      </c>
      <c r="H89" s="16">
        <v>4.9633333981037104</v>
      </c>
      <c r="I89" s="16">
        <v>14.683333079020199</v>
      </c>
      <c r="J89" s="16">
        <v>16.173333485921201</v>
      </c>
      <c r="L89" s="16">
        <v>1.0754859801073899</v>
      </c>
      <c r="M89" s="16">
        <v>0</v>
      </c>
      <c r="N89" s="16">
        <v>0.39333331584930398</v>
      </c>
      <c r="O89" s="16">
        <v>0</v>
      </c>
      <c r="P89" s="16">
        <v>1.4266667366027801</v>
      </c>
      <c r="Q89" s="16">
        <v>0.36333334445953402</v>
      </c>
      <c r="R89" s="16">
        <v>0</v>
      </c>
      <c r="S89" s="16">
        <v>0</v>
      </c>
      <c r="T89" s="16">
        <v>0</v>
      </c>
      <c r="V89" s="16">
        <v>1.6499999364217099</v>
      </c>
      <c r="Y89" s="16">
        <v>0.64000000680486402</v>
      </c>
      <c r="Z89" s="16">
        <v>1.6499999364217099</v>
      </c>
      <c r="AA89" s="16">
        <v>0</v>
      </c>
    </row>
    <row r="90" spans="2:27" x14ac:dyDescent="0.35">
      <c r="B90" s="16">
        <v>12.492202978758</v>
      </c>
      <c r="C90" s="16">
        <v>3.10333347320557</v>
      </c>
      <c r="D90" s="16">
        <v>13.819999694824199</v>
      </c>
      <c r="E90" s="16">
        <v>9.9066669146219901</v>
      </c>
      <c r="F90" s="16">
        <v>9.0900002817312906</v>
      </c>
      <c r="G90" s="16">
        <v>8.2833331798513701</v>
      </c>
      <c r="H90" s="16">
        <v>4.1499999811252</v>
      </c>
      <c r="I90" s="16">
        <v>11.836666742960601</v>
      </c>
      <c r="J90" s="16">
        <v>13.2766672770182</v>
      </c>
      <c r="L90" s="16">
        <v>1.32446362433036</v>
      </c>
      <c r="M90" s="16">
        <v>0</v>
      </c>
      <c r="N90" s="16">
        <v>0.45999999841054301</v>
      </c>
      <c r="O90" s="16">
        <v>0</v>
      </c>
      <c r="P90" s="16">
        <v>2.2333332697550499</v>
      </c>
      <c r="Q90" s="16">
        <v>0.33999999364217098</v>
      </c>
      <c r="R90" s="16">
        <v>0</v>
      </c>
      <c r="S90" s="16">
        <v>0</v>
      </c>
      <c r="T90" s="16">
        <v>0</v>
      </c>
      <c r="V90" s="16">
        <v>2.0333333015441899</v>
      </c>
      <c r="Y90" s="16">
        <v>0.57333332176009799</v>
      </c>
      <c r="Z90" s="16">
        <v>2.0333333015441899</v>
      </c>
      <c r="AA90" s="16">
        <v>0</v>
      </c>
    </row>
    <row r="91" spans="2:27" x14ac:dyDescent="0.35">
      <c r="B91" s="16">
        <v>12.492202978758</v>
      </c>
      <c r="C91" s="16">
        <v>3.10333347320557</v>
      </c>
      <c r="D91" s="16">
        <v>13.819999694824199</v>
      </c>
      <c r="E91" s="16">
        <v>9.9066669146219901</v>
      </c>
      <c r="F91" s="16">
        <v>9.0900002817312906</v>
      </c>
      <c r="G91" s="16">
        <v>8.2833331798513701</v>
      </c>
      <c r="H91" s="16">
        <v>4.1499999811252</v>
      </c>
      <c r="I91" s="16">
        <v>11.836666742960601</v>
      </c>
      <c r="J91" s="16">
        <v>13.2766672770182</v>
      </c>
      <c r="L91" s="16">
        <v>1.32446362433036</v>
      </c>
      <c r="M91" s="16">
        <v>0</v>
      </c>
      <c r="N91" s="16">
        <v>0.45999999841054301</v>
      </c>
      <c r="O91" s="16">
        <v>0</v>
      </c>
      <c r="P91" s="16">
        <v>2.2333332697550499</v>
      </c>
      <c r="Q91" s="16">
        <v>0.33999999364217098</v>
      </c>
      <c r="R91" s="16">
        <v>0</v>
      </c>
      <c r="S91" s="16">
        <v>0</v>
      </c>
      <c r="T91" s="16">
        <v>0</v>
      </c>
      <c r="V91" s="16">
        <v>2.0333333015441899</v>
      </c>
      <c r="Y91" s="16">
        <v>0.57333332176009799</v>
      </c>
      <c r="Z91" s="16">
        <v>2.0333333015441899</v>
      </c>
      <c r="AA91" s="16">
        <v>0</v>
      </c>
    </row>
    <row r="92" spans="2:27" x14ac:dyDescent="0.35">
      <c r="B92" s="16">
        <v>12.492202978758</v>
      </c>
      <c r="C92" s="16">
        <v>3.10333347320557</v>
      </c>
      <c r="D92" s="16">
        <v>13.819999694824199</v>
      </c>
      <c r="E92" s="16">
        <v>9.9066669146219901</v>
      </c>
      <c r="F92" s="16">
        <v>9.0900002817312906</v>
      </c>
      <c r="G92" s="16">
        <v>8.2833331798513701</v>
      </c>
      <c r="H92" s="16">
        <v>4.1499999811252</v>
      </c>
      <c r="I92" s="16">
        <v>11.836666742960601</v>
      </c>
      <c r="J92" s="16">
        <v>13.2766672770182</v>
      </c>
      <c r="L92" s="16">
        <v>1.32446362433036</v>
      </c>
      <c r="M92" s="16">
        <v>0</v>
      </c>
      <c r="N92" s="16">
        <v>0.45999999841054301</v>
      </c>
      <c r="O92" s="16">
        <v>0</v>
      </c>
      <c r="P92" s="16">
        <v>2.2333332697550499</v>
      </c>
      <c r="Q92" s="16">
        <v>0.33999999364217098</v>
      </c>
      <c r="R92" s="16">
        <v>0</v>
      </c>
      <c r="S92" s="16">
        <v>0</v>
      </c>
      <c r="T92" s="16">
        <v>0</v>
      </c>
      <c r="V92" s="16">
        <v>2.0333333015441899</v>
      </c>
      <c r="Y92" s="16">
        <v>0.57333332176009799</v>
      </c>
      <c r="Z92" s="16">
        <v>2.0333333015441899</v>
      </c>
      <c r="AA92" s="16">
        <v>0</v>
      </c>
    </row>
    <row r="93" spans="2:27" x14ac:dyDescent="0.35">
      <c r="B93" s="16">
        <v>16.448345859555399</v>
      </c>
      <c r="C93" s="16">
        <v>4.32333342234294</v>
      </c>
      <c r="D93" s="16">
        <v>18.443333943684902</v>
      </c>
      <c r="E93" s="16">
        <v>13.770000398159</v>
      </c>
      <c r="F93" s="16">
        <v>12.050000100707001</v>
      </c>
      <c r="G93" s="16">
        <v>11.5033338963985</v>
      </c>
      <c r="H93" s="16">
        <v>5.6099999447663604</v>
      </c>
      <c r="I93" s="16">
        <v>16.193333307902002</v>
      </c>
      <c r="J93" s="16">
        <v>17.853333791097</v>
      </c>
      <c r="L93" s="16">
        <v>1.8083203239162799</v>
      </c>
      <c r="M93" s="16">
        <v>0</v>
      </c>
      <c r="N93" s="16">
        <v>0.92666665712992302</v>
      </c>
      <c r="O93" s="16">
        <v>0</v>
      </c>
      <c r="P93" s="16">
        <v>2.4433333079020199</v>
      </c>
      <c r="Q93" s="16">
        <v>0.60666668415069602</v>
      </c>
      <c r="R93" s="16">
        <v>0</v>
      </c>
      <c r="S93" s="16">
        <v>0</v>
      </c>
      <c r="T93" s="16">
        <v>0</v>
      </c>
      <c r="V93" s="16">
        <v>1.94999996821086</v>
      </c>
      <c r="Y93" s="16">
        <v>0.60666666428248095</v>
      </c>
      <c r="Z93" s="16">
        <v>1.94999996821086</v>
      </c>
      <c r="AA93" s="16">
        <v>0</v>
      </c>
    </row>
    <row r="94" spans="2:27" x14ac:dyDescent="0.35">
      <c r="B94" s="16">
        <v>16.448345859555399</v>
      </c>
      <c r="C94" s="16">
        <v>4.32333342234294</v>
      </c>
      <c r="D94" s="16">
        <v>18.443333943684902</v>
      </c>
      <c r="E94" s="16">
        <v>13.770000398159</v>
      </c>
      <c r="F94" s="16">
        <v>12.050000100707001</v>
      </c>
      <c r="G94" s="16">
        <v>11.5033338963985</v>
      </c>
      <c r="H94" s="16">
        <v>5.6099999447663604</v>
      </c>
      <c r="I94" s="16">
        <v>16.193333307902002</v>
      </c>
      <c r="J94" s="16">
        <v>17.853333791097</v>
      </c>
      <c r="L94" s="16">
        <v>1.8083203239162799</v>
      </c>
      <c r="M94" s="16">
        <v>0</v>
      </c>
      <c r="N94" s="16">
        <v>0.92666665712992302</v>
      </c>
      <c r="O94" s="16">
        <v>0</v>
      </c>
      <c r="P94" s="16">
        <v>2.4433333079020199</v>
      </c>
      <c r="Q94" s="16">
        <v>0.60666668415069602</v>
      </c>
      <c r="R94" s="16">
        <v>0</v>
      </c>
      <c r="S94" s="16">
        <v>0</v>
      </c>
      <c r="T94" s="16">
        <v>0</v>
      </c>
      <c r="V94" s="16">
        <v>1.94999996821086</v>
      </c>
      <c r="Y94" s="16">
        <v>0.60666666428248095</v>
      </c>
      <c r="Z94" s="16">
        <v>1.94999996821086</v>
      </c>
      <c r="AA94" s="16">
        <v>0</v>
      </c>
    </row>
    <row r="95" spans="2:27" x14ac:dyDescent="0.35">
      <c r="B95" s="16">
        <v>16.448345859555399</v>
      </c>
      <c r="C95" s="16">
        <v>4.32333342234294</v>
      </c>
      <c r="D95" s="16">
        <v>18.443333943684902</v>
      </c>
      <c r="E95" s="16">
        <v>13.770000398159</v>
      </c>
      <c r="F95" s="16">
        <v>12.050000100707001</v>
      </c>
      <c r="G95" s="16">
        <v>11.5033338963985</v>
      </c>
      <c r="H95" s="16">
        <v>5.6099999447663604</v>
      </c>
      <c r="I95" s="16">
        <v>16.193333307902002</v>
      </c>
      <c r="J95" s="16">
        <v>17.853333791097</v>
      </c>
      <c r="L95" s="16">
        <v>1.8083203239162799</v>
      </c>
      <c r="M95" s="16">
        <v>0</v>
      </c>
      <c r="N95" s="16">
        <v>0.92666665712992302</v>
      </c>
      <c r="O95" s="16">
        <v>0</v>
      </c>
      <c r="P95" s="16">
        <v>2.4433333079020199</v>
      </c>
      <c r="Q95" s="16">
        <v>0.60666668415069602</v>
      </c>
      <c r="R95" s="16">
        <v>0</v>
      </c>
      <c r="S95" s="16">
        <v>0</v>
      </c>
      <c r="T95" s="16">
        <v>0</v>
      </c>
      <c r="V95" s="16">
        <v>1.94999996821086</v>
      </c>
      <c r="Y95" s="16">
        <v>0.60666666428248095</v>
      </c>
      <c r="Z95" s="16">
        <v>1.94999996821086</v>
      </c>
      <c r="AA95" s="16">
        <v>0</v>
      </c>
    </row>
    <row r="96" spans="2:27" x14ac:dyDescent="0.35">
      <c r="B96" s="16">
        <v>16.299840189766901</v>
      </c>
      <c r="C96" s="16">
        <v>3.8333333333333299</v>
      </c>
      <c r="D96" s="16">
        <v>18.033332824706999</v>
      </c>
      <c r="E96" s="16">
        <v>13.220000555117901</v>
      </c>
      <c r="F96" s="16">
        <v>12.086667275677099</v>
      </c>
      <c r="G96" s="16">
        <v>11.2066672742367</v>
      </c>
      <c r="H96" s="16">
        <v>5.6466667354106903</v>
      </c>
      <c r="I96" s="16">
        <v>15.920000076293899</v>
      </c>
      <c r="J96" s="16">
        <v>17.486666361490901</v>
      </c>
      <c r="L96" s="16">
        <v>1.9734929623683299</v>
      </c>
      <c r="M96" s="16">
        <v>0</v>
      </c>
      <c r="N96" s="16">
        <v>1.1133333047231</v>
      </c>
      <c r="O96" s="16">
        <v>0</v>
      </c>
      <c r="P96" s="16">
        <v>2.6566665967305498</v>
      </c>
      <c r="Q96" s="16">
        <v>0.68666664759317997</v>
      </c>
      <c r="R96" s="16">
        <v>0</v>
      </c>
      <c r="S96" s="16">
        <v>0</v>
      </c>
      <c r="T96" s="16">
        <v>0</v>
      </c>
      <c r="V96" s="16">
        <v>1.80000003178914</v>
      </c>
      <c r="Y96" s="16">
        <v>0.55333332220713305</v>
      </c>
      <c r="Z96" s="16">
        <v>1.80000003178914</v>
      </c>
      <c r="AA96" s="16">
        <v>0</v>
      </c>
    </row>
    <row r="97" spans="2:27" x14ac:dyDescent="0.35">
      <c r="B97" s="16">
        <v>16.299840189766901</v>
      </c>
      <c r="C97" s="16">
        <v>3.8333333333333299</v>
      </c>
      <c r="D97" s="16">
        <v>18.033332824706999</v>
      </c>
      <c r="E97" s="16">
        <v>13.220000555117901</v>
      </c>
      <c r="F97" s="16">
        <v>12.086667275677099</v>
      </c>
      <c r="G97" s="16">
        <v>11.2066672742367</v>
      </c>
      <c r="H97" s="16">
        <v>5.6466667354106903</v>
      </c>
      <c r="I97" s="16">
        <v>15.920000076293899</v>
      </c>
      <c r="J97" s="16">
        <v>17.486666361490901</v>
      </c>
      <c r="L97" s="16">
        <v>1.9734929623683299</v>
      </c>
      <c r="M97" s="16">
        <v>0</v>
      </c>
      <c r="N97" s="16">
        <v>1.1133333047231</v>
      </c>
      <c r="O97" s="16">
        <v>0</v>
      </c>
      <c r="P97" s="16">
        <v>2.6566665967305498</v>
      </c>
      <c r="Q97" s="16">
        <v>0.68666664759317997</v>
      </c>
      <c r="R97" s="16">
        <v>0</v>
      </c>
      <c r="S97" s="16">
        <v>0</v>
      </c>
      <c r="T97" s="16">
        <v>0</v>
      </c>
      <c r="V97" s="16">
        <v>1.80000003178914</v>
      </c>
      <c r="Y97" s="16">
        <v>0.55333332220713305</v>
      </c>
      <c r="Z97" s="16">
        <v>1.80000003178914</v>
      </c>
      <c r="AA97" s="16">
        <v>0</v>
      </c>
    </row>
    <row r="98" spans="2:27" x14ac:dyDescent="0.35">
      <c r="B98" s="16">
        <v>16.299840189766901</v>
      </c>
      <c r="C98" s="16">
        <v>3.8333333333333299</v>
      </c>
      <c r="D98" s="16">
        <v>18.033332824706999</v>
      </c>
      <c r="E98" s="16">
        <v>13.220000555117901</v>
      </c>
      <c r="F98" s="16">
        <v>12.086667275677099</v>
      </c>
      <c r="G98" s="16">
        <v>11.2066672742367</v>
      </c>
      <c r="H98" s="16">
        <v>5.6466667354106903</v>
      </c>
      <c r="I98" s="16">
        <v>15.920000076293899</v>
      </c>
      <c r="J98" s="16">
        <v>17.486666361490901</v>
      </c>
      <c r="L98" s="16">
        <v>1.9734929623683299</v>
      </c>
      <c r="M98" s="16">
        <v>0</v>
      </c>
      <c r="N98" s="16">
        <v>1.1133333047231</v>
      </c>
      <c r="O98" s="16">
        <v>0</v>
      </c>
      <c r="P98" s="16">
        <v>2.6566665967305498</v>
      </c>
      <c r="Q98" s="16">
        <v>0.68666664759317997</v>
      </c>
      <c r="R98" s="16">
        <v>0</v>
      </c>
      <c r="S98" s="16">
        <v>0</v>
      </c>
      <c r="T98" s="16">
        <v>0</v>
      </c>
      <c r="V98" s="16">
        <v>1.80000003178914</v>
      </c>
      <c r="Y98" s="16">
        <v>0.55333332220713305</v>
      </c>
      <c r="Z98" s="16">
        <v>1.80000003178914</v>
      </c>
      <c r="AA98" s="16">
        <v>0</v>
      </c>
    </row>
    <row r="99" spans="2:27" x14ac:dyDescent="0.35">
      <c r="B99" s="16">
        <v>14.759997100377101</v>
      </c>
      <c r="C99" s="16">
        <v>3.6700000762939502</v>
      </c>
      <c r="D99" s="16">
        <v>16.273333231608099</v>
      </c>
      <c r="E99" s="16">
        <v>12.1466660499573</v>
      </c>
      <c r="F99" s="16">
        <v>10.833333130305</v>
      </c>
      <c r="G99" s="16">
        <v>10.046666870514599</v>
      </c>
      <c r="H99" s="16">
        <v>5.2566666851441104</v>
      </c>
      <c r="I99" s="16">
        <v>14.743333180745401</v>
      </c>
      <c r="J99" s="16">
        <v>16.126667022705099</v>
      </c>
      <c r="L99" s="16">
        <v>2.0000029695590298</v>
      </c>
      <c r="M99" s="16">
        <v>0</v>
      </c>
      <c r="N99" s="16">
        <v>1.30000003178914</v>
      </c>
      <c r="O99" s="16">
        <v>0</v>
      </c>
      <c r="P99" s="16">
        <v>2.2199999491373701</v>
      </c>
      <c r="Q99" s="16">
        <v>1.2633333268264899</v>
      </c>
      <c r="R99" s="16">
        <v>0</v>
      </c>
      <c r="S99" s="16">
        <v>0</v>
      </c>
      <c r="T99" s="16">
        <v>0</v>
      </c>
      <c r="V99" s="16">
        <v>0</v>
      </c>
      <c r="Y99" s="16">
        <v>0.49999999006589302</v>
      </c>
      <c r="Z99" s="16">
        <v>0</v>
      </c>
      <c r="AA99" s="16">
        <v>0</v>
      </c>
    </row>
    <row r="100" spans="2:27" x14ac:dyDescent="0.35">
      <c r="B100" s="16">
        <v>14.759997100377101</v>
      </c>
      <c r="C100" s="16">
        <v>3.6700000762939502</v>
      </c>
      <c r="D100" s="16">
        <v>16.273333231608099</v>
      </c>
      <c r="E100" s="16">
        <v>12.1466660499573</v>
      </c>
      <c r="F100" s="16">
        <v>10.833333130305</v>
      </c>
      <c r="G100" s="16">
        <v>10.046666870514599</v>
      </c>
      <c r="H100" s="16">
        <v>5.2566666851441104</v>
      </c>
      <c r="I100" s="16">
        <v>14.743333180745401</v>
      </c>
      <c r="J100" s="16">
        <v>16.126667022705099</v>
      </c>
      <c r="L100" s="16">
        <v>2.0000029695590298</v>
      </c>
      <c r="M100" s="16">
        <v>0</v>
      </c>
      <c r="N100" s="16">
        <v>1.30000003178914</v>
      </c>
      <c r="O100" s="16">
        <v>0</v>
      </c>
      <c r="P100" s="16">
        <v>2.2199999491373701</v>
      </c>
      <c r="Q100" s="16">
        <v>1.2633333268264899</v>
      </c>
      <c r="R100" s="16">
        <v>0</v>
      </c>
      <c r="S100" s="16">
        <v>0</v>
      </c>
      <c r="T100" s="16">
        <v>0</v>
      </c>
      <c r="V100" s="16">
        <v>0</v>
      </c>
      <c r="Y100" s="16">
        <v>0.49999999006589302</v>
      </c>
      <c r="Z100" s="16">
        <v>0</v>
      </c>
      <c r="AA100" s="16">
        <v>0</v>
      </c>
    </row>
    <row r="101" spans="2:27" x14ac:dyDescent="0.35">
      <c r="B101" s="16">
        <v>14.759997100377101</v>
      </c>
      <c r="C101" s="16">
        <v>3.6700000762939502</v>
      </c>
      <c r="D101" s="16">
        <v>16.273333231608099</v>
      </c>
      <c r="E101" s="16">
        <v>12.1466660499573</v>
      </c>
      <c r="F101" s="16">
        <v>10.833333130305</v>
      </c>
      <c r="G101" s="16">
        <v>10.046666870514599</v>
      </c>
      <c r="H101" s="16">
        <v>5.2566666851441104</v>
      </c>
      <c r="I101" s="16">
        <v>14.743333180745401</v>
      </c>
      <c r="J101" s="16">
        <v>16.126667022705099</v>
      </c>
      <c r="L101" s="16">
        <v>2.0000029695590298</v>
      </c>
      <c r="M101" s="16">
        <v>0</v>
      </c>
      <c r="N101" s="16">
        <v>1.30000003178914</v>
      </c>
      <c r="O101" s="16">
        <v>0</v>
      </c>
      <c r="P101" s="16">
        <v>2.2199999491373701</v>
      </c>
      <c r="Q101" s="16">
        <v>1.2633333268264899</v>
      </c>
      <c r="R101" s="16">
        <v>0</v>
      </c>
      <c r="S101" s="16">
        <v>0</v>
      </c>
      <c r="T101" s="16">
        <v>0</v>
      </c>
      <c r="V101" s="16">
        <v>0</v>
      </c>
      <c r="Y101" s="16">
        <v>0.49999999006589302</v>
      </c>
      <c r="Z101" s="16">
        <v>0</v>
      </c>
      <c r="AA101" s="16">
        <v>0</v>
      </c>
    </row>
    <row r="102" spans="2:27" x14ac:dyDescent="0.35">
      <c r="B102" s="16">
        <v>11.642487150581699</v>
      </c>
      <c r="C102" s="16">
        <v>3.0033334096272801</v>
      </c>
      <c r="D102" s="16">
        <v>13.4166666666667</v>
      </c>
      <c r="E102" s="16">
        <v>9.7600000997384395</v>
      </c>
      <c r="F102" s="16">
        <v>8.6699996944516897</v>
      </c>
      <c r="G102" s="16">
        <v>8.24999971936146</v>
      </c>
      <c r="H102" s="16">
        <v>4.0466666445136097</v>
      </c>
      <c r="I102" s="16">
        <v>11.7466672261556</v>
      </c>
      <c r="J102" s="16">
        <v>12.8799997965495</v>
      </c>
      <c r="L102" s="16">
        <v>2.13084600155354</v>
      </c>
      <c r="M102" s="16">
        <v>0</v>
      </c>
      <c r="N102" s="16">
        <v>1.2666666507720901</v>
      </c>
      <c r="O102" s="16">
        <v>0</v>
      </c>
      <c r="P102" s="16">
        <v>2.6233332951863599</v>
      </c>
      <c r="Q102" s="16">
        <v>1.6233332951863599</v>
      </c>
      <c r="R102" s="16">
        <v>0</v>
      </c>
      <c r="S102" s="16">
        <v>0</v>
      </c>
      <c r="T102" s="16">
        <v>0</v>
      </c>
      <c r="V102" s="16">
        <v>0</v>
      </c>
      <c r="Y102" s="16">
        <v>0.44666667779286701</v>
      </c>
      <c r="Z102" s="16">
        <v>0</v>
      </c>
      <c r="AA102" s="16">
        <v>0</v>
      </c>
    </row>
    <row r="103" spans="2:27" x14ac:dyDescent="0.35">
      <c r="B103" s="16">
        <v>11.642487150581699</v>
      </c>
      <c r="C103" s="16">
        <v>3.0033334096272801</v>
      </c>
      <c r="D103" s="16">
        <v>13.4166666666667</v>
      </c>
      <c r="E103" s="16">
        <v>9.7600000997384395</v>
      </c>
      <c r="F103" s="16">
        <v>8.6699996944516897</v>
      </c>
      <c r="G103" s="16">
        <v>8.24999971936146</v>
      </c>
      <c r="H103" s="16">
        <v>4.0466666445136097</v>
      </c>
      <c r="I103" s="16">
        <v>11.7466672261556</v>
      </c>
      <c r="J103" s="16">
        <v>12.8799997965495</v>
      </c>
      <c r="L103" s="16">
        <v>2.13084600155354</v>
      </c>
      <c r="M103" s="16">
        <v>0</v>
      </c>
      <c r="N103" s="16">
        <v>1.2666666507720901</v>
      </c>
      <c r="O103" s="16">
        <v>0</v>
      </c>
      <c r="P103" s="16">
        <v>2.6233332951863599</v>
      </c>
      <c r="Q103" s="16">
        <v>1.6233332951863599</v>
      </c>
      <c r="R103" s="16">
        <v>0</v>
      </c>
      <c r="S103" s="16">
        <v>0</v>
      </c>
      <c r="T103" s="16">
        <v>0</v>
      </c>
      <c r="V103" s="16">
        <v>0</v>
      </c>
      <c r="Y103" s="16">
        <v>0.44666667779286701</v>
      </c>
      <c r="Z103" s="16">
        <v>0</v>
      </c>
      <c r="AA103" s="16">
        <v>0</v>
      </c>
    </row>
    <row r="104" spans="2:27" x14ac:dyDescent="0.35">
      <c r="B104" s="16">
        <v>11.642487150581699</v>
      </c>
      <c r="C104" s="16">
        <v>3.0033334096272801</v>
      </c>
      <c r="D104" s="16">
        <v>13.4166666666667</v>
      </c>
      <c r="E104" s="16">
        <v>9.7600000997384395</v>
      </c>
      <c r="F104" s="16">
        <v>8.6699996944516897</v>
      </c>
      <c r="G104" s="16">
        <v>8.24999971936146</v>
      </c>
      <c r="H104" s="16">
        <v>4.0466666445136097</v>
      </c>
      <c r="I104" s="16">
        <v>11.7466672261556</v>
      </c>
      <c r="J104" s="16">
        <v>12.8799997965495</v>
      </c>
      <c r="L104" s="16">
        <v>2.13084600155354</v>
      </c>
      <c r="M104" s="16">
        <v>0</v>
      </c>
      <c r="N104" s="16">
        <v>1.2666666507720901</v>
      </c>
      <c r="O104" s="16">
        <v>0</v>
      </c>
      <c r="P104" s="16">
        <v>2.6233332951863599</v>
      </c>
      <c r="Q104" s="16">
        <v>1.6233332951863599</v>
      </c>
      <c r="R104" s="16">
        <v>0</v>
      </c>
      <c r="S104" s="16">
        <v>0</v>
      </c>
      <c r="T104" s="16">
        <v>0</v>
      </c>
      <c r="V104" s="16">
        <v>0</v>
      </c>
      <c r="Y104" s="16">
        <v>0.44666667779286701</v>
      </c>
      <c r="Z104" s="16">
        <v>0</v>
      </c>
      <c r="AA104" s="16">
        <v>0</v>
      </c>
    </row>
    <row r="105" spans="2:27" x14ac:dyDescent="0.35">
      <c r="B105" s="16">
        <v>16.6251607675195</v>
      </c>
      <c r="C105" s="16">
        <v>4.1333332061767596</v>
      </c>
      <c r="D105" s="16">
        <v>19.069999694824201</v>
      </c>
      <c r="E105" s="16">
        <v>14.156666258970899</v>
      </c>
      <c r="F105" s="16">
        <v>12.506666055569999</v>
      </c>
      <c r="G105" s="16">
        <v>11.649999593695</v>
      </c>
      <c r="H105" s="16">
        <v>5.89999980976184</v>
      </c>
      <c r="I105" s="16">
        <v>16.566666285196899</v>
      </c>
      <c r="J105" s="16">
        <v>18.363333384196</v>
      </c>
      <c r="L105" s="16">
        <v>1.9881722987850501</v>
      </c>
      <c r="M105" s="16">
        <v>0</v>
      </c>
      <c r="N105" s="16">
        <v>1.1533333460489901</v>
      </c>
      <c r="O105" s="16">
        <v>0</v>
      </c>
      <c r="P105" s="16">
        <v>1.7699999809265099</v>
      </c>
      <c r="Q105" s="16">
        <v>1.15000003576279</v>
      </c>
      <c r="R105" s="16">
        <v>0</v>
      </c>
      <c r="S105" s="16">
        <v>0</v>
      </c>
      <c r="T105" s="16">
        <v>0</v>
      </c>
      <c r="V105" s="16">
        <v>0</v>
      </c>
      <c r="Y105" s="16">
        <v>0.68000000218550405</v>
      </c>
      <c r="Z105" s="16">
        <v>0</v>
      </c>
      <c r="AA105" s="16">
        <v>0</v>
      </c>
    </row>
    <row r="106" spans="2:27" x14ac:dyDescent="0.35">
      <c r="B106" s="16">
        <v>16.6251607675195</v>
      </c>
      <c r="C106" s="16">
        <v>4.1333332061767596</v>
      </c>
      <c r="D106" s="16">
        <v>19.069999694824201</v>
      </c>
      <c r="E106" s="16">
        <v>14.156666258970899</v>
      </c>
      <c r="F106" s="16">
        <v>12.506666055569999</v>
      </c>
      <c r="G106" s="16">
        <v>11.649999593695</v>
      </c>
      <c r="H106" s="16">
        <v>5.89999980976184</v>
      </c>
      <c r="I106" s="16">
        <v>16.566666285196899</v>
      </c>
      <c r="J106" s="16">
        <v>18.363333384196</v>
      </c>
      <c r="L106" s="16">
        <v>1.9881722987850501</v>
      </c>
      <c r="M106" s="16">
        <v>0</v>
      </c>
      <c r="N106" s="16">
        <v>1.1533333460489901</v>
      </c>
      <c r="O106" s="16">
        <v>0</v>
      </c>
      <c r="P106" s="16">
        <v>1.7699999809265099</v>
      </c>
      <c r="Q106" s="16">
        <v>1.15000003576279</v>
      </c>
      <c r="R106" s="16">
        <v>0</v>
      </c>
      <c r="S106" s="16">
        <v>0</v>
      </c>
      <c r="T106" s="16">
        <v>0</v>
      </c>
      <c r="V106" s="16">
        <v>0</v>
      </c>
      <c r="Y106" s="16">
        <v>0.68000000218550405</v>
      </c>
      <c r="Z106" s="16">
        <v>0</v>
      </c>
      <c r="AA106" s="16">
        <v>0</v>
      </c>
    </row>
    <row r="107" spans="2:27" x14ac:dyDescent="0.35">
      <c r="B107" s="16">
        <v>16.6251607675195</v>
      </c>
      <c r="C107" s="16">
        <v>4.1333332061767596</v>
      </c>
      <c r="D107" s="16">
        <v>19.069999694824201</v>
      </c>
      <c r="E107" s="16">
        <v>14.156666258970899</v>
      </c>
      <c r="F107" s="16">
        <v>12.506666055569999</v>
      </c>
      <c r="G107" s="16">
        <v>11.649999593695</v>
      </c>
      <c r="H107" s="16">
        <v>5.89999980976184</v>
      </c>
      <c r="I107" s="16">
        <v>16.566666285196899</v>
      </c>
      <c r="J107" s="16">
        <v>18.363333384196</v>
      </c>
      <c r="L107" s="16">
        <v>1.9881722987850501</v>
      </c>
      <c r="M107" s="16">
        <v>0</v>
      </c>
      <c r="N107" s="16">
        <v>1.1533333460489901</v>
      </c>
      <c r="O107" s="16">
        <v>0</v>
      </c>
      <c r="P107" s="16">
        <v>1.7699999809265099</v>
      </c>
      <c r="Q107" s="16">
        <v>1.15000003576279</v>
      </c>
      <c r="R107" s="16">
        <v>0</v>
      </c>
      <c r="S107" s="16">
        <v>0</v>
      </c>
      <c r="T107" s="16">
        <v>0</v>
      </c>
      <c r="V107" s="16">
        <v>0</v>
      </c>
      <c r="Y107" s="16">
        <v>0.68000000218550405</v>
      </c>
      <c r="Z107" s="16">
        <v>0</v>
      </c>
      <c r="AA107" s="16">
        <v>0</v>
      </c>
    </row>
    <row r="108" spans="2:27" x14ac:dyDescent="0.35">
      <c r="B108" s="16">
        <v>16.6226052284559</v>
      </c>
      <c r="C108" s="16">
        <v>4.0633331934610997</v>
      </c>
      <c r="D108" s="16">
        <v>18.443333943684902</v>
      </c>
      <c r="E108" s="16">
        <v>13.436666518449799</v>
      </c>
      <c r="F108" s="16">
        <v>11.9233332319806</v>
      </c>
      <c r="G108" s="16">
        <v>11.3299994419018</v>
      </c>
      <c r="H108" s="16">
        <v>5.8099999874830202</v>
      </c>
      <c r="I108" s="16">
        <v>16.226666768391901</v>
      </c>
      <c r="J108" s="16">
        <v>17.860000610351602</v>
      </c>
      <c r="L108" s="16">
        <v>1.7607283750852001</v>
      </c>
      <c r="M108" s="16">
        <v>0</v>
      </c>
      <c r="N108" s="16">
        <v>1.1566666762034099</v>
      </c>
      <c r="O108" s="16">
        <v>0</v>
      </c>
      <c r="P108" s="16">
        <v>1.4433333079020201</v>
      </c>
      <c r="Q108" s="16">
        <v>1.50666666651766</v>
      </c>
      <c r="R108" s="16">
        <v>0</v>
      </c>
      <c r="S108" s="16">
        <v>0</v>
      </c>
      <c r="T108" s="16">
        <v>0</v>
      </c>
      <c r="V108" s="16">
        <v>0</v>
      </c>
      <c r="Y108" s="16">
        <v>0.61333332459131895</v>
      </c>
      <c r="Z108" s="16">
        <v>0</v>
      </c>
      <c r="AA108" s="16">
        <v>0</v>
      </c>
    </row>
    <row r="109" spans="2:27" x14ac:dyDescent="0.35">
      <c r="B109" s="16">
        <v>16.6226052284559</v>
      </c>
      <c r="C109" s="16">
        <v>4.0633331934610997</v>
      </c>
      <c r="D109" s="16">
        <v>18.443333943684902</v>
      </c>
      <c r="E109" s="16">
        <v>13.436666518449799</v>
      </c>
      <c r="F109" s="16">
        <v>11.9233332319806</v>
      </c>
      <c r="G109" s="16">
        <v>11.3299994419018</v>
      </c>
      <c r="H109" s="16">
        <v>5.8099999874830202</v>
      </c>
      <c r="I109" s="16">
        <v>16.226666768391901</v>
      </c>
      <c r="J109" s="16">
        <v>17.860000610351602</v>
      </c>
      <c r="L109" s="16">
        <v>1.7607283750852001</v>
      </c>
      <c r="M109" s="16">
        <v>0</v>
      </c>
      <c r="N109" s="16">
        <v>1.1566666762034099</v>
      </c>
      <c r="O109" s="16">
        <v>0</v>
      </c>
      <c r="P109" s="16">
        <v>1.4433333079020201</v>
      </c>
      <c r="Q109" s="16">
        <v>1.50666666651766</v>
      </c>
      <c r="R109" s="16">
        <v>0</v>
      </c>
      <c r="S109" s="16">
        <v>0</v>
      </c>
      <c r="T109" s="16">
        <v>0</v>
      </c>
      <c r="V109" s="16">
        <v>0</v>
      </c>
      <c r="Y109" s="16">
        <v>0.61333332459131895</v>
      </c>
      <c r="Z109" s="16">
        <v>0</v>
      </c>
      <c r="AA109" s="16">
        <v>0</v>
      </c>
    </row>
    <row r="110" spans="2:27" x14ac:dyDescent="0.35">
      <c r="B110" s="16">
        <v>16.6226052284559</v>
      </c>
      <c r="C110" s="16">
        <v>4.0633331934610997</v>
      </c>
      <c r="D110" s="16">
        <v>18.443333943684902</v>
      </c>
      <c r="E110" s="16">
        <v>13.436666518449799</v>
      </c>
      <c r="F110" s="16">
        <v>11.9233332319806</v>
      </c>
      <c r="G110" s="16">
        <v>11.3299994419018</v>
      </c>
      <c r="H110" s="16">
        <v>5.8099999874830202</v>
      </c>
      <c r="I110" s="16">
        <v>16.226666768391901</v>
      </c>
      <c r="J110" s="16">
        <v>17.860000610351602</v>
      </c>
      <c r="L110" s="16">
        <v>1.7607283750852001</v>
      </c>
      <c r="M110" s="16">
        <v>0</v>
      </c>
      <c r="N110" s="16">
        <v>1.1566666762034099</v>
      </c>
      <c r="O110" s="16">
        <v>0</v>
      </c>
      <c r="P110" s="16">
        <v>1.4433333079020201</v>
      </c>
      <c r="Q110" s="16">
        <v>1.50666666651766</v>
      </c>
      <c r="R110" s="16">
        <v>0</v>
      </c>
      <c r="S110" s="16">
        <v>0</v>
      </c>
      <c r="T110" s="16">
        <v>0</v>
      </c>
      <c r="V110" s="16">
        <v>0</v>
      </c>
      <c r="Y110" s="16">
        <v>0.61333332459131895</v>
      </c>
      <c r="Z110" s="16">
        <v>0</v>
      </c>
      <c r="AA110" s="16">
        <v>0</v>
      </c>
    </row>
    <row r="111" spans="2:27" x14ac:dyDescent="0.35">
      <c r="B111" s="16">
        <v>14.6054880587419</v>
      </c>
      <c r="C111" s="16">
        <v>3.7133334477742501</v>
      </c>
      <c r="D111" s="16">
        <v>16.8433329264323</v>
      </c>
      <c r="E111" s="16">
        <v>12.1800003548463</v>
      </c>
      <c r="F111" s="16">
        <v>11.1933330278844</v>
      </c>
      <c r="G111" s="16">
        <v>10.229999696215</v>
      </c>
      <c r="H111" s="16">
        <v>5.2366666222612102</v>
      </c>
      <c r="I111" s="16">
        <v>15.219999949137399</v>
      </c>
      <c r="J111" s="16">
        <v>16.756666819254601</v>
      </c>
      <c r="L111" s="16">
        <v>1.6445123386224101</v>
      </c>
      <c r="M111" s="16">
        <v>0</v>
      </c>
      <c r="N111" s="16">
        <v>0.72000002861022905</v>
      </c>
      <c r="O111" s="16">
        <v>0</v>
      </c>
      <c r="P111" s="16">
        <v>1.8233332633972199</v>
      </c>
      <c r="Q111" s="16">
        <v>1.2733333210150399</v>
      </c>
      <c r="R111" s="16">
        <v>0</v>
      </c>
      <c r="S111" s="16">
        <v>0</v>
      </c>
      <c r="T111" s="16">
        <v>0</v>
      </c>
      <c r="V111" s="16">
        <v>0</v>
      </c>
      <c r="Y111" s="16">
        <v>0.493333339691162</v>
      </c>
      <c r="Z111" s="16">
        <v>0</v>
      </c>
      <c r="AA111" s="16">
        <v>0</v>
      </c>
    </row>
    <row r="112" spans="2:27" x14ac:dyDescent="0.35">
      <c r="B112" s="16">
        <v>14.6054880587419</v>
      </c>
      <c r="C112" s="16">
        <v>3.7133334477742501</v>
      </c>
      <c r="D112" s="16">
        <v>16.8433329264323</v>
      </c>
      <c r="E112" s="16">
        <v>12.1800003548463</v>
      </c>
      <c r="F112" s="16">
        <v>11.1933330278844</v>
      </c>
      <c r="G112" s="16">
        <v>10.229999696215</v>
      </c>
      <c r="H112" s="16">
        <v>5.2366666222612102</v>
      </c>
      <c r="I112" s="16">
        <v>15.219999949137399</v>
      </c>
      <c r="J112" s="16">
        <v>16.756666819254601</v>
      </c>
      <c r="L112" s="16">
        <v>1.6445123386224101</v>
      </c>
      <c r="M112" s="16">
        <v>0</v>
      </c>
      <c r="N112" s="16">
        <v>0.72000002861022905</v>
      </c>
      <c r="O112" s="16">
        <v>0</v>
      </c>
      <c r="P112" s="16">
        <v>1.8233332633972199</v>
      </c>
      <c r="Q112" s="16">
        <v>1.2733333210150399</v>
      </c>
      <c r="R112" s="16">
        <v>0</v>
      </c>
      <c r="S112" s="16">
        <v>0</v>
      </c>
      <c r="T112" s="16">
        <v>0</v>
      </c>
      <c r="V112" s="16">
        <v>0</v>
      </c>
      <c r="Y112" s="16">
        <v>0.493333339691162</v>
      </c>
      <c r="Z112" s="16">
        <v>0</v>
      </c>
      <c r="AA112" s="16">
        <v>0</v>
      </c>
    </row>
    <row r="113" spans="2:27" x14ac:dyDescent="0.35">
      <c r="B113" s="16">
        <v>14.6054880587419</v>
      </c>
      <c r="C113" s="16">
        <v>3.7133334477742501</v>
      </c>
      <c r="D113" s="16">
        <v>16.8433329264323</v>
      </c>
      <c r="E113" s="16">
        <v>12.1800003548463</v>
      </c>
      <c r="F113" s="16">
        <v>11.1933330278844</v>
      </c>
      <c r="G113" s="16">
        <v>10.229999696215</v>
      </c>
      <c r="H113" s="16">
        <v>5.2366666222612102</v>
      </c>
      <c r="I113" s="16">
        <v>15.219999949137399</v>
      </c>
      <c r="J113" s="16">
        <v>16.756666819254601</v>
      </c>
      <c r="L113" s="16">
        <v>1.6445123386224101</v>
      </c>
      <c r="M113" s="16">
        <v>0</v>
      </c>
      <c r="N113" s="16">
        <v>0.72000002861022905</v>
      </c>
      <c r="O113" s="16">
        <v>0</v>
      </c>
      <c r="P113" s="16">
        <v>1.8233332633972199</v>
      </c>
      <c r="Q113" s="16">
        <v>1.2733333210150399</v>
      </c>
      <c r="R113" s="16">
        <v>0</v>
      </c>
      <c r="S113" s="16">
        <v>0</v>
      </c>
      <c r="T113" s="16">
        <v>0</v>
      </c>
      <c r="V113" s="16">
        <v>0</v>
      </c>
      <c r="Y113" s="16">
        <v>0.493333339691162</v>
      </c>
      <c r="Z113" s="16">
        <v>0</v>
      </c>
      <c r="AA113" s="16">
        <v>0</v>
      </c>
    </row>
    <row r="114" spans="2:27" x14ac:dyDescent="0.35">
      <c r="B114" s="16">
        <v>12.2656124470035</v>
      </c>
      <c r="C114" s="16">
        <v>3.0033334096272801</v>
      </c>
      <c r="D114" s="16">
        <v>13.6299997965495</v>
      </c>
      <c r="E114" s="16">
        <v>9.7866667906443308</v>
      </c>
      <c r="F114" s="16">
        <v>8.8399997949600202</v>
      </c>
      <c r="G114" s="16">
        <v>8.4000002294778806</v>
      </c>
      <c r="H114" s="16">
        <v>3.9400000895063099</v>
      </c>
      <c r="I114" s="16">
        <v>11.8033332824707</v>
      </c>
      <c r="J114" s="16">
        <v>13.0833333333333</v>
      </c>
      <c r="L114" s="16">
        <v>1.3677209975918101</v>
      </c>
      <c r="M114" s="16">
        <v>0</v>
      </c>
      <c r="N114" s="16">
        <v>0.78999996185302701</v>
      </c>
      <c r="O114" s="16">
        <v>0</v>
      </c>
      <c r="P114" s="16">
        <v>1.5066666603088399</v>
      </c>
      <c r="Q114" s="16">
        <v>1.15000001589457</v>
      </c>
      <c r="R114" s="16">
        <v>0</v>
      </c>
      <c r="S114" s="16">
        <v>0</v>
      </c>
      <c r="T114" s="16">
        <v>0</v>
      </c>
      <c r="V114" s="16">
        <v>0</v>
      </c>
      <c r="Y114" s="16">
        <v>0.51333333303531004</v>
      </c>
      <c r="Z114" s="16">
        <v>0</v>
      </c>
      <c r="AA114" s="16">
        <v>0</v>
      </c>
    </row>
    <row r="115" spans="2:27" x14ac:dyDescent="0.35">
      <c r="B115" s="16">
        <v>12.2656124470035</v>
      </c>
      <c r="C115" s="16">
        <v>3.0033334096272801</v>
      </c>
      <c r="D115" s="16">
        <v>13.6299997965495</v>
      </c>
      <c r="E115" s="16">
        <v>9.7866667906443308</v>
      </c>
      <c r="F115" s="16">
        <v>8.8399997949600202</v>
      </c>
      <c r="G115" s="16">
        <v>8.4000002294778806</v>
      </c>
      <c r="H115" s="16">
        <v>3.9400000895063099</v>
      </c>
      <c r="I115" s="16">
        <v>11.8033332824707</v>
      </c>
      <c r="J115" s="16">
        <v>13.0833333333333</v>
      </c>
      <c r="L115" s="16">
        <v>1.3677209975918101</v>
      </c>
      <c r="M115" s="16">
        <v>0</v>
      </c>
      <c r="N115" s="16">
        <v>0.78999996185302701</v>
      </c>
      <c r="O115" s="16">
        <v>0</v>
      </c>
      <c r="P115" s="16">
        <v>1.5066666603088399</v>
      </c>
      <c r="Q115" s="16">
        <v>1.15000001589457</v>
      </c>
      <c r="R115" s="16">
        <v>0</v>
      </c>
      <c r="S115" s="16">
        <v>0</v>
      </c>
      <c r="T115" s="16">
        <v>0</v>
      </c>
      <c r="V115" s="16">
        <v>0</v>
      </c>
      <c r="Y115" s="16">
        <v>0.51333333303531004</v>
      </c>
      <c r="Z115" s="16">
        <v>0</v>
      </c>
      <c r="AA115" s="16">
        <v>0</v>
      </c>
    </row>
    <row r="116" spans="2:27" x14ac:dyDescent="0.35">
      <c r="B116" s="16">
        <v>12.2656124470035</v>
      </c>
      <c r="C116" s="16">
        <v>3.0033334096272801</v>
      </c>
      <c r="D116" s="16">
        <v>13.6299997965495</v>
      </c>
      <c r="E116" s="16">
        <v>9.7866667906443308</v>
      </c>
      <c r="F116" s="16">
        <v>8.8399997949600202</v>
      </c>
      <c r="G116" s="16">
        <v>8.4000002294778806</v>
      </c>
      <c r="H116" s="16">
        <v>3.9400000895063099</v>
      </c>
      <c r="I116" s="16">
        <v>11.8033332824707</v>
      </c>
      <c r="J116" s="16">
        <v>13.0833333333333</v>
      </c>
      <c r="L116" s="16">
        <v>1.3677209975918101</v>
      </c>
      <c r="M116" s="16">
        <v>0</v>
      </c>
      <c r="N116" s="16">
        <v>0.78999996185302701</v>
      </c>
      <c r="O116" s="16">
        <v>0</v>
      </c>
      <c r="P116" s="16">
        <v>1.5066666603088399</v>
      </c>
      <c r="Q116" s="16">
        <v>1.15000001589457</v>
      </c>
      <c r="R116" s="16">
        <v>0</v>
      </c>
      <c r="S116" s="16">
        <v>0</v>
      </c>
      <c r="T116" s="16">
        <v>0</v>
      </c>
      <c r="V116" s="16">
        <v>0</v>
      </c>
      <c r="Y116" s="16">
        <v>0.51333333303531004</v>
      </c>
      <c r="Z116" s="16">
        <v>0</v>
      </c>
      <c r="AA116" s="16">
        <v>0</v>
      </c>
    </row>
    <row r="117" spans="2:27" x14ac:dyDescent="0.35">
      <c r="B117" s="16">
        <v>16.8204135677687</v>
      </c>
      <c r="C117" s="16">
        <v>4.1499999364217102</v>
      </c>
      <c r="D117" s="16">
        <v>18.9266662597656</v>
      </c>
      <c r="E117" s="16">
        <v>14.009999742110599</v>
      </c>
      <c r="F117" s="16">
        <v>12.849999388679899</v>
      </c>
      <c r="G117" s="16">
        <v>11.6900004545848</v>
      </c>
      <c r="H117" s="16">
        <v>5.7633333330353098</v>
      </c>
      <c r="I117" s="16">
        <v>16.7600002288818</v>
      </c>
      <c r="J117" s="16">
        <v>18.346666971842399</v>
      </c>
      <c r="L117" s="16">
        <v>2.04291965748159</v>
      </c>
      <c r="M117" s="16">
        <v>0</v>
      </c>
      <c r="N117" s="16">
        <v>1.0800000031789101</v>
      </c>
      <c r="O117" s="16">
        <v>0</v>
      </c>
      <c r="P117" s="16">
        <v>2.4933333396911599</v>
      </c>
      <c r="Q117" s="16">
        <v>1.97666660944621</v>
      </c>
      <c r="R117" s="16">
        <v>0</v>
      </c>
      <c r="S117" s="16">
        <v>0</v>
      </c>
      <c r="T117" s="16">
        <v>0</v>
      </c>
      <c r="V117" s="16">
        <v>0</v>
      </c>
      <c r="Y117" s="16">
        <v>0.56666667759418499</v>
      </c>
      <c r="Z117" s="16">
        <v>0</v>
      </c>
      <c r="AA117" s="16">
        <v>0</v>
      </c>
    </row>
    <row r="118" spans="2:27" x14ac:dyDescent="0.35">
      <c r="B118" s="16">
        <v>16.8204135677687</v>
      </c>
      <c r="C118" s="16">
        <v>4.1499999364217102</v>
      </c>
      <c r="D118" s="16">
        <v>18.9266662597656</v>
      </c>
      <c r="E118" s="16">
        <v>14.009999742110599</v>
      </c>
      <c r="F118" s="16">
        <v>12.849999388679899</v>
      </c>
      <c r="G118" s="16">
        <v>11.6900004545848</v>
      </c>
      <c r="H118" s="16">
        <v>5.7633333330353098</v>
      </c>
      <c r="I118" s="16">
        <v>16.7600002288818</v>
      </c>
      <c r="J118" s="16">
        <v>18.346666971842399</v>
      </c>
      <c r="L118" s="16">
        <v>2.04291965748159</v>
      </c>
      <c r="M118" s="16">
        <v>0</v>
      </c>
      <c r="N118" s="16">
        <v>1.0800000031789101</v>
      </c>
      <c r="O118" s="16">
        <v>0</v>
      </c>
      <c r="P118" s="16">
        <v>2.4933333396911599</v>
      </c>
      <c r="Q118" s="16">
        <v>1.97666660944621</v>
      </c>
      <c r="R118" s="16">
        <v>0</v>
      </c>
      <c r="S118" s="16">
        <v>0</v>
      </c>
      <c r="T118" s="16">
        <v>0</v>
      </c>
      <c r="V118" s="16">
        <v>0</v>
      </c>
      <c r="Y118" s="16">
        <v>0.56666667759418499</v>
      </c>
      <c r="Z118" s="16">
        <v>0</v>
      </c>
      <c r="AA118" s="16">
        <v>0</v>
      </c>
    </row>
    <row r="119" spans="2:27" x14ac:dyDescent="0.35">
      <c r="B119" s="16">
        <v>16.8204135677687</v>
      </c>
      <c r="C119" s="16">
        <v>4.1499999364217102</v>
      </c>
      <c r="D119" s="16">
        <v>18.9266662597656</v>
      </c>
      <c r="E119" s="16">
        <v>14.009999742110599</v>
      </c>
      <c r="F119" s="16">
        <v>12.849999388679899</v>
      </c>
      <c r="G119" s="16">
        <v>11.6900004545848</v>
      </c>
      <c r="H119" s="16">
        <v>5.7633333330353098</v>
      </c>
      <c r="I119" s="16">
        <v>16.7600002288818</v>
      </c>
      <c r="J119" s="16">
        <v>18.346666971842399</v>
      </c>
      <c r="L119" s="16">
        <v>2.04291965748159</v>
      </c>
      <c r="M119" s="16">
        <v>0</v>
      </c>
      <c r="N119" s="16">
        <v>1.0800000031789101</v>
      </c>
      <c r="O119" s="16">
        <v>0</v>
      </c>
      <c r="P119" s="16">
        <v>2.4933333396911599</v>
      </c>
      <c r="Q119" s="16">
        <v>1.97666660944621</v>
      </c>
      <c r="R119" s="16">
        <v>0</v>
      </c>
      <c r="S119" s="16">
        <v>0</v>
      </c>
      <c r="T119" s="16">
        <v>0</v>
      </c>
      <c r="V119" s="16">
        <v>0</v>
      </c>
      <c r="Y119" s="16">
        <v>0.56666667759418499</v>
      </c>
      <c r="Z119" s="16">
        <v>0</v>
      </c>
      <c r="AA119" s="16">
        <v>0</v>
      </c>
    </row>
    <row r="120" spans="2:27" x14ac:dyDescent="0.35">
      <c r="B120" s="16">
        <v>16.8002061283747</v>
      </c>
      <c r="C120" s="16">
        <v>4</v>
      </c>
      <c r="D120" s="16">
        <v>18.7933336893717</v>
      </c>
      <c r="E120" s="16">
        <v>14.026666671037701</v>
      </c>
      <c r="F120" s="16">
        <v>12.4233331295351</v>
      </c>
      <c r="G120" s="16">
        <v>11.586666410168</v>
      </c>
      <c r="H120" s="16">
        <v>5.8199999493857204</v>
      </c>
      <c r="I120" s="16">
        <v>16.2699998219808</v>
      </c>
      <c r="J120" s="16">
        <v>17.896666208903</v>
      </c>
      <c r="L120" s="16">
        <v>2.5331273639043199</v>
      </c>
      <c r="M120" s="16">
        <v>0</v>
      </c>
      <c r="N120" s="16">
        <v>1.89666668574015</v>
      </c>
      <c r="O120" s="16">
        <v>0</v>
      </c>
      <c r="P120" s="16">
        <v>2.0300000508626299</v>
      </c>
      <c r="Q120" s="16">
        <v>2.44999996821086</v>
      </c>
      <c r="R120" s="16">
        <v>0</v>
      </c>
      <c r="S120" s="16">
        <v>0</v>
      </c>
      <c r="T120" s="16">
        <v>0</v>
      </c>
      <c r="V120" s="16">
        <v>0</v>
      </c>
      <c r="Y120" s="16">
        <v>0.50666668017705296</v>
      </c>
      <c r="Z120" s="16">
        <v>0</v>
      </c>
      <c r="AA120" s="16">
        <v>0</v>
      </c>
    </row>
    <row r="121" spans="2:27" x14ac:dyDescent="0.35">
      <c r="B121" s="16">
        <v>16.8002061283747</v>
      </c>
      <c r="C121" s="16">
        <v>4</v>
      </c>
      <c r="D121" s="16">
        <v>18.7933336893717</v>
      </c>
      <c r="E121" s="16">
        <v>14.026666671037701</v>
      </c>
      <c r="F121" s="16">
        <v>12.4233331295351</v>
      </c>
      <c r="G121" s="16">
        <v>11.586666410168</v>
      </c>
      <c r="H121" s="16">
        <v>5.8199999493857204</v>
      </c>
      <c r="I121" s="16">
        <v>16.2699998219808</v>
      </c>
      <c r="J121" s="16">
        <v>17.896666208903</v>
      </c>
      <c r="L121" s="16">
        <v>2.5331273639043199</v>
      </c>
      <c r="M121" s="16">
        <v>0</v>
      </c>
      <c r="N121" s="16">
        <v>1.89666668574015</v>
      </c>
      <c r="O121" s="16">
        <v>0</v>
      </c>
      <c r="P121" s="16">
        <v>2.0300000508626299</v>
      </c>
      <c r="Q121" s="16">
        <v>2.44999996821086</v>
      </c>
      <c r="R121" s="16">
        <v>0</v>
      </c>
      <c r="S121" s="16">
        <v>0</v>
      </c>
      <c r="T121" s="16">
        <v>0</v>
      </c>
      <c r="V121" s="16">
        <v>0</v>
      </c>
      <c r="Y121" s="16">
        <v>0.50666668017705296</v>
      </c>
      <c r="Z121" s="16">
        <v>0</v>
      </c>
      <c r="AA121" s="16">
        <v>0</v>
      </c>
    </row>
    <row r="122" spans="2:27" x14ac:dyDescent="0.35">
      <c r="B122" s="16">
        <v>16.8002061283747</v>
      </c>
      <c r="C122" s="16">
        <v>4</v>
      </c>
      <c r="D122" s="16">
        <v>18.7933336893717</v>
      </c>
      <c r="E122" s="16">
        <v>14.026666671037701</v>
      </c>
      <c r="F122" s="16">
        <v>12.4233331295351</v>
      </c>
      <c r="G122" s="16">
        <v>11.586666410168</v>
      </c>
      <c r="H122" s="16">
        <v>5.8199999493857204</v>
      </c>
      <c r="I122" s="16">
        <v>16.2699998219808</v>
      </c>
      <c r="J122" s="16">
        <v>17.896666208903</v>
      </c>
      <c r="L122" s="16">
        <v>2.5331273639043199</v>
      </c>
      <c r="M122" s="16">
        <v>0</v>
      </c>
      <c r="N122" s="16">
        <v>1.89666668574015</v>
      </c>
      <c r="O122" s="16">
        <v>0</v>
      </c>
      <c r="P122" s="16">
        <v>2.0300000508626299</v>
      </c>
      <c r="Q122" s="16">
        <v>2.44999996821086</v>
      </c>
      <c r="R122" s="16">
        <v>0</v>
      </c>
      <c r="S122" s="16">
        <v>0</v>
      </c>
      <c r="T122" s="16">
        <v>0</v>
      </c>
      <c r="V122" s="16">
        <v>0</v>
      </c>
      <c r="Y122" s="16">
        <v>0.50666668017705296</v>
      </c>
      <c r="Z122" s="16">
        <v>0</v>
      </c>
      <c r="AA122" s="16">
        <v>0</v>
      </c>
    </row>
    <row r="123" spans="2:27" x14ac:dyDescent="0.35">
      <c r="B123" s="16">
        <v>14.930202464675901</v>
      </c>
      <c r="C123" s="16">
        <v>3.6366666158040402</v>
      </c>
      <c r="D123" s="16">
        <v>17.126667022705099</v>
      </c>
      <c r="E123" s="16">
        <v>12.4766671260198</v>
      </c>
      <c r="F123" s="16">
        <v>11.023332875222</v>
      </c>
      <c r="G123" s="16">
        <v>10.503333384792001</v>
      </c>
      <c r="H123" s="16">
        <v>5.1633332123358997</v>
      </c>
      <c r="I123" s="16">
        <v>15.256666819254599</v>
      </c>
      <c r="J123" s="16">
        <v>16.826666514078799</v>
      </c>
      <c r="L123" s="16">
        <v>2.3064642941792801</v>
      </c>
      <c r="M123" s="16">
        <v>0</v>
      </c>
      <c r="N123" s="16">
        <v>1.22333335876465</v>
      </c>
      <c r="O123" s="16">
        <v>0</v>
      </c>
      <c r="P123" s="16">
        <v>2.1133333841959598</v>
      </c>
      <c r="Q123" s="16">
        <v>2.18000006986161</v>
      </c>
      <c r="R123" s="16">
        <v>0</v>
      </c>
      <c r="S123" s="16">
        <v>0</v>
      </c>
      <c r="T123" s="16">
        <v>0</v>
      </c>
      <c r="V123" s="16">
        <v>0</v>
      </c>
      <c r="Y123" s="16">
        <v>0.42999998976786902</v>
      </c>
      <c r="Z123" s="16">
        <v>0</v>
      </c>
      <c r="AA123" s="16">
        <v>0</v>
      </c>
    </row>
    <row r="124" spans="2:27" x14ac:dyDescent="0.35">
      <c r="B124" s="16">
        <v>14.930202464675901</v>
      </c>
      <c r="C124" s="16">
        <v>3.6366666158040402</v>
      </c>
      <c r="D124" s="16">
        <v>17.126667022705099</v>
      </c>
      <c r="E124" s="16">
        <v>12.4766671260198</v>
      </c>
      <c r="F124" s="16">
        <v>11.023332875222</v>
      </c>
      <c r="G124" s="16">
        <v>10.503333384792001</v>
      </c>
      <c r="H124" s="16">
        <v>5.1633332123358997</v>
      </c>
      <c r="I124" s="16">
        <v>15.256666819254599</v>
      </c>
      <c r="J124" s="16">
        <v>16.826666514078799</v>
      </c>
      <c r="L124" s="16">
        <v>2.3064642941792801</v>
      </c>
      <c r="M124" s="16">
        <v>0</v>
      </c>
      <c r="N124" s="16">
        <v>1.22333335876465</v>
      </c>
      <c r="O124" s="16">
        <v>0</v>
      </c>
      <c r="P124" s="16">
        <v>2.1133333841959598</v>
      </c>
      <c r="Q124" s="16">
        <v>2.18000006986161</v>
      </c>
      <c r="R124" s="16">
        <v>0</v>
      </c>
      <c r="S124" s="16">
        <v>0</v>
      </c>
      <c r="T124" s="16">
        <v>0</v>
      </c>
      <c r="V124" s="16">
        <v>0</v>
      </c>
      <c r="Y124" s="16">
        <v>0.42999998976786902</v>
      </c>
      <c r="Z124" s="16">
        <v>0</v>
      </c>
      <c r="AA124" s="16">
        <v>0</v>
      </c>
    </row>
    <row r="125" spans="2:27" x14ac:dyDescent="0.35">
      <c r="B125" s="16">
        <v>14.930202464675901</v>
      </c>
      <c r="C125" s="16">
        <v>3.6366666158040402</v>
      </c>
      <c r="D125" s="16">
        <v>17.126667022705099</v>
      </c>
      <c r="E125" s="16">
        <v>12.4766671260198</v>
      </c>
      <c r="F125" s="16">
        <v>11.023332875222</v>
      </c>
      <c r="G125" s="16">
        <v>10.503333384792001</v>
      </c>
      <c r="H125" s="16">
        <v>5.1633332123358997</v>
      </c>
      <c r="I125" s="16">
        <v>15.256666819254599</v>
      </c>
      <c r="J125" s="16">
        <v>16.826666514078799</v>
      </c>
      <c r="L125" s="16">
        <v>2.3064642941792801</v>
      </c>
      <c r="M125" s="16">
        <v>0</v>
      </c>
      <c r="N125" s="16">
        <v>1.22333335876465</v>
      </c>
      <c r="O125" s="16">
        <v>0</v>
      </c>
      <c r="P125" s="16">
        <v>2.1133333841959598</v>
      </c>
      <c r="Q125" s="16">
        <v>2.18000006986161</v>
      </c>
      <c r="R125" s="16">
        <v>0</v>
      </c>
      <c r="S125" s="16">
        <v>0</v>
      </c>
      <c r="T125" s="16">
        <v>0</v>
      </c>
      <c r="V125" s="16">
        <v>0</v>
      </c>
      <c r="Y125" s="16">
        <v>0.42999998976786902</v>
      </c>
      <c r="Z125" s="16">
        <v>0</v>
      </c>
      <c r="AA125" s="16">
        <v>0</v>
      </c>
    </row>
  </sheetData>
  <mergeCells count="2">
    <mergeCell ref="L1:R1"/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97"/>
  <sheetViews>
    <sheetView zoomScale="80" zoomScaleNormal="80" workbookViewId="0">
      <selection activeCell="CD95" sqref="CD95"/>
    </sheetView>
  </sheetViews>
  <sheetFormatPr defaultColWidth="7.453125" defaultRowHeight="15.5" x14ac:dyDescent="0.35"/>
  <cols>
    <col min="1" max="1" width="17.54296875" style="26" customWidth="1"/>
    <col min="2" max="2" width="26.453125" style="56" customWidth="1"/>
    <col min="3" max="3" width="9.1796875" style="13" bestFit="1" customWidth="1"/>
    <col min="4" max="4" width="10.81640625" style="13" customWidth="1"/>
    <col min="5" max="6" width="0.7265625" style="62" customWidth="1"/>
    <col min="7" max="45" width="0.7265625" style="76" customWidth="1"/>
    <col min="46" max="46" width="0.7265625" style="77" customWidth="1"/>
    <col min="47" max="56" width="0.7265625" style="13" customWidth="1"/>
    <col min="57" max="60" width="0.81640625" style="13" customWidth="1"/>
    <col min="61" max="61" width="1.453125" style="13" customWidth="1"/>
    <col min="62" max="62" width="0.7265625" style="13" customWidth="1"/>
    <col min="63" max="63" width="12.7265625" style="13" hidden="1" customWidth="1"/>
    <col min="64" max="64" width="0.7265625" style="13" customWidth="1"/>
    <col min="65" max="65" width="1.26953125" style="13" customWidth="1"/>
    <col min="66" max="66" width="1.81640625" style="13" customWidth="1"/>
    <col min="67" max="106" width="9" style="13" customWidth="1"/>
    <col min="107" max="107" width="9" style="56" customWidth="1"/>
    <col min="108" max="119" width="9" style="85" customWidth="1"/>
    <col min="120" max="238" width="7.453125" style="85"/>
    <col min="239" max="16383" width="7.453125" style="56"/>
    <col min="16384" max="16384" width="3.81640625" style="56" bestFit="1" customWidth="1"/>
  </cols>
  <sheetData>
    <row r="1" spans="1:238" s="20" customFormat="1" ht="27" customHeight="1" x14ac:dyDescent="0.3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</row>
    <row r="2" spans="1:238" s="138" customFormat="1" ht="21" x14ac:dyDescent="0.3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</row>
    <row r="3" spans="1:238" s="138" customFormat="1" ht="15" customHeight="1" x14ac:dyDescent="0.35">
      <c r="B3" s="136"/>
      <c r="D3" s="139" t="s">
        <v>88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</row>
    <row r="4" spans="1:238" s="20" customFormat="1" x14ac:dyDescent="0.3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</row>
    <row r="5" spans="1:238" ht="15" customHeight="1" x14ac:dyDescent="0.35">
      <c r="A5" s="246" t="s">
        <v>76</v>
      </c>
      <c r="B5" s="246"/>
      <c r="C5" s="51" t="s">
        <v>16</v>
      </c>
      <c r="D5" s="51" t="s">
        <v>17</v>
      </c>
      <c r="E5" s="59">
        <v>41913</v>
      </c>
      <c r="F5" s="59">
        <v>41944</v>
      </c>
      <c r="G5" s="73">
        <v>41974</v>
      </c>
      <c r="H5" s="73">
        <v>42005</v>
      </c>
      <c r="I5" s="73">
        <v>42036</v>
      </c>
      <c r="J5" s="73">
        <v>42064</v>
      </c>
      <c r="K5" s="73">
        <v>42095</v>
      </c>
      <c r="L5" s="73">
        <v>42125</v>
      </c>
      <c r="M5" s="73">
        <v>42156</v>
      </c>
      <c r="N5" s="73">
        <v>42186</v>
      </c>
      <c r="O5" s="73">
        <v>42217</v>
      </c>
      <c r="P5" s="73">
        <v>42248</v>
      </c>
      <c r="Q5" s="73">
        <v>42278</v>
      </c>
      <c r="R5" s="73">
        <v>42309</v>
      </c>
      <c r="S5" s="73">
        <v>42339</v>
      </c>
      <c r="T5" s="73">
        <v>42370</v>
      </c>
      <c r="U5" s="73">
        <v>42401</v>
      </c>
      <c r="V5" s="73">
        <v>42430</v>
      </c>
      <c r="W5" s="73">
        <v>42461</v>
      </c>
      <c r="X5" s="73">
        <v>42491</v>
      </c>
      <c r="Y5" s="73">
        <v>42522</v>
      </c>
      <c r="Z5" s="73">
        <v>42552</v>
      </c>
      <c r="AA5" s="73">
        <v>42583</v>
      </c>
      <c r="AB5" s="73">
        <v>42614</v>
      </c>
      <c r="AC5" s="73">
        <v>42644</v>
      </c>
      <c r="AD5" s="73">
        <v>42675</v>
      </c>
      <c r="AE5" s="73">
        <v>42705</v>
      </c>
      <c r="AF5" s="73">
        <v>42736</v>
      </c>
      <c r="AG5" s="73">
        <v>42767</v>
      </c>
      <c r="AH5" s="73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215">
        <v>43556</v>
      </c>
      <c r="BH5" s="217">
        <v>43586</v>
      </c>
      <c r="BI5" s="217">
        <v>43617</v>
      </c>
      <c r="BJ5" s="217">
        <v>43647</v>
      </c>
      <c r="BK5" s="217">
        <v>43678</v>
      </c>
      <c r="BL5" s="217">
        <v>43709</v>
      </c>
      <c r="BM5" s="217">
        <v>43739</v>
      </c>
      <c r="BN5" s="217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</row>
    <row r="6" spans="1:238" ht="15" customHeight="1" x14ac:dyDescent="0.35">
      <c r="A6" s="247" t="s">
        <v>72</v>
      </c>
      <c r="B6" s="108" t="s">
        <v>14</v>
      </c>
      <c r="C6" s="109" t="s">
        <v>0</v>
      </c>
      <c r="D6" s="109" t="s">
        <v>18</v>
      </c>
      <c r="E6" s="60"/>
      <c r="F6" s="60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216"/>
      <c r="BL6" s="111"/>
      <c r="BM6" s="111"/>
      <c r="BN6" s="111"/>
      <c r="BO6" s="111">
        <f t="shared" ref="BO6:CY6" si="0">SUM(BO18,BO29,BO40)</f>
        <v>17.293992742411298</v>
      </c>
      <c r="BP6" s="111">
        <f t="shared" si="0"/>
        <v>14.513333400090547</v>
      </c>
      <c r="BQ6" s="111">
        <f t="shared" si="0"/>
        <v>14.513333400090547</v>
      </c>
      <c r="BR6" s="111">
        <f t="shared" si="0"/>
        <v>14.513333400090547</v>
      </c>
      <c r="BS6" s="111">
        <f t="shared" si="0"/>
        <v>18.026666641235316</v>
      </c>
      <c r="BT6" s="111">
        <f t="shared" si="0"/>
        <v>18.026666641235316</v>
      </c>
      <c r="BU6" s="111">
        <f t="shared" si="0"/>
        <v>18.026666641235316</v>
      </c>
      <c r="BV6" s="111">
        <f t="shared" si="0"/>
        <v>19.023333152135159</v>
      </c>
      <c r="BW6" s="111">
        <f t="shared" si="0"/>
        <v>19.023333152135159</v>
      </c>
      <c r="BX6" s="111">
        <f t="shared" si="0"/>
        <v>19.023333152135159</v>
      </c>
      <c r="BY6" s="111">
        <f t="shared" si="0"/>
        <v>19.859999974568723</v>
      </c>
      <c r="BZ6" s="111">
        <f t="shared" si="0"/>
        <v>19.859999974568723</v>
      </c>
      <c r="CA6" s="111">
        <f t="shared" si="0"/>
        <v>19.859999974568723</v>
      </c>
      <c r="CB6" s="111">
        <f t="shared" si="0"/>
        <v>16.000000000000018</v>
      </c>
      <c r="CC6" s="111">
        <f t="shared" si="0"/>
        <v>16.000000000000018</v>
      </c>
      <c r="CD6" s="111">
        <f t="shared" si="0"/>
        <v>16.000000000000018</v>
      </c>
      <c r="CE6" s="111">
        <f t="shared" si="0"/>
        <v>19.313333034515392</v>
      </c>
      <c r="CF6" s="111">
        <f t="shared" si="0"/>
        <v>19.313333034515392</v>
      </c>
      <c r="CG6" s="111">
        <f t="shared" si="0"/>
        <v>19.313333034515392</v>
      </c>
      <c r="CH6" s="111">
        <f t="shared" si="0"/>
        <v>20.006666580836011</v>
      </c>
      <c r="CI6" s="111">
        <f t="shared" si="0"/>
        <v>20.006666580836011</v>
      </c>
      <c r="CJ6" s="111">
        <f t="shared" si="0"/>
        <v>20.006666580836011</v>
      </c>
      <c r="CK6" s="111">
        <f t="shared" si="0"/>
        <v>16.799999952316298</v>
      </c>
      <c r="CL6" s="111">
        <f t="shared" si="0"/>
        <v>16.799999952316298</v>
      </c>
      <c r="CM6" s="111">
        <f t="shared" si="0"/>
        <v>16.799999952316298</v>
      </c>
      <c r="CN6" s="111">
        <f t="shared" si="0"/>
        <v>15.849999904632549</v>
      </c>
      <c r="CO6" s="111">
        <f t="shared" si="0"/>
        <v>15.849999904632549</v>
      </c>
      <c r="CP6" s="111">
        <f t="shared" si="0"/>
        <v>15.849999904632549</v>
      </c>
      <c r="CQ6" s="111">
        <f t="shared" si="0"/>
        <v>20.206666151682541</v>
      </c>
      <c r="CR6" s="111">
        <f t="shared" si="0"/>
        <v>20.206666151682541</v>
      </c>
      <c r="CS6" s="111">
        <f t="shared" si="0"/>
        <v>20.206666151682541</v>
      </c>
      <c r="CT6" s="111">
        <f t="shared" si="0"/>
        <v>20.073333183924369</v>
      </c>
      <c r="CU6" s="111">
        <f t="shared" si="0"/>
        <v>20.073333183924369</v>
      </c>
      <c r="CV6" s="111">
        <f t="shared" si="0"/>
        <v>20.073333183924369</v>
      </c>
      <c r="CW6" s="111">
        <f t="shared" si="0"/>
        <v>16.76000006993613</v>
      </c>
      <c r="CX6" s="111">
        <f t="shared" si="0"/>
        <v>16.76000006993613</v>
      </c>
      <c r="CY6" s="111">
        <f t="shared" si="0"/>
        <v>16.76000006993613</v>
      </c>
      <c r="CZ6" s="111">
        <f t="shared" ref="CZ6:DB6" si="1">SUM(CZ18,CZ29,CZ40)</f>
        <v>13.773333152135239</v>
      </c>
      <c r="DA6" s="111">
        <f t="shared" si="1"/>
        <v>13.773333152135239</v>
      </c>
      <c r="DB6" s="111">
        <f t="shared" si="1"/>
        <v>13.773333152135239</v>
      </c>
      <c r="DC6" s="111">
        <f t="shared" ref="DC6" si="2">SUM(DC18,DC29,DC40)</f>
        <v>18.613333066304548</v>
      </c>
      <c r="DD6" s="111">
        <f>SUM(DD18,DD29,DD40)</f>
        <v>18.613333066304548</v>
      </c>
      <c r="DE6" s="111">
        <f>SUM(DE18,DE29,DE40)</f>
        <v>18.613333066304548</v>
      </c>
      <c r="DF6" s="111">
        <f t="shared" ref="DF6:DN6" si="3">SUM(DF18,DF29,DF40)</f>
        <v>18.3833336035411</v>
      </c>
      <c r="DG6" s="111">
        <f t="shared" si="3"/>
        <v>18.3833336035411</v>
      </c>
      <c r="DH6" s="111">
        <f t="shared" si="3"/>
        <v>18.3833336035411</v>
      </c>
      <c r="DI6" s="111">
        <f t="shared" si="3"/>
        <v>16.25000039736431</v>
      </c>
      <c r="DJ6" s="111">
        <f t="shared" si="3"/>
        <v>16.25000039736431</v>
      </c>
      <c r="DK6" s="111">
        <f t="shared" si="3"/>
        <v>16.25000039736431</v>
      </c>
      <c r="DL6" s="111">
        <f t="shared" si="3"/>
        <v>13.63333344459531</v>
      </c>
      <c r="DM6" s="111">
        <f t="shared" si="3"/>
        <v>13.63333344459531</v>
      </c>
      <c r="DN6" s="111">
        <f t="shared" si="3"/>
        <v>13.63333344459531</v>
      </c>
      <c r="DO6" s="111">
        <f t="shared" ref="DO6:DQ6" si="4">SUM(DO18,DO29,DO40)</f>
        <v>18.86333322525029</v>
      </c>
      <c r="DP6" s="111">
        <f t="shared" si="4"/>
        <v>18.86333322525029</v>
      </c>
      <c r="DQ6" s="111">
        <f t="shared" si="4"/>
        <v>18.86333322525029</v>
      </c>
      <c r="DR6" s="111">
        <f t="shared" ref="DR6:DW6" si="5">SUM(DR18,DR29,DR40)</f>
        <v>19.333333492279021</v>
      </c>
      <c r="DS6" s="111">
        <f t="shared" si="5"/>
        <v>19.333333492279021</v>
      </c>
      <c r="DT6" s="111">
        <f t="shared" si="5"/>
        <v>19.333333492279021</v>
      </c>
      <c r="DU6" s="111">
        <f t="shared" si="5"/>
        <v>17.236666758855179</v>
      </c>
      <c r="DV6" s="111">
        <f t="shared" si="5"/>
        <v>17.236666758855179</v>
      </c>
      <c r="DW6" s="111">
        <f t="shared" si="5"/>
        <v>17.236666758855179</v>
      </c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</row>
    <row r="7" spans="1:238" ht="15" customHeight="1" x14ac:dyDescent="0.35">
      <c r="A7" s="247"/>
      <c r="B7" s="108" t="s">
        <v>15</v>
      </c>
      <c r="C7" s="109" t="s">
        <v>21</v>
      </c>
      <c r="D7" s="109" t="s">
        <v>18</v>
      </c>
      <c r="E7" s="60"/>
      <c r="F7" s="60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215"/>
      <c r="BL7" s="112"/>
      <c r="BM7" s="112"/>
      <c r="BN7" s="112"/>
      <c r="BO7" s="112">
        <f t="shared" ref="BO7:DB7" si="6">SUM(BO19,BO30)</f>
        <v>3.7100000381469602</v>
      </c>
      <c r="BP7" s="112">
        <f t="shared" si="6"/>
        <v>2.7533334096272801</v>
      </c>
      <c r="BQ7" s="112">
        <f t="shared" si="6"/>
        <v>2.7533334096272801</v>
      </c>
      <c r="BR7" s="112">
        <f t="shared" si="6"/>
        <v>2.7533334096272801</v>
      </c>
      <c r="BS7" s="112">
        <f t="shared" si="6"/>
        <v>4.2299998601277702</v>
      </c>
      <c r="BT7" s="112">
        <f t="shared" si="6"/>
        <v>4.2299998601277702</v>
      </c>
      <c r="BU7" s="112">
        <f t="shared" si="6"/>
        <v>4.2299998601277702</v>
      </c>
      <c r="BV7" s="112">
        <f t="shared" si="6"/>
        <v>3.8599999745686899</v>
      </c>
      <c r="BW7" s="112">
        <f t="shared" si="6"/>
        <v>3.8599999745686899</v>
      </c>
      <c r="BX7" s="112">
        <f t="shared" si="6"/>
        <v>3.8599999745686899</v>
      </c>
      <c r="BY7" s="112">
        <f t="shared" si="6"/>
        <v>3.3766667048136401</v>
      </c>
      <c r="BZ7" s="112">
        <f t="shared" si="6"/>
        <v>3.3766667048136401</v>
      </c>
      <c r="CA7" s="112">
        <f t="shared" si="6"/>
        <v>3.3766667048136401</v>
      </c>
      <c r="CB7" s="112">
        <f t="shared" si="6"/>
        <v>2.90666675567627</v>
      </c>
      <c r="CC7" s="112">
        <f t="shared" si="6"/>
        <v>2.90666675567627</v>
      </c>
      <c r="CD7" s="112">
        <f t="shared" si="6"/>
        <v>2.90666675567627</v>
      </c>
      <c r="CE7" s="112">
        <f t="shared" si="6"/>
        <v>4.2266667683919303</v>
      </c>
      <c r="CF7" s="112">
        <f t="shared" si="6"/>
        <v>4.2266667683919303</v>
      </c>
      <c r="CG7" s="112">
        <f t="shared" si="6"/>
        <v>4.2266667683919303</v>
      </c>
      <c r="CH7" s="112">
        <f t="shared" si="6"/>
        <v>3.9799998601277702</v>
      </c>
      <c r="CI7" s="112">
        <f t="shared" si="6"/>
        <v>3.9799998601277702</v>
      </c>
      <c r="CJ7" s="112">
        <f t="shared" si="6"/>
        <v>3.9799998601277702</v>
      </c>
      <c r="CK7" s="112">
        <f t="shared" si="6"/>
        <v>3.53333346048991</v>
      </c>
      <c r="CL7" s="112">
        <f t="shared" si="6"/>
        <v>3.53333346048991</v>
      </c>
      <c r="CM7" s="112">
        <f t="shared" si="6"/>
        <v>3.53333346048991</v>
      </c>
      <c r="CN7" s="112">
        <f t="shared" si="6"/>
        <v>3.10333347320557</v>
      </c>
      <c r="CO7" s="112">
        <f t="shared" si="6"/>
        <v>3.10333347320557</v>
      </c>
      <c r="CP7" s="112">
        <f t="shared" si="6"/>
        <v>3.10333347320557</v>
      </c>
      <c r="CQ7" s="112">
        <f t="shared" si="6"/>
        <v>4.32333342234294</v>
      </c>
      <c r="CR7" s="112">
        <f t="shared" si="6"/>
        <v>4.32333342234294</v>
      </c>
      <c r="CS7" s="112">
        <f t="shared" si="6"/>
        <v>4.32333342234294</v>
      </c>
      <c r="CT7" s="112">
        <f t="shared" si="6"/>
        <v>3.8333333333333299</v>
      </c>
      <c r="CU7" s="112">
        <f t="shared" si="6"/>
        <v>3.8333333333333299</v>
      </c>
      <c r="CV7" s="112">
        <f t="shared" si="6"/>
        <v>3.8333333333333299</v>
      </c>
      <c r="CW7" s="112">
        <f t="shared" si="6"/>
        <v>3.6700000762939502</v>
      </c>
      <c r="CX7" s="112">
        <f t="shared" si="6"/>
        <v>3.6700000762939502</v>
      </c>
      <c r="CY7" s="112">
        <f t="shared" si="6"/>
        <v>3.6700000762939502</v>
      </c>
      <c r="CZ7" s="112">
        <f t="shared" si="6"/>
        <v>3.0033334096272801</v>
      </c>
      <c r="DA7" s="112">
        <f t="shared" si="6"/>
        <v>3.0033334096272801</v>
      </c>
      <c r="DB7" s="112">
        <f t="shared" si="6"/>
        <v>3.0033334096272801</v>
      </c>
      <c r="DC7" s="112">
        <f t="shared" ref="DC7" si="7">SUM(DC19,DC30)</f>
        <v>4.1333332061767596</v>
      </c>
      <c r="DD7" s="112">
        <f t="shared" ref="DD7:DE12" si="8">SUM(DD19,DD30)</f>
        <v>4.1333332061767596</v>
      </c>
      <c r="DE7" s="112">
        <f t="shared" si="8"/>
        <v>4.1333332061767596</v>
      </c>
      <c r="DF7" s="112">
        <f t="shared" ref="DF7:DN7" si="9">SUM(DF19,DF30)</f>
        <v>4.0633331934610997</v>
      </c>
      <c r="DG7" s="112">
        <f t="shared" si="9"/>
        <v>4.0633331934610997</v>
      </c>
      <c r="DH7" s="112">
        <f t="shared" si="9"/>
        <v>4.0633331934610997</v>
      </c>
      <c r="DI7" s="112">
        <f t="shared" si="9"/>
        <v>3.7133334477742501</v>
      </c>
      <c r="DJ7" s="112">
        <f t="shared" si="9"/>
        <v>3.7133334477742501</v>
      </c>
      <c r="DK7" s="112">
        <f t="shared" si="9"/>
        <v>3.7133334477742501</v>
      </c>
      <c r="DL7" s="112">
        <f t="shared" si="9"/>
        <v>3.0033334096272801</v>
      </c>
      <c r="DM7" s="112">
        <f t="shared" si="9"/>
        <v>3.0033334096272801</v>
      </c>
      <c r="DN7" s="112">
        <f t="shared" si="9"/>
        <v>3.0033334096272801</v>
      </c>
      <c r="DO7" s="112">
        <f t="shared" ref="DO7:DQ7" si="10">SUM(DO19,DO30)</f>
        <v>4.1499999364217102</v>
      </c>
      <c r="DP7" s="112">
        <f t="shared" si="10"/>
        <v>4.1499999364217102</v>
      </c>
      <c r="DQ7" s="112">
        <f t="shared" si="10"/>
        <v>4.1499999364217102</v>
      </c>
      <c r="DR7" s="112">
        <f t="shared" ref="DR7:DT7" si="11">SUM(DR19,DR30)</f>
        <v>4</v>
      </c>
      <c r="DS7" s="112">
        <f t="shared" si="11"/>
        <v>4</v>
      </c>
      <c r="DT7" s="112">
        <f t="shared" si="11"/>
        <v>4</v>
      </c>
      <c r="DU7" s="111">
        <f t="shared" ref="DU7:DW7" si="12">SUM(DU19,DU30,DU41)</f>
        <v>3.6366666158040402</v>
      </c>
      <c r="DV7" s="111">
        <f t="shared" si="12"/>
        <v>3.6366666158040402</v>
      </c>
      <c r="DW7" s="111">
        <f t="shared" si="12"/>
        <v>3.6366666158040402</v>
      </c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</row>
    <row r="8" spans="1:238" ht="15" customHeight="1" x14ac:dyDescent="0.35">
      <c r="A8" s="247"/>
      <c r="B8" s="108" t="s">
        <v>8</v>
      </c>
      <c r="C8" s="109" t="s">
        <v>21</v>
      </c>
      <c r="D8" s="109" t="s">
        <v>18</v>
      </c>
      <c r="E8" s="60"/>
      <c r="F8" s="60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216"/>
      <c r="BL8" s="112"/>
      <c r="BM8" s="112"/>
      <c r="BN8" s="112"/>
      <c r="BO8" s="112">
        <f t="shared" ref="BO8:DB8" si="13">SUM(BO20,BO31)</f>
        <v>18.23999993006387</v>
      </c>
      <c r="BP8" s="112">
        <f t="shared" si="13"/>
        <v>13.826666255791958</v>
      </c>
      <c r="BQ8" s="112">
        <f t="shared" si="13"/>
        <v>13.826666255791958</v>
      </c>
      <c r="BR8" s="112">
        <f t="shared" si="13"/>
        <v>13.826666255791958</v>
      </c>
      <c r="BS8" s="112">
        <f t="shared" si="13"/>
        <v>19.003333250681553</v>
      </c>
      <c r="BT8" s="112">
        <f t="shared" si="13"/>
        <v>19.003333250681553</v>
      </c>
      <c r="BU8" s="112">
        <f t="shared" si="13"/>
        <v>19.003333250681553</v>
      </c>
      <c r="BV8" s="112">
        <f t="shared" si="13"/>
        <v>17.973333120346023</v>
      </c>
      <c r="BW8" s="112">
        <f t="shared" si="13"/>
        <v>17.973333120346023</v>
      </c>
      <c r="BX8" s="112">
        <f t="shared" si="13"/>
        <v>17.973333120346023</v>
      </c>
      <c r="BY8" s="112">
        <f t="shared" si="13"/>
        <v>16.98000001907349</v>
      </c>
      <c r="BZ8" s="112">
        <f t="shared" si="13"/>
        <v>16.98000001907349</v>
      </c>
      <c r="CA8" s="112">
        <f t="shared" si="13"/>
        <v>16.98000001907349</v>
      </c>
      <c r="CB8" s="112">
        <f t="shared" si="13"/>
        <v>13.866666717454828</v>
      </c>
      <c r="CC8" s="112">
        <f t="shared" si="13"/>
        <v>13.866666717454828</v>
      </c>
      <c r="CD8" s="112">
        <f t="shared" si="13"/>
        <v>13.866666717454828</v>
      </c>
      <c r="CE8" s="112">
        <f t="shared" si="13"/>
        <v>18.886666157593364</v>
      </c>
      <c r="CF8" s="112">
        <f t="shared" si="13"/>
        <v>18.886666157593364</v>
      </c>
      <c r="CG8" s="112">
        <f t="shared" si="13"/>
        <v>18.886666157593364</v>
      </c>
      <c r="CH8" s="112">
        <f t="shared" si="13"/>
        <v>18.670000473658206</v>
      </c>
      <c r="CI8" s="112">
        <f t="shared" si="13"/>
        <v>18.670000473658206</v>
      </c>
      <c r="CJ8" s="112">
        <f t="shared" si="13"/>
        <v>18.670000473658206</v>
      </c>
      <c r="CK8" s="112">
        <f t="shared" si="13"/>
        <v>16.643333315849304</v>
      </c>
      <c r="CL8" s="112">
        <f t="shared" si="13"/>
        <v>16.643333315849304</v>
      </c>
      <c r="CM8" s="112">
        <f t="shared" si="13"/>
        <v>16.643333315849304</v>
      </c>
      <c r="CN8" s="112">
        <f t="shared" si="13"/>
        <v>14.279999693234743</v>
      </c>
      <c r="CO8" s="112">
        <f t="shared" si="13"/>
        <v>14.279999693234743</v>
      </c>
      <c r="CP8" s="112">
        <f t="shared" si="13"/>
        <v>14.279999693234743</v>
      </c>
      <c r="CQ8" s="112">
        <f t="shared" si="13"/>
        <v>19.370000600814826</v>
      </c>
      <c r="CR8" s="112">
        <f t="shared" si="13"/>
        <v>19.370000600814826</v>
      </c>
      <c r="CS8" s="112">
        <f t="shared" si="13"/>
        <v>19.370000600814826</v>
      </c>
      <c r="CT8" s="112">
        <f t="shared" si="13"/>
        <v>19.146666129430098</v>
      </c>
      <c r="CU8" s="112">
        <f t="shared" si="13"/>
        <v>19.146666129430098</v>
      </c>
      <c r="CV8" s="112">
        <f t="shared" si="13"/>
        <v>19.146666129430098</v>
      </c>
      <c r="CW8" s="112">
        <f t="shared" si="13"/>
        <v>17.573333263397238</v>
      </c>
      <c r="CX8" s="112">
        <f t="shared" si="13"/>
        <v>17.573333263397238</v>
      </c>
      <c r="CY8" s="112">
        <f t="shared" si="13"/>
        <v>17.573333263397238</v>
      </c>
      <c r="CZ8" s="112">
        <f t="shared" si="13"/>
        <v>14.683333317438789</v>
      </c>
      <c r="DA8" s="112">
        <f t="shared" si="13"/>
        <v>14.683333317438789</v>
      </c>
      <c r="DB8" s="112">
        <f t="shared" si="13"/>
        <v>14.683333317438789</v>
      </c>
      <c r="DC8" s="112">
        <f t="shared" ref="DC8" si="14">SUM(DC20,DC31)</f>
        <v>20.22333304087319</v>
      </c>
      <c r="DD8" s="112">
        <f t="shared" si="8"/>
        <v>20.22333304087319</v>
      </c>
      <c r="DE8" s="112">
        <f t="shared" si="8"/>
        <v>20.22333304087319</v>
      </c>
      <c r="DF8" s="112">
        <f t="shared" ref="DF8:DN8" si="15">SUM(DF20,DF31)</f>
        <v>19.600000619888313</v>
      </c>
      <c r="DG8" s="112">
        <f t="shared" si="15"/>
        <v>19.600000619888313</v>
      </c>
      <c r="DH8" s="112">
        <f t="shared" si="15"/>
        <v>19.600000619888313</v>
      </c>
      <c r="DI8" s="112">
        <f t="shared" si="15"/>
        <v>17.563332955042529</v>
      </c>
      <c r="DJ8" s="112">
        <f t="shared" si="15"/>
        <v>17.563332955042529</v>
      </c>
      <c r="DK8" s="112">
        <f t="shared" si="15"/>
        <v>17.563332955042529</v>
      </c>
      <c r="DL8" s="112">
        <f t="shared" si="15"/>
        <v>14.419999758402527</v>
      </c>
      <c r="DM8" s="112">
        <f t="shared" si="15"/>
        <v>14.419999758402527</v>
      </c>
      <c r="DN8" s="112">
        <f t="shared" si="15"/>
        <v>14.419999758402527</v>
      </c>
      <c r="DO8" s="112">
        <f t="shared" ref="DO8:DQ8" si="16">SUM(DO20,DO31)</f>
        <v>20.00666626294451</v>
      </c>
      <c r="DP8" s="112">
        <f t="shared" si="16"/>
        <v>20.00666626294451</v>
      </c>
      <c r="DQ8" s="112">
        <f t="shared" si="16"/>
        <v>20.00666626294451</v>
      </c>
      <c r="DR8" s="112">
        <f t="shared" ref="DR8:DT8" si="17">SUM(DR20,DR31)</f>
        <v>20.69000037511185</v>
      </c>
      <c r="DS8" s="112">
        <f t="shared" si="17"/>
        <v>20.69000037511185</v>
      </c>
      <c r="DT8" s="112">
        <f t="shared" si="17"/>
        <v>20.69000037511185</v>
      </c>
      <c r="DU8" s="111">
        <f t="shared" ref="DU8:DW8" si="18">SUM(DU20,DU31,DU42)</f>
        <v>18.350000381469748</v>
      </c>
      <c r="DV8" s="111">
        <f t="shared" si="18"/>
        <v>18.350000381469748</v>
      </c>
      <c r="DW8" s="111">
        <f t="shared" si="18"/>
        <v>18.350000381469748</v>
      </c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</row>
    <row r="9" spans="1:238" ht="15" customHeight="1" x14ac:dyDescent="0.35">
      <c r="A9" s="247"/>
      <c r="B9" s="108" t="s">
        <v>9</v>
      </c>
      <c r="C9" s="109" t="s">
        <v>0</v>
      </c>
      <c r="D9" s="109" t="s">
        <v>18</v>
      </c>
      <c r="E9" s="60"/>
      <c r="F9" s="60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5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215"/>
      <c r="BL9" s="112"/>
      <c r="BM9" s="112"/>
      <c r="BN9" s="112"/>
      <c r="BO9" s="112">
        <f t="shared" ref="BO9:DB9" si="19">SUM(BO21,BO32)</f>
        <v>10.69999976456166</v>
      </c>
      <c r="BP9" s="112">
        <f t="shared" si="19"/>
        <v>9.5200000206629394</v>
      </c>
      <c r="BQ9" s="112">
        <f t="shared" si="19"/>
        <v>9.5200000206629394</v>
      </c>
      <c r="BR9" s="112">
        <f t="shared" si="19"/>
        <v>9.5200000206629394</v>
      </c>
      <c r="BS9" s="112">
        <f t="shared" si="19"/>
        <v>13.4233335455259</v>
      </c>
      <c r="BT9" s="112">
        <f t="shared" si="19"/>
        <v>13.4233335455259</v>
      </c>
      <c r="BU9" s="112">
        <f t="shared" si="19"/>
        <v>13.4233335455259</v>
      </c>
      <c r="BV9" s="112">
        <f t="shared" si="19"/>
        <v>12.7466660539309</v>
      </c>
      <c r="BW9" s="112">
        <f t="shared" si="19"/>
        <v>12.7466660539309</v>
      </c>
      <c r="BX9" s="112">
        <f t="shared" si="19"/>
        <v>12.7466660539309</v>
      </c>
      <c r="BY9" s="112">
        <f t="shared" si="19"/>
        <v>11.3433335820834</v>
      </c>
      <c r="BZ9" s="112">
        <f t="shared" si="19"/>
        <v>11.3433335820834</v>
      </c>
      <c r="CA9" s="112">
        <f t="shared" si="19"/>
        <v>11.3433335820834</v>
      </c>
      <c r="CB9" s="112">
        <f t="shared" si="19"/>
        <v>9.6866666674614006</v>
      </c>
      <c r="CC9" s="112">
        <f t="shared" si="19"/>
        <v>9.6866666674614006</v>
      </c>
      <c r="CD9" s="112">
        <f t="shared" si="19"/>
        <v>9.6866666674614006</v>
      </c>
      <c r="CE9" s="112">
        <f t="shared" si="19"/>
        <v>13.8666667143504</v>
      </c>
      <c r="CF9" s="112">
        <f t="shared" si="19"/>
        <v>13.8666667143504</v>
      </c>
      <c r="CG9" s="112">
        <f t="shared" si="19"/>
        <v>13.8666667143504</v>
      </c>
      <c r="CH9" s="112">
        <f t="shared" si="19"/>
        <v>13.1733337839444</v>
      </c>
      <c r="CI9" s="112">
        <f t="shared" si="19"/>
        <v>13.1733337839444</v>
      </c>
      <c r="CJ9" s="112">
        <f t="shared" si="19"/>
        <v>13.1733337839444</v>
      </c>
      <c r="CK9" s="112">
        <f t="shared" si="19"/>
        <v>11.586666872104001</v>
      </c>
      <c r="CL9" s="112">
        <f t="shared" si="19"/>
        <v>11.586666872104001</v>
      </c>
      <c r="CM9" s="112">
        <f t="shared" si="19"/>
        <v>11.586666872104001</v>
      </c>
      <c r="CN9" s="112">
        <f t="shared" si="19"/>
        <v>9.9066669146219901</v>
      </c>
      <c r="CO9" s="112">
        <f t="shared" si="19"/>
        <v>9.9066669146219901</v>
      </c>
      <c r="CP9" s="112">
        <f t="shared" si="19"/>
        <v>9.9066669146219901</v>
      </c>
      <c r="CQ9" s="112">
        <f t="shared" si="19"/>
        <v>13.770000398159</v>
      </c>
      <c r="CR9" s="112">
        <f t="shared" si="19"/>
        <v>13.770000398159</v>
      </c>
      <c r="CS9" s="112">
        <f t="shared" si="19"/>
        <v>13.770000398159</v>
      </c>
      <c r="CT9" s="112">
        <f t="shared" si="19"/>
        <v>13.220000555117901</v>
      </c>
      <c r="CU9" s="112">
        <f t="shared" si="19"/>
        <v>13.220000555117901</v>
      </c>
      <c r="CV9" s="112">
        <f t="shared" si="19"/>
        <v>13.220000555117901</v>
      </c>
      <c r="CW9" s="112">
        <f t="shared" si="19"/>
        <v>12.1466660499573</v>
      </c>
      <c r="CX9" s="112">
        <f t="shared" si="19"/>
        <v>12.1466660499573</v>
      </c>
      <c r="CY9" s="112">
        <f t="shared" si="19"/>
        <v>12.1466660499573</v>
      </c>
      <c r="CZ9" s="112">
        <f t="shared" si="19"/>
        <v>9.7600000997384395</v>
      </c>
      <c r="DA9" s="112">
        <f t="shared" si="19"/>
        <v>9.7600000997384395</v>
      </c>
      <c r="DB9" s="112">
        <f t="shared" si="19"/>
        <v>9.7600000997384395</v>
      </c>
      <c r="DC9" s="112">
        <f t="shared" ref="DC9" si="20">SUM(DC21,DC32)</f>
        <v>14.156666258970899</v>
      </c>
      <c r="DD9" s="112">
        <f t="shared" si="8"/>
        <v>14.156666258970899</v>
      </c>
      <c r="DE9" s="112">
        <f t="shared" si="8"/>
        <v>14.156666258970899</v>
      </c>
      <c r="DF9" s="112">
        <f t="shared" ref="DF9:DN9" si="21">SUM(DF21,DF32)</f>
        <v>13.436666518449799</v>
      </c>
      <c r="DG9" s="112">
        <f t="shared" si="21"/>
        <v>13.436666518449799</v>
      </c>
      <c r="DH9" s="112">
        <f t="shared" si="21"/>
        <v>13.436666518449799</v>
      </c>
      <c r="DI9" s="112">
        <f t="shared" si="21"/>
        <v>12.1800003548463</v>
      </c>
      <c r="DJ9" s="112">
        <f t="shared" si="21"/>
        <v>12.1800003548463</v>
      </c>
      <c r="DK9" s="112">
        <f t="shared" si="21"/>
        <v>12.1800003548463</v>
      </c>
      <c r="DL9" s="112">
        <f t="shared" si="21"/>
        <v>9.7866667906443308</v>
      </c>
      <c r="DM9" s="112">
        <f t="shared" si="21"/>
        <v>9.7866667906443308</v>
      </c>
      <c r="DN9" s="112">
        <f t="shared" si="21"/>
        <v>9.7866667906443308</v>
      </c>
      <c r="DO9" s="112">
        <f t="shared" ref="DO9:DQ9" si="22">SUM(DO21,DO32)</f>
        <v>14.009999742110599</v>
      </c>
      <c r="DP9" s="112">
        <f t="shared" si="22"/>
        <v>14.009999742110599</v>
      </c>
      <c r="DQ9" s="112">
        <f t="shared" si="22"/>
        <v>14.009999742110599</v>
      </c>
      <c r="DR9" s="112">
        <f t="shared" ref="DR9:DT9" si="23">SUM(DR21,DR32)</f>
        <v>14.026666671037701</v>
      </c>
      <c r="DS9" s="112">
        <f t="shared" si="23"/>
        <v>14.026666671037701</v>
      </c>
      <c r="DT9" s="112">
        <f t="shared" si="23"/>
        <v>14.026666671037701</v>
      </c>
      <c r="DU9" s="111">
        <f t="shared" ref="DU9:DW9" si="24">SUM(DU21,DU32,DU43)</f>
        <v>12.4766671260198</v>
      </c>
      <c r="DV9" s="111">
        <f t="shared" si="24"/>
        <v>12.4766671260198</v>
      </c>
      <c r="DW9" s="111">
        <f t="shared" si="24"/>
        <v>12.4766671260198</v>
      </c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</row>
    <row r="10" spans="1:238" ht="15" customHeight="1" x14ac:dyDescent="0.35">
      <c r="A10" s="247"/>
      <c r="B10" s="108" t="s">
        <v>10</v>
      </c>
      <c r="C10" s="109" t="s">
        <v>21</v>
      </c>
      <c r="D10" s="109" t="s">
        <v>18</v>
      </c>
      <c r="E10" s="60"/>
      <c r="F10" s="6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216"/>
      <c r="BL10" s="112"/>
      <c r="BM10" s="112"/>
      <c r="BN10" s="112"/>
      <c r="BO10" s="112">
        <f t="shared" ref="BO10:DB10" si="25">SUM(BO22,BO33)</f>
        <v>12.966666844983902</v>
      </c>
      <c r="BP10" s="112">
        <f t="shared" si="25"/>
        <v>10.173333123947179</v>
      </c>
      <c r="BQ10" s="112">
        <f t="shared" si="25"/>
        <v>10.173333123947179</v>
      </c>
      <c r="BR10" s="112">
        <f t="shared" si="25"/>
        <v>10.173333123947179</v>
      </c>
      <c r="BS10" s="112">
        <f t="shared" si="25"/>
        <v>13.596666973084231</v>
      </c>
      <c r="BT10" s="112">
        <f t="shared" si="25"/>
        <v>13.596666973084231</v>
      </c>
      <c r="BU10" s="112">
        <f t="shared" si="25"/>
        <v>13.596666973084231</v>
      </c>
      <c r="BV10" s="112">
        <f t="shared" si="25"/>
        <v>14.096667021512971</v>
      </c>
      <c r="BW10" s="112">
        <f t="shared" si="25"/>
        <v>14.096667021512971</v>
      </c>
      <c r="BX10" s="112">
        <f t="shared" si="25"/>
        <v>14.096667021512971</v>
      </c>
      <c r="BY10" s="112">
        <f t="shared" si="25"/>
        <v>11.79333334664501</v>
      </c>
      <c r="BZ10" s="112">
        <f t="shared" si="25"/>
        <v>11.79333334664501</v>
      </c>
      <c r="CA10" s="112">
        <f t="shared" si="25"/>
        <v>11.79333334664501</v>
      </c>
      <c r="CB10" s="112">
        <f t="shared" si="25"/>
        <v>9.9866668762018307</v>
      </c>
      <c r="CC10" s="112">
        <f t="shared" si="25"/>
        <v>9.9866668762018307</v>
      </c>
      <c r="CD10" s="112">
        <f t="shared" si="25"/>
        <v>9.9866668762018307</v>
      </c>
      <c r="CE10" s="112">
        <f t="shared" si="25"/>
        <v>14.916666566704741</v>
      </c>
      <c r="CF10" s="112">
        <f t="shared" si="25"/>
        <v>14.916666566704741</v>
      </c>
      <c r="CG10" s="112">
        <f t="shared" si="25"/>
        <v>14.916666566704741</v>
      </c>
      <c r="CH10" s="112">
        <f t="shared" si="25"/>
        <v>14.820000307013631</v>
      </c>
      <c r="CI10" s="112">
        <f t="shared" si="25"/>
        <v>14.820000307013631</v>
      </c>
      <c r="CJ10" s="112">
        <f t="shared" si="25"/>
        <v>14.820000307013631</v>
      </c>
      <c r="CK10" s="112">
        <f t="shared" si="25"/>
        <v>12.213333910951979</v>
      </c>
      <c r="CL10" s="112">
        <f t="shared" si="25"/>
        <v>12.213333910951979</v>
      </c>
      <c r="CM10" s="112">
        <f t="shared" si="25"/>
        <v>12.213333910951979</v>
      </c>
      <c r="CN10" s="112">
        <f t="shared" si="25"/>
        <v>11.323333551486341</v>
      </c>
      <c r="CO10" s="112">
        <f t="shared" si="25"/>
        <v>11.323333551486341</v>
      </c>
      <c r="CP10" s="112">
        <f t="shared" si="25"/>
        <v>11.323333551486341</v>
      </c>
      <c r="CQ10" s="112">
        <f t="shared" si="25"/>
        <v>14.49333340860902</v>
      </c>
      <c r="CR10" s="112">
        <f t="shared" si="25"/>
        <v>14.49333340860902</v>
      </c>
      <c r="CS10" s="112">
        <f t="shared" si="25"/>
        <v>14.49333340860902</v>
      </c>
      <c r="CT10" s="112">
        <f t="shared" si="25"/>
        <v>14.74333387240765</v>
      </c>
      <c r="CU10" s="112">
        <f t="shared" si="25"/>
        <v>14.74333387240765</v>
      </c>
      <c r="CV10" s="112">
        <f t="shared" si="25"/>
        <v>14.74333387240765</v>
      </c>
      <c r="CW10" s="112">
        <f t="shared" si="25"/>
        <v>13.053333079442371</v>
      </c>
      <c r="CX10" s="112">
        <f t="shared" si="25"/>
        <v>13.053333079442371</v>
      </c>
      <c r="CY10" s="112">
        <f t="shared" si="25"/>
        <v>13.053333079442371</v>
      </c>
      <c r="CZ10" s="112">
        <f t="shared" si="25"/>
        <v>11.293332989638049</v>
      </c>
      <c r="DA10" s="112">
        <f t="shared" si="25"/>
        <v>11.293332989638049</v>
      </c>
      <c r="DB10" s="112">
        <f t="shared" si="25"/>
        <v>11.293332989638049</v>
      </c>
      <c r="DC10" s="112">
        <f t="shared" ref="DC10" si="26">SUM(DC22,DC33)</f>
        <v>14.276666036496509</v>
      </c>
      <c r="DD10" s="112">
        <f t="shared" si="8"/>
        <v>14.276666036496509</v>
      </c>
      <c r="DE10" s="112">
        <f t="shared" si="8"/>
        <v>14.276666036496509</v>
      </c>
      <c r="DF10" s="112">
        <f t="shared" ref="DF10:DN10" si="27">SUM(DF22,DF33)</f>
        <v>13.366666539882619</v>
      </c>
      <c r="DG10" s="112">
        <f t="shared" si="27"/>
        <v>13.366666539882619</v>
      </c>
      <c r="DH10" s="112">
        <f t="shared" si="27"/>
        <v>13.366666539882619</v>
      </c>
      <c r="DI10" s="112">
        <f t="shared" si="27"/>
        <v>13.01666629128162</v>
      </c>
      <c r="DJ10" s="112">
        <f t="shared" si="27"/>
        <v>13.01666629128162</v>
      </c>
      <c r="DK10" s="112">
        <f t="shared" si="27"/>
        <v>13.01666629128162</v>
      </c>
      <c r="DL10" s="112">
        <f t="shared" si="27"/>
        <v>10.34666645526886</v>
      </c>
      <c r="DM10" s="112">
        <f t="shared" si="27"/>
        <v>10.34666645526886</v>
      </c>
      <c r="DN10" s="112">
        <f t="shared" si="27"/>
        <v>10.34666645526886</v>
      </c>
      <c r="DO10" s="112">
        <f t="shared" ref="DO10:DQ10" si="28">SUM(DO22,DO33)</f>
        <v>15.34333272837106</v>
      </c>
      <c r="DP10" s="112">
        <f t="shared" si="28"/>
        <v>15.34333272837106</v>
      </c>
      <c r="DQ10" s="112">
        <f t="shared" si="28"/>
        <v>15.34333272837106</v>
      </c>
      <c r="DR10" s="112">
        <f t="shared" ref="DR10:DT10" si="29">SUM(DR22,DR33)</f>
        <v>14.453333180397731</v>
      </c>
      <c r="DS10" s="112">
        <f t="shared" si="29"/>
        <v>14.453333180397731</v>
      </c>
      <c r="DT10" s="112">
        <f t="shared" si="29"/>
        <v>14.453333180397731</v>
      </c>
      <c r="DU10" s="111">
        <f t="shared" ref="DU10:DW10" si="30">SUM(DU22,DU33,DU44)</f>
        <v>13.136666259417959</v>
      </c>
      <c r="DV10" s="111">
        <f t="shared" si="30"/>
        <v>13.136666259417959</v>
      </c>
      <c r="DW10" s="111">
        <f t="shared" si="30"/>
        <v>13.136666259417959</v>
      </c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</row>
    <row r="11" spans="1:238" ht="15" customHeight="1" x14ac:dyDescent="0.35">
      <c r="A11" s="247"/>
      <c r="B11" s="108" t="s">
        <v>13</v>
      </c>
      <c r="C11" s="109" t="s">
        <v>21</v>
      </c>
      <c r="D11" s="109" t="s">
        <v>18</v>
      </c>
      <c r="E11" s="60"/>
      <c r="F11" s="6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5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215"/>
      <c r="BL11" s="112"/>
      <c r="BM11" s="112"/>
      <c r="BN11" s="112"/>
      <c r="BO11" s="112">
        <f t="shared" ref="BO11:BZ11" si="31">SUM(BO23,BO34)</f>
        <v>12.029999728004141</v>
      </c>
      <c r="BP11" s="112">
        <f t="shared" si="31"/>
        <v>8.6999998477598002</v>
      </c>
      <c r="BQ11" s="112">
        <f t="shared" si="31"/>
        <v>8.6999998477598002</v>
      </c>
      <c r="BR11" s="112">
        <f t="shared" si="31"/>
        <v>8.6999998477598002</v>
      </c>
      <c r="BS11" s="112">
        <f t="shared" si="31"/>
        <v>12.093333284060117</v>
      </c>
      <c r="BT11" s="112">
        <f t="shared" si="31"/>
        <v>12.093333284060117</v>
      </c>
      <c r="BU11" s="112">
        <f t="shared" si="31"/>
        <v>12.093333284060117</v>
      </c>
      <c r="BV11" s="112">
        <f t="shared" si="31"/>
        <v>11.290000001589497</v>
      </c>
      <c r="BW11" s="112">
        <f t="shared" si="31"/>
        <v>11.290000001589497</v>
      </c>
      <c r="BX11" s="112">
        <f t="shared" si="31"/>
        <v>11.290000001589497</v>
      </c>
      <c r="BY11" s="112">
        <f t="shared" si="31"/>
        <v>10.226666808128353</v>
      </c>
      <c r="BZ11" s="112">
        <f t="shared" si="31"/>
        <v>10.226666808128353</v>
      </c>
      <c r="CA11" s="112">
        <f t="shared" ref="CA11:CY11" si="32">SUM(CA23,CA34)</f>
        <v>10.226666808128353</v>
      </c>
      <c r="CB11" s="112">
        <f t="shared" si="32"/>
        <v>8.6200001686811429</v>
      </c>
      <c r="CC11" s="112">
        <f t="shared" si="32"/>
        <v>8.6200001686811429</v>
      </c>
      <c r="CD11" s="112">
        <f t="shared" si="32"/>
        <v>8.6200001686811429</v>
      </c>
      <c r="CE11" s="112">
        <f t="shared" si="32"/>
        <v>11.560000508402782</v>
      </c>
      <c r="CF11" s="112">
        <f t="shared" si="32"/>
        <v>11.560000508402782</v>
      </c>
      <c r="CG11" s="112">
        <f t="shared" si="32"/>
        <v>11.560000508402782</v>
      </c>
      <c r="CH11" s="112">
        <f t="shared" si="32"/>
        <v>11.706666330496486</v>
      </c>
      <c r="CI11" s="112">
        <f t="shared" si="32"/>
        <v>11.706666330496486</v>
      </c>
      <c r="CJ11" s="112">
        <f t="shared" si="32"/>
        <v>11.706666330496486</v>
      </c>
      <c r="CK11" s="112">
        <f t="shared" si="32"/>
        <v>10.366666500767034</v>
      </c>
      <c r="CL11" s="112">
        <f t="shared" si="32"/>
        <v>10.366666500767034</v>
      </c>
      <c r="CM11" s="112">
        <f t="shared" si="32"/>
        <v>10.366666500767034</v>
      </c>
      <c r="CN11" s="112">
        <f t="shared" si="32"/>
        <v>8.6233331734935419</v>
      </c>
      <c r="CO11" s="112">
        <f t="shared" si="32"/>
        <v>8.6233331734935419</v>
      </c>
      <c r="CP11" s="112">
        <f t="shared" si="32"/>
        <v>8.6233331734935419</v>
      </c>
      <c r="CQ11" s="112">
        <f t="shared" si="32"/>
        <v>12.110000580549196</v>
      </c>
      <c r="CR11" s="112">
        <f t="shared" si="32"/>
        <v>12.110000580549196</v>
      </c>
      <c r="CS11" s="112">
        <f t="shared" si="32"/>
        <v>12.110000580549196</v>
      </c>
      <c r="CT11" s="112">
        <f t="shared" si="32"/>
        <v>11.89333392182988</v>
      </c>
      <c r="CU11" s="112">
        <f t="shared" si="32"/>
        <v>11.89333392182988</v>
      </c>
      <c r="CV11" s="112">
        <f t="shared" si="32"/>
        <v>11.89333392182988</v>
      </c>
      <c r="CW11" s="112">
        <f t="shared" si="32"/>
        <v>11.31000019734109</v>
      </c>
      <c r="CX11" s="112">
        <f t="shared" si="32"/>
        <v>11.31000019734109</v>
      </c>
      <c r="CY11" s="112">
        <f t="shared" si="32"/>
        <v>11.31000019734109</v>
      </c>
      <c r="CZ11" s="112">
        <f t="shared" ref="CZ11:DB11" si="33">SUM(CZ23,CZ34)</f>
        <v>9.8733330145478195</v>
      </c>
      <c r="DA11" s="112">
        <f t="shared" si="33"/>
        <v>9.8733330145478195</v>
      </c>
      <c r="DB11" s="112">
        <f t="shared" si="33"/>
        <v>9.8733330145478195</v>
      </c>
      <c r="DC11" s="112">
        <f t="shared" ref="DC11" si="34">SUM(DC23,DC34)</f>
        <v>12.79999962945779</v>
      </c>
      <c r="DD11" s="112">
        <f t="shared" si="8"/>
        <v>12.79999962945779</v>
      </c>
      <c r="DE11" s="112">
        <f t="shared" si="8"/>
        <v>12.79999962945779</v>
      </c>
      <c r="DF11" s="112">
        <f t="shared" ref="DF11:DN11" si="35">SUM(DF23,DF34)</f>
        <v>12.836666108419459</v>
      </c>
      <c r="DG11" s="112">
        <f t="shared" si="35"/>
        <v>12.836666108419459</v>
      </c>
      <c r="DH11" s="112">
        <f t="shared" si="35"/>
        <v>12.836666108419459</v>
      </c>
      <c r="DI11" s="112">
        <f t="shared" si="35"/>
        <v>11.503333017230039</v>
      </c>
      <c r="DJ11" s="112">
        <f t="shared" si="35"/>
        <v>11.503333017230039</v>
      </c>
      <c r="DK11" s="112">
        <f t="shared" si="35"/>
        <v>11.503333017230039</v>
      </c>
      <c r="DL11" s="112">
        <f t="shared" si="35"/>
        <v>9.5500002453724502</v>
      </c>
      <c r="DM11" s="112">
        <f t="shared" si="35"/>
        <v>9.5500002453724502</v>
      </c>
      <c r="DN11" s="112">
        <f t="shared" si="35"/>
        <v>9.5500002453724502</v>
      </c>
      <c r="DO11" s="112">
        <f t="shared" ref="DO11:DQ11" si="36">SUM(DO23,DO34)</f>
        <v>13.66666706403101</v>
      </c>
      <c r="DP11" s="112">
        <f t="shared" si="36"/>
        <v>13.66666706403101</v>
      </c>
      <c r="DQ11" s="112">
        <f t="shared" si="36"/>
        <v>13.66666706403101</v>
      </c>
      <c r="DR11" s="112">
        <f t="shared" ref="DR11:DT11" si="37">SUM(DR23,DR34)</f>
        <v>14.036666378378861</v>
      </c>
      <c r="DS11" s="112">
        <f t="shared" si="37"/>
        <v>14.036666378378861</v>
      </c>
      <c r="DT11" s="112">
        <f t="shared" si="37"/>
        <v>14.036666378378861</v>
      </c>
      <c r="DU11" s="111">
        <f t="shared" ref="DU11:DW11" si="38">SUM(DU23,DU34,DU45)</f>
        <v>12.68333345465361</v>
      </c>
      <c r="DV11" s="111">
        <f t="shared" si="38"/>
        <v>12.68333345465361</v>
      </c>
      <c r="DW11" s="111">
        <f t="shared" si="38"/>
        <v>12.68333345465361</v>
      </c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</row>
    <row r="12" spans="1:238" ht="15" customHeight="1" x14ac:dyDescent="0.35">
      <c r="A12" s="247"/>
      <c r="B12" s="108" t="s">
        <v>12</v>
      </c>
      <c r="C12" s="109" t="s">
        <v>21</v>
      </c>
      <c r="D12" s="109" t="s">
        <v>18</v>
      </c>
      <c r="E12" s="60"/>
      <c r="F12" s="60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5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216"/>
      <c r="BL12" s="112"/>
      <c r="BM12" s="112"/>
      <c r="BN12" s="112"/>
      <c r="BO12" s="112">
        <f t="shared" ref="BO12:BZ12" si="39">SUM(BO24,BO35)</f>
        <v>4.9300001412630001</v>
      </c>
      <c r="BP12" s="112">
        <f t="shared" si="39"/>
        <v>4.0066667248805397</v>
      </c>
      <c r="BQ12" s="112">
        <f t="shared" si="39"/>
        <v>4.0066667248805397</v>
      </c>
      <c r="BR12" s="112">
        <f t="shared" si="39"/>
        <v>4.0066667248805397</v>
      </c>
      <c r="BS12" s="112">
        <f t="shared" si="39"/>
        <v>5.6433332065741197</v>
      </c>
      <c r="BT12" s="112">
        <f t="shared" si="39"/>
        <v>5.6433332065741197</v>
      </c>
      <c r="BU12" s="112">
        <f t="shared" si="39"/>
        <v>5.6433332065741197</v>
      </c>
      <c r="BV12" s="112">
        <f t="shared" si="39"/>
        <v>5.4900000045696897</v>
      </c>
      <c r="BW12" s="112">
        <f t="shared" si="39"/>
        <v>5.4900000045696897</v>
      </c>
      <c r="BX12" s="112">
        <f t="shared" si="39"/>
        <v>5.4900000045696897</v>
      </c>
      <c r="BY12" s="112">
        <f t="shared" si="39"/>
        <v>4.9433332184950496</v>
      </c>
      <c r="BZ12" s="112">
        <f t="shared" si="39"/>
        <v>4.9433332184950496</v>
      </c>
      <c r="CA12" s="112">
        <f t="shared" ref="CA12:CY12" si="40">SUM(CA24,CA35)</f>
        <v>4.9433332184950496</v>
      </c>
      <c r="CB12" s="112">
        <f t="shared" si="40"/>
        <v>4.2266666591167397</v>
      </c>
      <c r="CC12" s="112">
        <f t="shared" si="40"/>
        <v>4.2266666591167397</v>
      </c>
      <c r="CD12" s="112">
        <f t="shared" si="40"/>
        <v>4.2266666591167397</v>
      </c>
      <c r="CE12" s="112">
        <f t="shared" si="40"/>
        <v>5.8300000627835598</v>
      </c>
      <c r="CF12" s="112">
        <f t="shared" si="40"/>
        <v>5.8300000627835598</v>
      </c>
      <c r="CG12" s="112">
        <f t="shared" si="40"/>
        <v>5.8300000627835598</v>
      </c>
      <c r="CH12" s="112">
        <f t="shared" si="40"/>
        <v>5.4433332184950496</v>
      </c>
      <c r="CI12" s="112">
        <f t="shared" si="40"/>
        <v>5.4433332184950496</v>
      </c>
      <c r="CJ12" s="112">
        <f t="shared" si="40"/>
        <v>5.4433332184950496</v>
      </c>
      <c r="CK12" s="112">
        <f t="shared" si="40"/>
        <v>4.9633333981037104</v>
      </c>
      <c r="CL12" s="112">
        <f t="shared" si="40"/>
        <v>4.9633333981037104</v>
      </c>
      <c r="CM12" s="112">
        <f t="shared" si="40"/>
        <v>4.9633333981037104</v>
      </c>
      <c r="CN12" s="112">
        <f t="shared" si="40"/>
        <v>4.1499999811252</v>
      </c>
      <c r="CO12" s="112">
        <f t="shared" si="40"/>
        <v>4.1499999811252</v>
      </c>
      <c r="CP12" s="112">
        <f t="shared" si="40"/>
        <v>4.1499999811252</v>
      </c>
      <c r="CQ12" s="112">
        <f t="shared" si="40"/>
        <v>5.6099999447663604</v>
      </c>
      <c r="CR12" s="112">
        <f t="shared" si="40"/>
        <v>5.6099999447663604</v>
      </c>
      <c r="CS12" s="112">
        <f t="shared" si="40"/>
        <v>5.6099999447663604</v>
      </c>
      <c r="CT12" s="112">
        <f t="shared" si="40"/>
        <v>5.6466667354106903</v>
      </c>
      <c r="CU12" s="112">
        <f t="shared" si="40"/>
        <v>5.6466667354106903</v>
      </c>
      <c r="CV12" s="112">
        <f t="shared" si="40"/>
        <v>5.6466667354106903</v>
      </c>
      <c r="CW12" s="112">
        <f t="shared" si="40"/>
        <v>5.2566666851441104</v>
      </c>
      <c r="CX12" s="112">
        <f t="shared" si="40"/>
        <v>5.2566666851441104</v>
      </c>
      <c r="CY12" s="112">
        <f t="shared" si="40"/>
        <v>5.2566666851441104</v>
      </c>
      <c r="CZ12" s="112">
        <f t="shared" ref="CZ12:DB12" si="41">SUM(CZ24,CZ35)</f>
        <v>4.0466666445136097</v>
      </c>
      <c r="DA12" s="112">
        <f t="shared" si="41"/>
        <v>4.0466666445136097</v>
      </c>
      <c r="DB12" s="112">
        <f t="shared" si="41"/>
        <v>4.0466666445136097</v>
      </c>
      <c r="DC12" s="112">
        <f t="shared" ref="DC12:DE14" si="42">SUM(DC24,DC35)</f>
        <v>5.89999980976184</v>
      </c>
      <c r="DD12" s="112">
        <f t="shared" si="8"/>
        <v>5.89999980976184</v>
      </c>
      <c r="DE12" s="112">
        <f t="shared" si="8"/>
        <v>5.89999980976184</v>
      </c>
      <c r="DF12" s="112">
        <f t="shared" ref="DF12:DN12" si="43">SUM(DF24,DF35)</f>
        <v>5.8099999874830202</v>
      </c>
      <c r="DG12" s="112">
        <f t="shared" si="43"/>
        <v>5.8099999874830202</v>
      </c>
      <c r="DH12" s="112">
        <f t="shared" si="43"/>
        <v>5.8099999874830202</v>
      </c>
      <c r="DI12" s="112">
        <f t="shared" si="43"/>
        <v>5.2366666222612102</v>
      </c>
      <c r="DJ12" s="112">
        <f t="shared" si="43"/>
        <v>5.2366666222612102</v>
      </c>
      <c r="DK12" s="112">
        <f t="shared" si="43"/>
        <v>5.2366666222612102</v>
      </c>
      <c r="DL12" s="112">
        <f t="shared" si="43"/>
        <v>3.9400000895063099</v>
      </c>
      <c r="DM12" s="112">
        <f t="shared" si="43"/>
        <v>3.9400000895063099</v>
      </c>
      <c r="DN12" s="112">
        <f t="shared" si="43"/>
        <v>3.9400000895063099</v>
      </c>
      <c r="DO12" s="112">
        <f t="shared" ref="DO12:DQ12" si="44">SUM(DO24,DO35)</f>
        <v>5.7633333330353098</v>
      </c>
      <c r="DP12" s="112">
        <f t="shared" si="44"/>
        <v>5.7633333330353098</v>
      </c>
      <c r="DQ12" s="112">
        <f t="shared" si="44"/>
        <v>5.7633333330353098</v>
      </c>
      <c r="DR12" s="112">
        <f t="shared" ref="DR12:DT12" si="45">SUM(DR24,DR35)</f>
        <v>5.8199999493857204</v>
      </c>
      <c r="DS12" s="112">
        <f t="shared" si="45"/>
        <v>5.8199999493857204</v>
      </c>
      <c r="DT12" s="112">
        <f t="shared" si="45"/>
        <v>5.8199999493857204</v>
      </c>
      <c r="DU12" s="111">
        <f t="shared" ref="DU12:DW12" si="46">SUM(DU24,DU35,DU46)</f>
        <v>5.1633332123358997</v>
      </c>
      <c r="DV12" s="111">
        <f t="shared" si="46"/>
        <v>5.1633332123358997</v>
      </c>
      <c r="DW12" s="111">
        <f t="shared" si="46"/>
        <v>5.1633332123358997</v>
      </c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</row>
    <row r="13" spans="1:238" ht="15" customHeight="1" x14ac:dyDescent="0.35">
      <c r="A13" s="247"/>
      <c r="B13" s="108" t="s">
        <v>115</v>
      </c>
      <c r="C13" s="109" t="s">
        <v>0</v>
      </c>
      <c r="D13" s="109" t="s">
        <v>18</v>
      </c>
      <c r="E13" s="60"/>
      <c r="F13" s="60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5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215"/>
      <c r="BL13" s="112"/>
      <c r="BM13" s="112"/>
      <c r="BN13" s="112"/>
      <c r="BO13" s="112">
        <f t="shared" ref="BO13:BZ13" si="47">SUM(BO25,BO36)</f>
        <v>14.099999904632579</v>
      </c>
      <c r="BP13" s="112">
        <f t="shared" si="47"/>
        <v>11.020000139872201</v>
      </c>
      <c r="BQ13" s="112">
        <f t="shared" si="47"/>
        <v>11.020000139872201</v>
      </c>
      <c r="BR13" s="112">
        <f t="shared" si="47"/>
        <v>11.020000139872201</v>
      </c>
      <c r="BS13" s="112">
        <f t="shared" si="47"/>
        <v>15.6599998474121</v>
      </c>
      <c r="BT13" s="112">
        <f t="shared" si="47"/>
        <v>15.6599998474121</v>
      </c>
      <c r="BU13" s="112">
        <f t="shared" si="47"/>
        <v>15.6599998474121</v>
      </c>
      <c r="BV13" s="112">
        <f t="shared" si="47"/>
        <v>15.143332799275701</v>
      </c>
      <c r="BW13" s="112">
        <f t="shared" si="47"/>
        <v>15.143332799275701</v>
      </c>
      <c r="BX13" s="112">
        <f t="shared" si="47"/>
        <v>15.143332799275701</v>
      </c>
      <c r="BY13" s="112">
        <f t="shared" si="47"/>
        <v>13.7666664123535</v>
      </c>
      <c r="BZ13" s="112">
        <f t="shared" si="47"/>
        <v>13.7666664123535</v>
      </c>
      <c r="CA13" s="112">
        <f t="shared" ref="CA13:CY13" si="48">SUM(CA25,CA36)</f>
        <v>13.7666664123535</v>
      </c>
      <c r="CB13" s="112">
        <f t="shared" si="48"/>
        <v>11.743333180745401</v>
      </c>
      <c r="CC13" s="112">
        <f t="shared" si="48"/>
        <v>11.743333180745401</v>
      </c>
      <c r="CD13" s="112">
        <f t="shared" si="48"/>
        <v>11.743333180745401</v>
      </c>
      <c r="CE13" s="112">
        <f t="shared" si="48"/>
        <v>16.179999669392899</v>
      </c>
      <c r="CF13" s="112">
        <f t="shared" si="48"/>
        <v>16.179999669392899</v>
      </c>
      <c r="CG13" s="112">
        <f t="shared" si="48"/>
        <v>16.179999669392899</v>
      </c>
      <c r="CH13" s="112">
        <f t="shared" si="48"/>
        <v>15.5166664123535</v>
      </c>
      <c r="CI13" s="112">
        <f t="shared" si="48"/>
        <v>15.5166664123535</v>
      </c>
      <c r="CJ13" s="112">
        <f t="shared" si="48"/>
        <v>15.5166664123535</v>
      </c>
      <c r="CK13" s="112">
        <f t="shared" si="48"/>
        <v>14.683333079020199</v>
      </c>
      <c r="CL13" s="112">
        <f t="shared" si="48"/>
        <v>14.683333079020199</v>
      </c>
      <c r="CM13" s="112">
        <f t="shared" si="48"/>
        <v>14.683333079020199</v>
      </c>
      <c r="CN13" s="112">
        <f t="shared" si="48"/>
        <v>11.836666742960601</v>
      </c>
      <c r="CO13" s="112">
        <f t="shared" si="48"/>
        <v>11.836666742960601</v>
      </c>
      <c r="CP13" s="112">
        <f t="shared" si="48"/>
        <v>11.836666742960601</v>
      </c>
      <c r="CQ13" s="112">
        <f t="shared" si="48"/>
        <v>16.193333307902002</v>
      </c>
      <c r="CR13" s="112">
        <f t="shared" si="48"/>
        <v>16.193333307902002</v>
      </c>
      <c r="CS13" s="112">
        <f t="shared" si="48"/>
        <v>16.193333307902002</v>
      </c>
      <c r="CT13" s="112">
        <f t="shared" si="48"/>
        <v>15.920000076293899</v>
      </c>
      <c r="CU13" s="112">
        <f t="shared" si="48"/>
        <v>15.920000076293899</v>
      </c>
      <c r="CV13" s="112">
        <f t="shared" si="48"/>
        <v>15.920000076293899</v>
      </c>
      <c r="CW13" s="112">
        <f t="shared" si="48"/>
        <v>14.743333180745401</v>
      </c>
      <c r="CX13" s="112">
        <f t="shared" si="48"/>
        <v>14.743333180745401</v>
      </c>
      <c r="CY13" s="112">
        <f t="shared" si="48"/>
        <v>14.743333180745401</v>
      </c>
      <c r="CZ13" s="112">
        <f t="shared" ref="CZ13:DB14" si="49">SUM(CZ25,CZ36)</f>
        <v>11.7466672261556</v>
      </c>
      <c r="DA13" s="112">
        <f t="shared" si="49"/>
        <v>11.7466672261556</v>
      </c>
      <c r="DB13" s="112">
        <f t="shared" si="49"/>
        <v>11.7466672261556</v>
      </c>
      <c r="DC13" s="112">
        <f t="shared" si="42"/>
        <v>16.566666285196899</v>
      </c>
      <c r="DD13" s="112">
        <f t="shared" si="42"/>
        <v>16.566666285196899</v>
      </c>
      <c r="DE13" s="112">
        <f t="shared" si="42"/>
        <v>16.566666285196899</v>
      </c>
      <c r="DF13" s="112">
        <f t="shared" ref="DF13:DN13" si="50">SUM(DF25,DF36)</f>
        <v>16.226666768391901</v>
      </c>
      <c r="DG13" s="112">
        <f t="shared" si="50"/>
        <v>16.226666768391901</v>
      </c>
      <c r="DH13" s="112">
        <f t="shared" si="50"/>
        <v>16.226666768391901</v>
      </c>
      <c r="DI13" s="112">
        <f t="shared" si="50"/>
        <v>15.219999949137399</v>
      </c>
      <c r="DJ13" s="112">
        <f t="shared" si="50"/>
        <v>15.219999949137399</v>
      </c>
      <c r="DK13" s="112">
        <f t="shared" si="50"/>
        <v>15.219999949137399</v>
      </c>
      <c r="DL13" s="112">
        <f t="shared" si="50"/>
        <v>11.8033332824707</v>
      </c>
      <c r="DM13" s="112">
        <f t="shared" si="50"/>
        <v>11.8033332824707</v>
      </c>
      <c r="DN13" s="112">
        <f t="shared" si="50"/>
        <v>11.8033332824707</v>
      </c>
      <c r="DO13" s="112">
        <f t="shared" ref="DO13:DQ13" si="51">SUM(DO25,DO36)</f>
        <v>16.7600002288818</v>
      </c>
      <c r="DP13" s="112">
        <f t="shared" si="51"/>
        <v>16.7600002288818</v>
      </c>
      <c r="DQ13" s="112">
        <f t="shared" si="51"/>
        <v>16.7600002288818</v>
      </c>
      <c r="DR13" s="112">
        <f t="shared" ref="DR13:DT13" si="52">SUM(DR25,DR36)</f>
        <v>16.2699998219808</v>
      </c>
      <c r="DS13" s="112">
        <f t="shared" si="52"/>
        <v>16.2699998219808</v>
      </c>
      <c r="DT13" s="112">
        <f t="shared" si="52"/>
        <v>16.2699998219808</v>
      </c>
      <c r="DU13" s="111">
        <f t="shared" ref="DU13:DW13" si="53">SUM(DU25,DU36,DU47)</f>
        <v>15.256666819254599</v>
      </c>
      <c r="DV13" s="111">
        <f t="shared" si="53"/>
        <v>15.256666819254599</v>
      </c>
      <c r="DW13" s="111">
        <f t="shared" si="53"/>
        <v>15.256666819254599</v>
      </c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</row>
    <row r="14" spans="1:238" ht="15" customHeight="1" x14ac:dyDescent="0.35">
      <c r="A14" s="247"/>
      <c r="B14" s="108" t="s">
        <v>116</v>
      </c>
      <c r="C14" s="109" t="s">
        <v>0</v>
      </c>
      <c r="D14" s="109" t="s">
        <v>18</v>
      </c>
      <c r="E14" s="60"/>
      <c r="F14" s="60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216"/>
      <c r="BL14" s="112"/>
      <c r="BM14" s="112"/>
      <c r="BN14" s="112"/>
      <c r="BO14" s="112">
        <f t="shared" ref="BO14:BZ14" si="54">SUM(BO26,BO37)</f>
        <v>15.520000457763661</v>
      </c>
      <c r="BP14" s="112">
        <f t="shared" si="54"/>
        <v>12.533332824706999</v>
      </c>
      <c r="BQ14" s="112">
        <f t="shared" si="54"/>
        <v>12.533332824706999</v>
      </c>
      <c r="BR14" s="112">
        <f t="shared" si="54"/>
        <v>12.533332824706999</v>
      </c>
      <c r="BS14" s="112">
        <f t="shared" si="54"/>
        <v>17.536666870117202</v>
      </c>
      <c r="BT14" s="112">
        <f t="shared" si="54"/>
        <v>17.536666870117202</v>
      </c>
      <c r="BU14" s="112">
        <f t="shared" si="54"/>
        <v>17.536666870117202</v>
      </c>
      <c r="BV14" s="112">
        <f t="shared" si="54"/>
        <v>16.8233337402344</v>
      </c>
      <c r="BW14" s="112">
        <f t="shared" si="54"/>
        <v>16.8233337402344</v>
      </c>
      <c r="BX14" s="112">
        <f t="shared" si="54"/>
        <v>16.8233337402344</v>
      </c>
      <c r="BY14" s="112">
        <f t="shared" si="54"/>
        <v>15.2700004577637</v>
      </c>
      <c r="BZ14" s="112">
        <f t="shared" si="54"/>
        <v>15.2700004577637</v>
      </c>
      <c r="CA14" s="112">
        <f t="shared" ref="CA14:CY14" si="55">SUM(CA26,CA37)</f>
        <v>15.2700004577637</v>
      </c>
      <c r="CB14" s="112">
        <f t="shared" si="55"/>
        <v>12.9099998474121</v>
      </c>
      <c r="CC14" s="112">
        <f t="shared" si="55"/>
        <v>12.9099998474121</v>
      </c>
      <c r="CD14" s="112">
        <f t="shared" si="55"/>
        <v>12.9099998474121</v>
      </c>
      <c r="CE14" s="112">
        <f t="shared" si="55"/>
        <v>17.9600003560384</v>
      </c>
      <c r="CF14" s="112">
        <f t="shared" si="55"/>
        <v>17.9600003560384</v>
      </c>
      <c r="CG14" s="112">
        <f t="shared" si="55"/>
        <v>17.9600003560384</v>
      </c>
      <c r="CH14" s="112">
        <f t="shared" si="55"/>
        <v>17.189999898274699</v>
      </c>
      <c r="CI14" s="112">
        <f t="shared" si="55"/>
        <v>17.189999898274699</v>
      </c>
      <c r="CJ14" s="112">
        <f t="shared" si="55"/>
        <v>17.189999898274699</v>
      </c>
      <c r="CK14" s="112">
        <f t="shared" si="55"/>
        <v>16.173333485921201</v>
      </c>
      <c r="CL14" s="112">
        <f t="shared" si="55"/>
        <v>16.173333485921201</v>
      </c>
      <c r="CM14" s="112">
        <f t="shared" si="55"/>
        <v>16.173333485921201</v>
      </c>
      <c r="CN14" s="112">
        <f t="shared" si="55"/>
        <v>13.2766672770182</v>
      </c>
      <c r="CO14" s="112">
        <f t="shared" si="55"/>
        <v>13.2766672770182</v>
      </c>
      <c r="CP14" s="112">
        <f t="shared" si="55"/>
        <v>13.2766672770182</v>
      </c>
      <c r="CQ14" s="112">
        <f t="shared" si="55"/>
        <v>17.853333791097</v>
      </c>
      <c r="CR14" s="112">
        <f t="shared" si="55"/>
        <v>17.853333791097</v>
      </c>
      <c r="CS14" s="112">
        <f t="shared" si="55"/>
        <v>17.853333791097</v>
      </c>
      <c r="CT14" s="112">
        <f t="shared" si="55"/>
        <v>17.486666361490901</v>
      </c>
      <c r="CU14" s="112">
        <f t="shared" si="55"/>
        <v>17.486666361490901</v>
      </c>
      <c r="CV14" s="112">
        <f t="shared" si="55"/>
        <v>17.486666361490901</v>
      </c>
      <c r="CW14" s="112">
        <f t="shared" si="55"/>
        <v>16.126667022705099</v>
      </c>
      <c r="CX14" s="112">
        <f t="shared" si="55"/>
        <v>16.126667022705099</v>
      </c>
      <c r="CY14" s="112">
        <f t="shared" si="55"/>
        <v>16.126667022705099</v>
      </c>
      <c r="CZ14" s="112">
        <f t="shared" si="49"/>
        <v>12.8799997965495</v>
      </c>
      <c r="DA14" s="112">
        <f t="shared" si="49"/>
        <v>12.8799997965495</v>
      </c>
      <c r="DB14" s="112">
        <f t="shared" si="49"/>
        <v>12.8799997965495</v>
      </c>
      <c r="DC14" s="112">
        <f t="shared" si="42"/>
        <v>18.363333384196</v>
      </c>
      <c r="DD14" s="112">
        <f t="shared" si="42"/>
        <v>18.363333384196</v>
      </c>
      <c r="DE14" s="112">
        <f t="shared" si="42"/>
        <v>18.363333384196</v>
      </c>
      <c r="DF14" s="112">
        <f t="shared" ref="DF14:DN14" si="56">SUM(DF26,DF37)</f>
        <v>17.860000610351602</v>
      </c>
      <c r="DG14" s="112">
        <f t="shared" si="56"/>
        <v>17.860000610351602</v>
      </c>
      <c r="DH14" s="112">
        <f t="shared" si="56"/>
        <v>17.860000610351602</v>
      </c>
      <c r="DI14" s="112">
        <f t="shared" si="56"/>
        <v>16.756666819254601</v>
      </c>
      <c r="DJ14" s="112">
        <f t="shared" si="56"/>
        <v>16.756666819254601</v>
      </c>
      <c r="DK14" s="112">
        <f t="shared" si="56"/>
        <v>16.756666819254601</v>
      </c>
      <c r="DL14" s="112">
        <f t="shared" si="56"/>
        <v>13.0833333333333</v>
      </c>
      <c r="DM14" s="112">
        <f t="shared" si="56"/>
        <v>13.0833333333333</v>
      </c>
      <c r="DN14" s="112">
        <f t="shared" si="56"/>
        <v>13.0833333333333</v>
      </c>
      <c r="DO14" s="112">
        <f t="shared" ref="DO14:DQ14" si="57">SUM(DO26,DO37)</f>
        <v>18.346666971842399</v>
      </c>
      <c r="DP14" s="112">
        <f t="shared" si="57"/>
        <v>18.346666971842399</v>
      </c>
      <c r="DQ14" s="112">
        <f t="shared" si="57"/>
        <v>18.346666971842399</v>
      </c>
      <c r="DR14" s="112">
        <f t="shared" ref="DR14:DT14" si="58">SUM(DR26,DR37)</f>
        <v>17.896666208903</v>
      </c>
      <c r="DS14" s="112">
        <f t="shared" si="58"/>
        <v>17.896666208903</v>
      </c>
      <c r="DT14" s="112">
        <f t="shared" si="58"/>
        <v>17.896666208903</v>
      </c>
      <c r="DU14" s="111">
        <f t="shared" ref="DU14:DW14" si="59">SUM(DU26,DU37,DU48)</f>
        <v>16.826666514078799</v>
      </c>
      <c r="DV14" s="111">
        <f t="shared" si="59"/>
        <v>16.826666514078799</v>
      </c>
      <c r="DW14" s="111">
        <f t="shared" si="59"/>
        <v>16.826666514078799</v>
      </c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</row>
    <row r="15" spans="1:238" s="85" customFormat="1" ht="15" customHeight="1" x14ac:dyDescent="0.35">
      <c r="A15" s="84"/>
      <c r="C15" s="90"/>
      <c r="D15" s="90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7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</row>
    <row r="16" spans="1:238" s="85" customFormat="1" x14ac:dyDescent="0.35">
      <c r="A16" s="84"/>
      <c r="C16" s="91"/>
      <c r="D16" s="91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8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</row>
    <row r="17" spans="1:238" x14ac:dyDescent="0.35">
      <c r="A17" s="246" t="s">
        <v>76</v>
      </c>
      <c r="B17" s="246"/>
      <c r="C17" s="51" t="s">
        <v>16</v>
      </c>
      <c r="D17" s="51" t="s">
        <v>17</v>
      </c>
      <c r="E17" s="59">
        <v>41913</v>
      </c>
      <c r="F17" s="59">
        <v>41944</v>
      </c>
      <c r="G17" s="73">
        <v>41974</v>
      </c>
      <c r="H17" s="73">
        <v>42005</v>
      </c>
      <c r="I17" s="73">
        <v>42036</v>
      </c>
      <c r="J17" s="73">
        <v>42064</v>
      </c>
      <c r="K17" s="73">
        <v>42095</v>
      </c>
      <c r="L17" s="73">
        <v>42125</v>
      </c>
      <c r="M17" s="73">
        <v>42156</v>
      </c>
      <c r="N17" s="73">
        <v>42186</v>
      </c>
      <c r="O17" s="73">
        <v>42217</v>
      </c>
      <c r="P17" s="73">
        <v>42248</v>
      </c>
      <c r="Q17" s="73">
        <v>42278</v>
      </c>
      <c r="R17" s="73">
        <v>42309</v>
      </c>
      <c r="S17" s="73">
        <v>42339</v>
      </c>
      <c r="T17" s="73">
        <v>42370</v>
      </c>
      <c r="U17" s="73">
        <v>42401</v>
      </c>
      <c r="V17" s="73">
        <v>42430</v>
      </c>
      <c r="W17" s="73">
        <v>42461</v>
      </c>
      <c r="X17" s="73">
        <v>42491</v>
      </c>
      <c r="Y17" s="73">
        <v>42522</v>
      </c>
      <c r="Z17" s="73">
        <v>42552</v>
      </c>
      <c r="AA17" s="73">
        <v>42583</v>
      </c>
      <c r="AB17" s="73">
        <v>42614</v>
      </c>
      <c r="AC17" s="73">
        <v>42644</v>
      </c>
      <c r="AD17" s="73">
        <v>42675</v>
      </c>
      <c r="AE17" s="73">
        <v>42705</v>
      </c>
      <c r="AF17" s="73">
        <v>42736</v>
      </c>
      <c r="AG17" s="73">
        <v>42767</v>
      </c>
      <c r="AH17" s="73">
        <v>42795</v>
      </c>
      <c r="AI17" s="73">
        <v>42826</v>
      </c>
      <c r="AJ17" s="73">
        <v>42856</v>
      </c>
      <c r="AK17" s="73">
        <v>42887</v>
      </c>
      <c r="AL17" s="73">
        <v>42917</v>
      </c>
      <c r="AM17" s="73">
        <v>42948</v>
      </c>
      <c r="AN17" s="73">
        <v>42979</v>
      </c>
      <c r="AO17" s="73">
        <v>43009</v>
      </c>
      <c r="AP17" s="73">
        <v>43040</v>
      </c>
      <c r="AQ17" s="73">
        <v>43070</v>
      </c>
      <c r="AR17" s="73">
        <v>43101</v>
      </c>
      <c r="AS17" s="73">
        <v>43132</v>
      </c>
      <c r="AT17" s="73">
        <v>43160</v>
      </c>
      <c r="AU17" s="73">
        <v>43191</v>
      </c>
      <c r="AV17" s="73">
        <v>43221</v>
      </c>
      <c r="AW17" s="73">
        <v>43252</v>
      </c>
      <c r="AX17" s="73">
        <v>43282</v>
      </c>
      <c r="AY17" s="73">
        <v>43313</v>
      </c>
      <c r="AZ17" s="73">
        <v>43344</v>
      </c>
      <c r="BA17" s="73">
        <v>43374</v>
      </c>
      <c r="BB17" s="73">
        <v>43405</v>
      </c>
      <c r="BC17" s="73">
        <v>43435</v>
      </c>
      <c r="BD17" s="73">
        <v>43466</v>
      </c>
      <c r="BE17" s="73">
        <v>43497</v>
      </c>
      <c r="BF17" s="73">
        <v>43525</v>
      </c>
      <c r="BG17" s="215">
        <v>43556</v>
      </c>
      <c r="BH17" s="217">
        <v>43586</v>
      </c>
      <c r="BI17" s="217">
        <v>43617</v>
      </c>
      <c r="BJ17" s="217">
        <v>43647</v>
      </c>
      <c r="BK17" s="217">
        <v>43678</v>
      </c>
      <c r="BL17" s="217">
        <v>43709</v>
      </c>
      <c r="BM17" s="217">
        <v>43739</v>
      </c>
      <c r="BN17" s="217">
        <v>43770</v>
      </c>
      <c r="BO17" s="52">
        <v>43800</v>
      </c>
      <c r="BP17" s="52">
        <v>43831</v>
      </c>
      <c r="BQ17" s="52">
        <v>43862</v>
      </c>
      <c r="BR17" s="52">
        <v>43891</v>
      </c>
      <c r="BS17" s="52">
        <v>43922</v>
      </c>
      <c r="BT17" s="52">
        <v>43952</v>
      </c>
      <c r="BU17" s="52">
        <v>43983</v>
      </c>
      <c r="BV17" s="52">
        <v>44013</v>
      </c>
      <c r="BW17" s="52">
        <v>44044</v>
      </c>
      <c r="BX17" s="52">
        <v>44075</v>
      </c>
      <c r="BY17" s="52">
        <v>44105</v>
      </c>
      <c r="BZ17" s="52">
        <v>44136</v>
      </c>
      <c r="CA17" s="52">
        <v>44166</v>
      </c>
      <c r="CB17" s="52">
        <v>44197</v>
      </c>
      <c r="CC17" s="52">
        <v>44228</v>
      </c>
      <c r="CD17" s="52">
        <v>44256</v>
      </c>
      <c r="CE17" s="52">
        <v>44287</v>
      </c>
      <c r="CF17" s="52">
        <v>44317</v>
      </c>
      <c r="CG17" s="52">
        <v>44348</v>
      </c>
      <c r="CH17" s="52">
        <v>44378</v>
      </c>
      <c r="CI17" s="52">
        <v>44409</v>
      </c>
      <c r="CJ17" s="52">
        <v>44440</v>
      </c>
      <c r="CK17" s="52">
        <v>44470</v>
      </c>
      <c r="CL17" s="52">
        <v>44501</v>
      </c>
      <c r="CM17" s="52">
        <v>44531</v>
      </c>
      <c r="CN17" s="52">
        <v>44562</v>
      </c>
      <c r="CO17" s="52">
        <v>44593</v>
      </c>
      <c r="CP17" s="52">
        <v>44621</v>
      </c>
      <c r="CQ17" s="52">
        <v>44652</v>
      </c>
      <c r="CR17" s="52">
        <v>44682</v>
      </c>
      <c r="CS17" s="52">
        <v>44713</v>
      </c>
      <c r="CT17" s="52">
        <v>44743</v>
      </c>
      <c r="CU17" s="52">
        <v>44774</v>
      </c>
      <c r="CV17" s="52">
        <v>44805</v>
      </c>
      <c r="CW17" s="52">
        <v>44835</v>
      </c>
      <c r="CX17" s="52">
        <v>44866</v>
      </c>
      <c r="CY17" s="52">
        <v>44896</v>
      </c>
      <c r="CZ17" s="52">
        <v>44927</v>
      </c>
      <c r="DA17" s="52">
        <v>44958</v>
      </c>
      <c r="DB17" s="52">
        <v>44986</v>
      </c>
      <c r="DC17" s="52">
        <v>45017</v>
      </c>
      <c r="DD17" s="52">
        <v>45047</v>
      </c>
      <c r="DE17" s="52">
        <v>45078</v>
      </c>
      <c r="DF17" s="52">
        <v>45108</v>
      </c>
      <c r="DG17" s="52">
        <v>45139</v>
      </c>
      <c r="DH17" s="52">
        <v>45170</v>
      </c>
      <c r="DI17" s="52">
        <v>45200</v>
      </c>
      <c r="DJ17" s="52">
        <v>45231</v>
      </c>
      <c r="DK17" s="52">
        <v>45261</v>
      </c>
      <c r="DL17" s="52">
        <v>45292</v>
      </c>
      <c r="DM17" s="52">
        <v>45323</v>
      </c>
      <c r="DN17" s="52">
        <v>45352</v>
      </c>
      <c r="DO17" s="52">
        <v>45383</v>
      </c>
      <c r="DP17" s="52">
        <v>45413</v>
      </c>
      <c r="DQ17" s="52">
        <v>45444</v>
      </c>
      <c r="DR17" s="52">
        <v>45474</v>
      </c>
      <c r="DS17" s="52">
        <v>45505</v>
      </c>
      <c r="DT17" s="52">
        <v>45536</v>
      </c>
      <c r="DU17" s="52">
        <v>45566</v>
      </c>
      <c r="DV17" s="52">
        <v>45597</v>
      </c>
      <c r="DW17" s="52">
        <v>45627</v>
      </c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</row>
    <row r="18" spans="1:238" ht="15" customHeight="1" x14ac:dyDescent="0.35">
      <c r="A18" s="247" t="s">
        <v>73</v>
      </c>
      <c r="B18" s="108" t="s">
        <v>14</v>
      </c>
      <c r="C18" s="109" t="s">
        <v>0</v>
      </c>
      <c r="D18" s="109" t="s">
        <v>18</v>
      </c>
      <c r="E18" s="107"/>
      <c r="F18" s="60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216"/>
      <c r="BL18" s="226"/>
      <c r="BM18" s="226"/>
      <c r="BN18" s="226"/>
      <c r="BO18" s="232">
        <f>3*4.48532969977061</f>
        <v>13.455989099311829</v>
      </c>
      <c r="BP18" s="232">
        <v>11.8185527086417</v>
      </c>
      <c r="BQ18" s="232">
        <v>11.8185527086417</v>
      </c>
      <c r="BR18" s="232">
        <v>11.8185527086417</v>
      </c>
      <c r="BS18" s="232">
        <v>15.938880290271801</v>
      </c>
      <c r="BT18" s="232">
        <v>15.938880290271801</v>
      </c>
      <c r="BU18" s="232">
        <v>15.938880290271801</v>
      </c>
      <c r="BV18" s="232">
        <v>15.8141041573981</v>
      </c>
      <c r="BW18" s="232">
        <v>15.8141041573981</v>
      </c>
      <c r="BX18" s="232">
        <v>15.8141041573981</v>
      </c>
      <c r="BY18" s="232">
        <v>14.3934846813838</v>
      </c>
      <c r="BZ18" s="232">
        <v>14.3934846813838</v>
      </c>
      <c r="CA18" s="232">
        <v>14.3934846813838</v>
      </c>
      <c r="CB18" s="232">
        <v>12.0709183431109</v>
      </c>
      <c r="CC18" s="232">
        <v>12.0709183431109</v>
      </c>
      <c r="CD18" s="232">
        <v>12.0709183431109</v>
      </c>
      <c r="CE18" s="232">
        <v>16.2310837203304</v>
      </c>
      <c r="CF18" s="232">
        <v>16.2310837203304</v>
      </c>
      <c r="CG18" s="232">
        <v>16.2310837203304</v>
      </c>
      <c r="CH18" s="232">
        <v>15.966563150831099</v>
      </c>
      <c r="CI18" s="232">
        <v>15.966563150831099</v>
      </c>
      <c r="CJ18" s="232">
        <v>15.966563150831099</v>
      </c>
      <c r="CK18" s="232">
        <v>14.0745140357872</v>
      </c>
      <c r="CL18" s="232">
        <v>14.0745140357872</v>
      </c>
      <c r="CM18" s="232">
        <v>14.0745140357872</v>
      </c>
      <c r="CN18" s="232">
        <v>12.492202978758</v>
      </c>
      <c r="CO18" s="232">
        <v>12.492202978758</v>
      </c>
      <c r="CP18" s="232">
        <v>12.492202978758</v>
      </c>
      <c r="CQ18" s="232">
        <v>16.448345859555399</v>
      </c>
      <c r="CR18" s="232">
        <v>16.448345859555399</v>
      </c>
      <c r="CS18" s="232">
        <v>16.448345859555399</v>
      </c>
      <c r="CT18" s="232">
        <v>16.299840189766901</v>
      </c>
      <c r="CU18" s="232">
        <v>16.299840189766901</v>
      </c>
      <c r="CV18" s="232">
        <v>16.299840189766901</v>
      </c>
      <c r="CW18" s="232">
        <v>14.759997100377101</v>
      </c>
      <c r="CX18" s="232">
        <v>14.759997100377101</v>
      </c>
      <c r="CY18" s="232">
        <v>14.759997100377101</v>
      </c>
      <c r="CZ18" s="232">
        <v>11.642487150581699</v>
      </c>
      <c r="DA18" s="232">
        <v>11.642487150581699</v>
      </c>
      <c r="DB18" s="232">
        <v>11.642487150581699</v>
      </c>
      <c r="DC18" s="232">
        <v>16.6251607675195</v>
      </c>
      <c r="DD18" s="232">
        <v>16.6251607675195</v>
      </c>
      <c r="DE18" s="232">
        <v>16.6251607675195</v>
      </c>
      <c r="DF18" s="232">
        <v>16.6226052284559</v>
      </c>
      <c r="DG18" s="232">
        <v>16.6226052284559</v>
      </c>
      <c r="DH18" s="232">
        <v>16.6226052284559</v>
      </c>
      <c r="DI18" s="232">
        <v>14.6054880587419</v>
      </c>
      <c r="DJ18" s="232">
        <v>14.6054880587419</v>
      </c>
      <c r="DK18" s="232">
        <v>14.6054880587419</v>
      </c>
      <c r="DL18" s="232">
        <v>12.2656124470035</v>
      </c>
      <c r="DM18" s="232">
        <v>12.2656124470035</v>
      </c>
      <c r="DN18" s="232">
        <v>12.2656124470035</v>
      </c>
      <c r="DO18" s="232">
        <v>16.8204135677687</v>
      </c>
      <c r="DP18" s="232">
        <v>16.8204135677687</v>
      </c>
      <c r="DQ18" s="232">
        <v>16.8204135677687</v>
      </c>
      <c r="DR18" s="232">
        <v>16.8002061283747</v>
      </c>
      <c r="DS18" s="232">
        <v>16.8002061283747</v>
      </c>
      <c r="DT18" s="232">
        <v>16.8002061283747</v>
      </c>
      <c r="DU18" s="232">
        <v>14.930202464675901</v>
      </c>
      <c r="DV18" s="232">
        <v>14.930202464675901</v>
      </c>
      <c r="DW18" s="232">
        <v>14.930202464675901</v>
      </c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</row>
    <row r="19" spans="1:238" ht="15" customHeight="1" x14ac:dyDescent="0.35">
      <c r="A19" s="247"/>
      <c r="B19" s="108" t="s">
        <v>15</v>
      </c>
      <c r="C19" s="109" t="s">
        <v>21</v>
      </c>
      <c r="D19" s="109" t="s">
        <v>18</v>
      </c>
      <c r="E19" s="107"/>
      <c r="F19" s="60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5"/>
      <c r="AC19" s="74"/>
      <c r="AD19" s="74"/>
      <c r="AE19" s="74"/>
      <c r="AF19" s="74"/>
      <c r="AG19" s="74"/>
      <c r="AH19" s="74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215"/>
      <c r="BL19" s="226"/>
      <c r="BM19" s="226"/>
      <c r="BN19" s="226"/>
      <c r="BO19" s="232">
        <f>3*1.23666667938232</f>
        <v>3.7100000381469602</v>
      </c>
      <c r="BP19" s="232">
        <v>2.7533334096272801</v>
      </c>
      <c r="BQ19" s="232">
        <v>2.7533334096272801</v>
      </c>
      <c r="BR19" s="232">
        <v>2.7533334096272801</v>
      </c>
      <c r="BS19" s="232">
        <v>4.2299998601277702</v>
      </c>
      <c r="BT19" s="232">
        <v>4.2299998601277702</v>
      </c>
      <c r="BU19" s="232">
        <v>4.2299998601277702</v>
      </c>
      <c r="BV19" s="232">
        <v>3.8599999745686899</v>
      </c>
      <c r="BW19" s="232">
        <v>3.8599999745686899</v>
      </c>
      <c r="BX19" s="232">
        <v>3.8599999745686899</v>
      </c>
      <c r="BY19" s="232">
        <v>3.3766667048136401</v>
      </c>
      <c r="BZ19" s="232">
        <v>3.3766667048136401</v>
      </c>
      <c r="CA19" s="232">
        <v>3.3766667048136401</v>
      </c>
      <c r="CB19" s="232">
        <v>2.90666675567627</v>
      </c>
      <c r="CC19" s="232">
        <v>2.90666675567627</v>
      </c>
      <c r="CD19" s="232">
        <v>2.90666675567627</v>
      </c>
      <c r="CE19" s="232">
        <v>4.2266667683919303</v>
      </c>
      <c r="CF19" s="232">
        <v>4.2266667683919303</v>
      </c>
      <c r="CG19" s="232">
        <v>4.2266667683919303</v>
      </c>
      <c r="CH19" s="232">
        <v>3.9799998601277702</v>
      </c>
      <c r="CI19" s="232">
        <v>3.9799998601277702</v>
      </c>
      <c r="CJ19" s="232">
        <v>3.9799998601277702</v>
      </c>
      <c r="CK19" s="232">
        <v>3.53333346048991</v>
      </c>
      <c r="CL19" s="232">
        <v>3.53333346048991</v>
      </c>
      <c r="CM19" s="232">
        <v>3.53333346048991</v>
      </c>
      <c r="CN19" s="232">
        <v>3.10333347320557</v>
      </c>
      <c r="CO19" s="232">
        <v>3.10333347320557</v>
      </c>
      <c r="CP19" s="232">
        <v>3.10333347320557</v>
      </c>
      <c r="CQ19" s="232">
        <v>4.32333342234294</v>
      </c>
      <c r="CR19" s="232">
        <v>4.32333342234294</v>
      </c>
      <c r="CS19" s="232">
        <v>4.32333342234294</v>
      </c>
      <c r="CT19" s="232">
        <v>3.8333333333333299</v>
      </c>
      <c r="CU19" s="232">
        <v>3.8333333333333299</v>
      </c>
      <c r="CV19" s="232">
        <v>3.8333333333333299</v>
      </c>
      <c r="CW19" s="232">
        <v>3.6700000762939502</v>
      </c>
      <c r="CX19" s="232">
        <v>3.6700000762939502</v>
      </c>
      <c r="CY19" s="232">
        <v>3.6700000762939502</v>
      </c>
      <c r="CZ19" s="232">
        <v>3.0033334096272801</v>
      </c>
      <c r="DA19" s="232">
        <v>3.0033334096272801</v>
      </c>
      <c r="DB19" s="232">
        <v>3.0033334096272801</v>
      </c>
      <c r="DC19" s="232">
        <v>4.1333332061767596</v>
      </c>
      <c r="DD19" s="232">
        <v>4.1333332061767596</v>
      </c>
      <c r="DE19" s="232">
        <v>4.1333332061767596</v>
      </c>
      <c r="DF19" s="232">
        <v>4.0633331934610997</v>
      </c>
      <c r="DG19" s="232">
        <v>4.0633331934610997</v>
      </c>
      <c r="DH19" s="232">
        <v>4.0633331934610997</v>
      </c>
      <c r="DI19" s="232">
        <v>3.7133334477742501</v>
      </c>
      <c r="DJ19" s="232">
        <v>3.7133334477742501</v>
      </c>
      <c r="DK19" s="232">
        <v>3.7133334477742501</v>
      </c>
      <c r="DL19" s="232">
        <v>3.0033334096272801</v>
      </c>
      <c r="DM19" s="232">
        <v>3.0033334096272801</v>
      </c>
      <c r="DN19" s="232">
        <v>3.0033334096272801</v>
      </c>
      <c r="DO19" s="232">
        <v>4.1499999364217102</v>
      </c>
      <c r="DP19" s="232">
        <v>4.1499999364217102</v>
      </c>
      <c r="DQ19" s="232">
        <v>4.1499999364217102</v>
      </c>
      <c r="DR19" s="232">
        <v>4</v>
      </c>
      <c r="DS19" s="232">
        <v>4</v>
      </c>
      <c r="DT19" s="232">
        <v>4</v>
      </c>
      <c r="DU19" s="232">
        <v>3.6366666158040402</v>
      </c>
      <c r="DV19" s="232">
        <v>3.6366666158040402</v>
      </c>
      <c r="DW19" s="232">
        <v>3.6366666158040402</v>
      </c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</row>
    <row r="20" spans="1:238" ht="15" customHeight="1" x14ac:dyDescent="0.35">
      <c r="A20" s="247"/>
      <c r="B20" s="108" t="s">
        <v>8</v>
      </c>
      <c r="C20" s="109" t="s">
        <v>21</v>
      </c>
      <c r="D20" s="109" t="s">
        <v>18</v>
      </c>
      <c r="E20" s="107"/>
      <c r="F20" s="60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216"/>
      <c r="BL20" s="226"/>
      <c r="BM20" s="226"/>
      <c r="BN20" s="226"/>
      <c r="BO20" s="232">
        <f>3*5.33333333333333</f>
        <v>15.999999999999991</v>
      </c>
      <c r="BP20" s="232">
        <v>13.6766662597656</v>
      </c>
      <c r="BQ20" s="232">
        <v>13.6766662597656</v>
      </c>
      <c r="BR20" s="232">
        <v>13.6766662597656</v>
      </c>
      <c r="BS20" s="232">
        <v>18.606666564941399</v>
      </c>
      <c r="BT20" s="232">
        <v>18.606666564941399</v>
      </c>
      <c r="BU20" s="232">
        <v>18.606666564941399</v>
      </c>
      <c r="BV20" s="232">
        <v>17.546666463216098</v>
      </c>
      <c r="BW20" s="232">
        <v>17.546666463216098</v>
      </c>
      <c r="BX20" s="232">
        <v>17.546666463216098</v>
      </c>
      <c r="BY20" s="232">
        <v>15.9466667175293</v>
      </c>
      <c r="BZ20" s="232">
        <v>15.9466667175293</v>
      </c>
      <c r="CA20" s="232">
        <v>15.9466667175293</v>
      </c>
      <c r="CB20" s="232">
        <v>13.863333384196</v>
      </c>
      <c r="CC20" s="232">
        <v>13.863333384196</v>
      </c>
      <c r="CD20" s="232">
        <v>13.863333384196</v>
      </c>
      <c r="CE20" s="232">
        <v>18.866666158040399</v>
      </c>
      <c r="CF20" s="232">
        <v>18.866666158040399</v>
      </c>
      <c r="CG20" s="232">
        <v>18.866666158040399</v>
      </c>
      <c r="CH20" s="232">
        <v>17.936667124430301</v>
      </c>
      <c r="CI20" s="232">
        <v>17.936667124430301</v>
      </c>
      <c r="CJ20" s="232">
        <v>17.936667124430301</v>
      </c>
      <c r="CK20" s="232">
        <v>16.25</v>
      </c>
      <c r="CL20" s="232">
        <v>16.25</v>
      </c>
      <c r="CM20" s="232">
        <v>16.25</v>
      </c>
      <c r="CN20" s="232">
        <v>13.819999694824199</v>
      </c>
      <c r="CO20" s="232">
        <v>13.819999694824199</v>
      </c>
      <c r="CP20" s="232">
        <v>13.819999694824199</v>
      </c>
      <c r="CQ20" s="232">
        <v>18.443333943684902</v>
      </c>
      <c r="CR20" s="232">
        <v>18.443333943684902</v>
      </c>
      <c r="CS20" s="232">
        <v>18.443333943684902</v>
      </c>
      <c r="CT20" s="232">
        <v>18.033332824706999</v>
      </c>
      <c r="CU20" s="232">
        <v>18.033332824706999</v>
      </c>
      <c r="CV20" s="232">
        <v>18.033332824706999</v>
      </c>
      <c r="CW20" s="232">
        <v>16.273333231608099</v>
      </c>
      <c r="CX20" s="232">
        <v>16.273333231608099</v>
      </c>
      <c r="CY20" s="232">
        <v>16.273333231608099</v>
      </c>
      <c r="CZ20" s="232">
        <v>13.4166666666667</v>
      </c>
      <c r="DA20" s="232">
        <v>13.4166666666667</v>
      </c>
      <c r="DB20" s="232">
        <v>13.4166666666667</v>
      </c>
      <c r="DC20" s="232">
        <v>19.069999694824201</v>
      </c>
      <c r="DD20" s="232">
        <v>19.069999694824201</v>
      </c>
      <c r="DE20" s="232">
        <v>19.069999694824201</v>
      </c>
      <c r="DF20" s="232">
        <v>18.443333943684902</v>
      </c>
      <c r="DG20" s="232">
        <v>18.443333943684902</v>
      </c>
      <c r="DH20" s="232">
        <v>18.443333943684902</v>
      </c>
      <c r="DI20" s="232">
        <v>16.8433329264323</v>
      </c>
      <c r="DJ20" s="232">
        <v>16.8433329264323</v>
      </c>
      <c r="DK20" s="232">
        <v>16.8433329264323</v>
      </c>
      <c r="DL20" s="232">
        <v>13.6299997965495</v>
      </c>
      <c r="DM20" s="232">
        <v>13.6299997965495</v>
      </c>
      <c r="DN20" s="232">
        <v>13.6299997965495</v>
      </c>
      <c r="DO20" s="232">
        <v>18.9266662597656</v>
      </c>
      <c r="DP20" s="232">
        <v>18.9266662597656</v>
      </c>
      <c r="DQ20" s="232">
        <v>18.9266662597656</v>
      </c>
      <c r="DR20" s="232">
        <v>18.7933336893717</v>
      </c>
      <c r="DS20" s="232">
        <v>18.7933336893717</v>
      </c>
      <c r="DT20" s="232">
        <v>18.7933336893717</v>
      </c>
      <c r="DU20" s="232">
        <v>17.126667022705099</v>
      </c>
      <c r="DV20" s="232">
        <v>17.126667022705099</v>
      </c>
      <c r="DW20" s="232">
        <v>17.126667022705099</v>
      </c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</row>
    <row r="21" spans="1:238" ht="15" customHeight="1" x14ac:dyDescent="0.35">
      <c r="A21" s="247"/>
      <c r="B21" s="108" t="s">
        <v>9</v>
      </c>
      <c r="C21" s="109" t="s">
        <v>0</v>
      </c>
      <c r="D21" s="109" t="s">
        <v>18</v>
      </c>
      <c r="E21" s="107"/>
      <c r="F21" s="60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4"/>
      <c r="AD21" s="74"/>
      <c r="AE21" s="74"/>
      <c r="AF21" s="74"/>
      <c r="AG21" s="74"/>
      <c r="AH21" s="74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215"/>
      <c r="BL21" s="226"/>
      <c r="BM21" s="226"/>
      <c r="BN21" s="226"/>
      <c r="BO21" s="232">
        <f>3*3.56666658818722</f>
        <v>10.69999976456166</v>
      </c>
      <c r="BP21" s="232">
        <v>9.5200000206629394</v>
      </c>
      <c r="BQ21" s="232">
        <v>9.5200000206629394</v>
      </c>
      <c r="BR21" s="232">
        <v>9.5200000206629394</v>
      </c>
      <c r="BS21" s="232">
        <v>13.4233335455259</v>
      </c>
      <c r="BT21" s="232">
        <v>13.4233335455259</v>
      </c>
      <c r="BU21" s="232">
        <v>13.4233335455259</v>
      </c>
      <c r="BV21" s="232">
        <v>12.7466660539309</v>
      </c>
      <c r="BW21" s="232">
        <v>12.7466660539309</v>
      </c>
      <c r="BX21" s="232">
        <v>12.7466660539309</v>
      </c>
      <c r="BY21" s="232">
        <v>11.3433335820834</v>
      </c>
      <c r="BZ21" s="232">
        <v>11.3433335820834</v>
      </c>
      <c r="CA21" s="232">
        <v>11.3433335820834</v>
      </c>
      <c r="CB21" s="232">
        <v>9.6866666674614006</v>
      </c>
      <c r="CC21" s="232">
        <v>9.6866666674614006</v>
      </c>
      <c r="CD21" s="232">
        <v>9.6866666674614006</v>
      </c>
      <c r="CE21" s="232">
        <v>13.8666667143504</v>
      </c>
      <c r="CF21" s="232">
        <v>13.8666667143504</v>
      </c>
      <c r="CG21" s="232">
        <v>13.8666667143504</v>
      </c>
      <c r="CH21" s="232">
        <v>13.1733337839444</v>
      </c>
      <c r="CI21" s="232">
        <v>13.1733337839444</v>
      </c>
      <c r="CJ21" s="232">
        <v>13.1733337839444</v>
      </c>
      <c r="CK21" s="232">
        <v>11.586666872104001</v>
      </c>
      <c r="CL21" s="232">
        <v>11.586666872104001</v>
      </c>
      <c r="CM21" s="232">
        <v>11.586666872104001</v>
      </c>
      <c r="CN21" s="232">
        <v>9.9066669146219901</v>
      </c>
      <c r="CO21" s="232">
        <v>9.9066669146219901</v>
      </c>
      <c r="CP21" s="232">
        <v>9.9066669146219901</v>
      </c>
      <c r="CQ21" s="232">
        <v>13.770000398159</v>
      </c>
      <c r="CR21" s="232">
        <v>13.770000398159</v>
      </c>
      <c r="CS21" s="232">
        <v>13.770000398159</v>
      </c>
      <c r="CT21" s="232">
        <v>13.220000555117901</v>
      </c>
      <c r="CU21" s="232">
        <v>13.220000555117901</v>
      </c>
      <c r="CV21" s="232">
        <v>13.220000555117901</v>
      </c>
      <c r="CW21" s="232">
        <v>12.1466660499573</v>
      </c>
      <c r="CX21" s="232">
        <v>12.1466660499573</v>
      </c>
      <c r="CY21" s="232">
        <v>12.1466660499573</v>
      </c>
      <c r="CZ21" s="232">
        <v>9.7600000997384395</v>
      </c>
      <c r="DA21" s="232">
        <v>9.7600000997384395</v>
      </c>
      <c r="DB21" s="232">
        <v>9.7600000997384395</v>
      </c>
      <c r="DC21" s="232">
        <v>14.156666258970899</v>
      </c>
      <c r="DD21" s="232">
        <v>14.156666258970899</v>
      </c>
      <c r="DE21" s="232">
        <v>14.156666258970899</v>
      </c>
      <c r="DF21" s="232">
        <v>13.436666518449799</v>
      </c>
      <c r="DG21" s="232">
        <v>13.436666518449799</v>
      </c>
      <c r="DH21" s="232">
        <v>13.436666518449799</v>
      </c>
      <c r="DI21" s="232">
        <v>12.1800003548463</v>
      </c>
      <c r="DJ21" s="232">
        <v>12.1800003548463</v>
      </c>
      <c r="DK21" s="232">
        <v>12.1800003548463</v>
      </c>
      <c r="DL21" s="232">
        <v>9.7866667906443308</v>
      </c>
      <c r="DM21" s="232">
        <v>9.7866667906443308</v>
      </c>
      <c r="DN21" s="232">
        <v>9.7866667906443308</v>
      </c>
      <c r="DO21" s="232">
        <v>14.009999742110599</v>
      </c>
      <c r="DP21" s="232">
        <v>14.009999742110599</v>
      </c>
      <c r="DQ21" s="232">
        <v>14.009999742110599</v>
      </c>
      <c r="DR21" s="232">
        <v>14.026666671037701</v>
      </c>
      <c r="DS21" s="232">
        <v>14.026666671037701</v>
      </c>
      <c r="DT21" s="232">
        <v>14.026666671037701</v>
      </c>
      <c r="DU21" s="232">
        <v>12.4766671260198</v>
      </c>
      <c r="DV21" s="232">
        <v>12.4766671260198</v>
      </c>
      <c r="DW21" s="232">
        <v>12.4766671260198</v>
      </c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</row>
    <row r="22" spans="1:238" ht="15" customHeight="1" x14ac:dyDescent="0.35">
      <c r="A22" s="247"/>
      <c r="B22" s="108" t="s">
        <v>10</v>
      </c>
      <c r="C22" s="109" t="s">
        <v>21</v>
      </c>
      <c r="D22" s="109" t="s">
        <v>18</v>
      </c>
      <c r="E22" s="107"/>
      <c r="F22" s="60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216"/>
      <c r="BL22" s="226"/>
      <c r="BM22" s="226"/>
      <c r="BN22" s="226"/>
      <c r="BO22" s="232">
        <f>3*3.44333340972662</f>
        <v>10.330000229179861</v>
      </c>
      <c r="BP22" s="232">
        <v>8.6133331811676399</v>
      </c>
      <c r="BQ22" s="232">
        <v>8.6133331811676399</v>
      </c>
      <c r="BR22" s="232">
        <v>8.6133331811676399</v>
      </c>
      <c r="BS22" s="232">
        <v>12.513333639750901</v>
      </c>
      <c r="BT22" s="232">
        <v>12.513333639750901</v>
      </c>
      <c r="BU22" s="232">
        <v>12.513333639750901</v>
      </c>
      <c r="BV22" s="232">
        <v>11.3233337899049</v>
      </c>
      <c r="BW22" s="232">
        <v>11.3233337899049</v>
      </c>
      <c r="BX22" s="232">
        <v>11.3233337899049</v>
      </c>
      <c r="BY22" s="232">
        <v>10.143333410223301</v>
      </c>
      <c r="BZ22" s="232">
        <v>10.143333410223301</v>
      </c>
      <c r="CA22" s="232">
        <v>10.143333410223301</v>
      </c>
      <c r="CB22" s="232">
        <v>8.8533335110793505</v>
      </c>
      <c r="CC22" s="232">
        <v>8.8533335110793505</v>
      </c>
      <c r="CD22" s="232">
        <v>8.8533335110793505</v>
      </c>
      <c r="CE22" s="232">
        <v>12.279999950900701</v>
      </c>
      <c r="CF22" s="232">
        <v>12.279999950900701</v>
      </c>
      <c r="CG22" s="232">
        <v>12.279999950900701</v>
      </c>
      <c r="CH22" s="232">
        <v>11.9866669736803</v>
      </c>
      <c r="CI22" s="232">
        <v>11.9866669736803</v>
      </c>
      <c r="CJ22" s="232">
        <v>11.9866669736803</v>
      </c>
      <c r="CK22" s="232">
        <v>10.7866671743492</v>
      </c>
      <c r="CL22" s="232">
        <v>10.7866671743492</v>
      </c>
      <c r="CM22" s="232">
        <v>10.7866671743492</v>
      </c>
      <c r="CN22" s="232">
        <v>9.0900002817312906</v>
      </c>
      <c r="CO22" s="232">
        <v>9.0900002817312906</v>
      </c>
      <c r="CP22" s="232">
        <v>9.0900002817312906</v>
      </c>
      <c r="CQ22" s="232">
        <v>12.050000100707001</v>
      </c>
      <c r="CR22" s="232">
        <v>12.050000100707001</v>
      </c>
      <c r="CS22" s="232">
        <v>12.050000100707001</v>
      </c>
      <c r="CT22" s="232">
        <v>12.086667275677099</v>
      </c>
      <c r="CU22" s="232">
        <v>12.086667275677099</v>
      </c>
      <c r="CV22" s="232">
        <v>12.086667275677099</v>
      </c>
      <c r="CW22" s="232">
        <v>10.833333130305</v>
      </c>
      <c r="CX22" s="232">
        <v>10.833333130305</v>
      </c>
      <c r="CY22" s="232">
        <v>10.833333130305</v>
      </c>
      <c r="CZ22" s="232">
        <v>8.6699996944516897</v>
      </c>
      <c r="DA22" s="232">
        <v>8.6699996944516897</v>
      </c>
      <c r="DB22" s="232">
        <v>8.6699996944516897</v>
      </c>
      <c r="DC22" s="232">
        <v>12.506666055569999</v>
      </c>
      <c r="DD22" s="232">
        <v>12.506666055569999</v>
      </c>
      <c r="DE22" s="232">
        <v>12.506666055569999</v>
      </c>
      <c r="DF22" s="232">
        <v>11.9233332319806</v>
      </c>
      <c r="DG22" s="232">
        <v>11.9233332319806</v>
      </c>
      <c r="DH22" s="232">
        <v>11.9233332319806</v>
      </c>
      <c r="DI22" s="232">
        <v>11.1933330278844</v>
      </c>
      <c r="DJ22" s="232">
        <v>11.1933330278844</v>
      </c>
      <c r="DK22" s="232">
        <v>11.1933330278844</v>
      </c>
      <c r="DL22" s="232">
        <v>8.8399997949600202</v>
      </c>
      <c r="DM22" s="232">
        <v>8.8399997949600202</v>
      </c>
      <c r="DN22" s="232">
        <v>8.8399997949600202</v>
      </c>
      <c r="DO22" s="232">
        <v>12.849999388679899</v>
      </c>
      <c r="DP22" s="232">
        <v>12.849999388679899</v>
      </c>
      <c r="DQ22" s="232">
        <v>12.849999388679899</v>
      </c>
      <c r="DR22" s="232">
        <v>12.4233331295351</v>
      </c>
      <c r="DS22" s="232">
        <v>12.4233331295351</v>
      </c>
      <c r="DT22" s="232">
        <v>12.4233331295351</v>
      </c>
      <c r="DU22" s="232">
        <v>11.023332875222</v>
      </c>
      <c r="DV22" s="232">
        <v>11.023332875222</v>
      </c>
      <c r="DW22" s="232">
        <v>11.023332875222</v>
      </c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</row>
    <row r="23" spans="1:238" ht="15" customHeight="1" x14ac:dyDescent="0.35">
      <c r="A23" s="247"/>
      <c r="B23" s="108" t="s">
        <v>13</v>
      </c>
      <c r="C23" s="109" t="s">
        <v>21</v>
      </c>
      <c r="D23" s="109" t="s">
        <v>18</v>
      </c>
      <c r="E23" s="107"/>
      <c r="F23" s="60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4"/>
      <c r="AD23" s="74"/>
      <c r="AE23" s="74"/>
      <c r="AF23" s="74"/>
      <c r="AG23" s="74"/>
      <c r="AH23" s="74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215"/>
      <c r="BL23" s="226"/>
      <c r="BM23" s="226"/>
      <c r="BN23" s="226"/>
      <c r="BO23" s="232">
        <f>3*3.18999992311001</f>
        <v>9.56999976933003</v>
      </c>
      <c r="BP23" s="232">
        <v>8.5466665128866808</v>
      </c>
      <c r="BQ23" s="232">
        <v>8.5466665128866808</v>
      </c>
      <c r="BR23" s="232">
        <v>8.5466665128866808</v>
      </c>
      <c r="BS23" s="232">
        <v>11.3566666146119</v>
      </c>
      <c r="BT23" s="232">
        <v>11.3566666146119</v>
      </c>
      <c r="BU23" s="232">
        <v>11.3566666146119</v>
      </c>
      <c r="BV23" s="232">
        <v>10.9466666678588</v>
      </c>
      <c r="BW23" s="232">
        <v>10.9466666678588</v>
      </c>
      <c r="BX23" s="232">
        <v>10.9466666678588</v>
      </c>
      <c r="BY23" s="232">
        <v>9.6666667958100607</v>
      </c>
      <c r="BZ23" s="232">
        <v>9.6666667958100607</v>
      </c>
      <c r="CA23" s="232">
        <v>9.6666667958100607</v>
      </c>
      <c r="CB23" s="232">
        <v>8.3000001758337003</v>
      </c>
      <c r="CC23" s="232">
        <v>8.3000001758337003</v>
      </c>
      <c r="CD23" s="232">
        <v>8.3000001758337003</v>
      </c>
      <c r="CE23" s="232">
        <v>11.550000508626299</v>
      </c>
      <c r="CF23" s="232">
        <v>11.550000508626299</v>
      </c>
      <c r="CG23" s="232">
        <v>11.550000508626299</v>
      </c>
      <c r="CH23" s="232">
        <v>11.226666311422999</v>
      </c>
      <c r="CI23" s="232">
        <v>11.226666311422999</v>
      </c>
      <c r="CJ23" s="232">
        <v>11.226666311422999</v>
      </c>
      <c r="CK23" s="232">
        <v>10.0033331563075</v>
      </c>
      <c r="CL23" s="232">
        <v>10.0033331563075</v>
      </c>
      <c r="CM23" s="232">
        <v>10.0033331563075</v>
      </c>
      <c r="CN23" s="232">
        <v>8.2833331798513701</v>
      </c>
      <c r="CO23" s="232">
        <v>8.2833331798513701</v>
      </c>
      <c r="CP23" s="232">
        <v>8.2833331798513701</v>
      </c>
      <c r="CQ23" s="232">
        <v>11.5033338963985</v>
      </c>
      <c r="CR23" s="232">
        <v>11.5033338963985</v>
      </c>
      <c r="CS23" s="232">
        <v>11.5033338963985</v>
      </c>
      <c r="CT23" s="232">
        <v>11.2066672742367</v>
      </c>
      <c r="CU23" s="232">
        <v>11.2066672742367</v>
      </c>
      <c r="CV23" s="232">
        <v>11.2066672742367</v>
      </c>
      <c r="CW23" s="232">
        <v>10.046666870514599</v>
      </c>
      <c r="CX23" s="232">
        <v>10.046666870514599</v>
      </c>
      <c r="CY23" s="232">
        <v>10.046666870514599</v>
      </c>
      <c r="CZ23" s="232">
        <v>8.24999971936146</v>
      </c>
      <c r="DA23" s="232">
        <v>8.24999971936146</v>
      </c>
      <c r="DB23" s="232">
        <v>8.24999971936146</v>
      </c>
      <c r="DC23" s="232">
        <v>11.649999593695</v>
      </c>
      <c r="DD23" s="232">
        <v>11.649999593695</v>
      </c>
      <c r="DE23" s="232">
        <v>11.649999593695</v>
      </c>
      <c r="DF23" s="232">
        <v>11.3299994419018</v>
      </c>
      <c r="DG23" s="232">
        <v>11.3299994419018</v>
      </c>
      <c r="DH23" s="232">
        <v>11.3299994419018</v>
      </c>
      <c r="DI23" s="232">
        <v>10.229999696215</v>
      </c>
      <c r="DJ23" s="232">
        <v>10.229999696215</v>
      </c>
      <c r="DK23" s="232">
        <v>10.229999696215</v>
      </c>
      <c r="DL23" s="232">
        <v>8.4000002294778806</v>
      </c>
      <c r="DM23" s="232">
        <v>8.4000002294778806</v>
      </c>
      <c r="DN23" s="232">
        <v>8.4000002294778806</v>
      </c>
      <c r="DO23" s="232">
        <v>11.6900004545848</v>
      </c>
      <c r="DP23" s="232">
        <v>11.6900004545848</v>
      </c>
      <c r="DQ23" s="232">
        <v>11.6900004545848</v>
      </c>
      <c r="DR23" s="232">
        <v>11.586666410168</v>
      </c>
      <c r="DS23" s="232">
        <v>11.586666410168</v>
      </c>
      <c r="DT23" s="232">
        <v>11.586666410168</v>
      </c>
      <c r="DU23" s="232">
        <v>10.503333384792001</v>
      </c>
      <c r="DV23" s="232">
        <v>10.503333384792001</v>
      </c>
      <c r="DW23" s="232">
        <v>10.503333384792001</v>
      </c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</row>
    <row r="24" spans="1:238" ht="15" customHeight="1" x14ac:dyDescent="0.35">
      <c r="A24" s="247"/>
      <c r="B24" s="108" t="s">
        <v>12</v>
      </c>
      <c r="C24" s="109" t="s">
        <v>21</v>
      </c>
      <c r="D24" s="109" t="s">
        <v>18</v>
      </c>
      <c r="E24" s="107"/>
      <c r="F24" s="60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216"/>
      <c r="BL24" s="226"/>
      <c r="BM24" s="226"/>
      <c r="BN24" s="226"/>
      <c r="BO24" s="232">
        <f>3*1.643333380421</f>
        <v>4.9300001412630001</v>
      </c>
      <c r="BP24" s="232">
        <v>4.0066667248805397</v>
      </c>
      <c r="BQ24" s="232">
        <v>4.0066667248805397</v>
      </c>
      <c r="BR24" s="232">
        <v>4.0066667248805397</v>
      </c>
      <c r="BS24" s="232">
        <v>5.6433332065741197</v>
      </c>
      <c r="BT24" s="232">
        <v>5.6433332065741197</v>
      </c>
      <c r="BU24" s="232">
        <v>5.6433332065741197</v>
      </c>
      <c r="BV24" s="232">
        <v>5.4900000045696897</v>
      </c>
      <c r="BW24" s="232">
        <v>5.4900000045696897</v>
      </c>
      <c r="BX24" s="232">
        <v>5.4900000045696897</v>
      </c>
      <c r="BY24" s="232">
        <v>4.9433332184950496</v>
      </c>
      <c r="BZ24" s="232">
        <v>4.9433332184950496</v>
      </c>
      <c r="CA24" s="232">
        <v>4.9433332184950496</v>
      </c>
      <c r="CB24" s="232">
        <v>4.2266666591167397</v>
      </c>
      <c r="CC24" s="232">
        <v>4.2266666591167397</v>
      </c>
      <c r="CD24" s="232">
        <v>4.2266666591167397</v>
      </c>
      <c r="CE24" s="232">
        <v>5.8300000627835598</v>
      </c>
      <c r="CF24" s="232">
        <v>5.8300000627835598</v>
      </c>
      <c r="CG24" s="232">
        <v>5.8300000627835598</v>
      </c>
      <c r="CH24" s="232">
        <v>5.4433332184950496</v>
      </c>
      <c r="CI24" s="232">
        <v>5.4433332184950496</v>
      </c>
      <c r="CJ24" s="232">
        <v>5.4433332184950496</v>
      </c>
      <c r="CK24" s="232">
        <v>4.9633333981037104</v>
      </c>
      <c r="CL24" s="232">
        <v>4.9633333981037104</v>
      </c>
      <c r="CM24" s="232">
        <v>4.9633333981037104</v>
      </c>
      <c r="CN24" s="232">
        <v>4.1499999811252</v>
      </c>
      <c r="CO24" s="232">
        <v>4.1499999811252</v>
      </c>
      <c r="CP24" s="232">
        <v>4.1499999811252</v>
      </c>
      <c r="CQ24" s="232">
        <v>5.6099999447663604</v>
      </c>
      <c r="CR24" s="232">
        <v>5.6099999447663604</v>
      </c>
      <c r="CS24" s="232">
        <v>5.6099999447663604</v>
      </c>
      <c r="CT24" s="232">
        <v>5.6466667354106903</v>
      </c>
      <c r="CU24" s="232">
        <v>5.6466667354106903</v>
      </c>
      <c r="CV24" s="232">
        <v>5.6466667354106903</v>
      </c>
      <c r="CW24" s="232">
        <v>5.2566666851441104</v>
      </c>
      <c r="CX24" s="232">
        <v>5.2566666851441104</v>
      </c>
      <c r="CY24" s="232">
        <v>5.2566666851441104</v>
      </c>
      <c r="CZ24" s="232">
        <v>4.0466666445136097</v>
      </c>
      <c r="DA24" s="232">
        <v>4.0466666445136097</v>
      </c>
      <c r="DB24" s="232">
        <v>4.0466666445136097</v>
      </c>
      <c r="DC24" s="232">
        <v>5.89999980976184</v>
      </c>
      <c r="DD24" s="232">
        <v>5.89999980976184</v>
      </c>
      <c r="DE24" s="232">
        <v>5.89999980976184</v>
      </c>
      <c r="DF24" s="232">
        <v>5.8099999874830202</v>
      </c>
      <c r="DG24" s="232">
        <v>5.8099999874830202</v>
      </c>
      <c r="DH24" s="232">
        <v>5.8099999874830202</v>
      </c>
      <c r="DI24" s="232">
        <v>5.2366666222612102</v>
      </c>
      <c r="DJ24" s="232">
        <v>5.2366666222612102</v>
      </c>
      <c r="DK24" s="232">
        <v>5.2366666222612102</v>
      </c>
      <c r="DL24" s="232">
        <v>3.9400000895063099</v>
      </c>
      <c r="DM24" s="232">
        <v>3.9400000895063099</v>
      </c>
      <c r="DN24" s="232">
        <v>3.9400000895063099</v>
      </c>
      <c r="DO24" s="232">
        <v>5.7633333330353098</v>
      </c>
      <c r="DP24" s="232">
        <v>5.7633333330353098</v>
      </c>
      <c r="DQ24" s="232">
        <v>5.7633333330353098</v>
      </c>
      <c r="DR24" s="232">
        <v>5.8199999493857204</v>
      </c>
      <c r="DS24" s="232">
        <v>5.8199999493857204</v>
      </c>
      <c r="DT24" s="232">
        <v>5.8199999493857204</v>
      </c>
      <c r="DU24" s="232">
        <v>5.1633332123358997</v>
      </c>
      <c r="DV24" s="232">
        <v>5.1633332123358997</v>
      </c>
      <c r="DW24" s="232">
        <v>5.1633332123358997</v>
      </c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</row>
    <row r="25" spans="1:238" ht="15.75" customHeight="1" x14ac:dyDescent="0.35">
      <c r="A25" s="247"/>
      <c r="B25" s="108" t="s">
        <v>115</v>
      </c>
      <c r="C25" s="109" t="s">
        <v>0</v>
      </c>
      <c r="D25" s="109" t="s">
        <v>18</v>
      </c>
      <c r="E25" s="107"/>
      <c r="F25" s="60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4"/>
      <c r="AD25" s="74"/>
      <c r="AE25" s="74"/>
      <c r="AF25" s="74"/>
      <c r="AG25" s="74"/>
      <c r="AH25" s="74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215"/>
      <c r="BL25" s="226"/>
      <c r="BM25" s="226"/>
      <c r="BN25" s="226"/>
      <c r="BO25" s="232">
        <f>3*4.69999996821086</f>
        <v>14.099999904632579</v>
      </c>
      <c r="BP25" s="232">
        <v>11.020000139872201</v>
      </c>
      <c r="BQ25" s="232">
        <v>11.020000139872201</v>
      </c>
      <c r="BR25" s="232">
        <v>11.020000139872201</v>
      </c>
      <c r="BS25" s="232">
        <v>15.6599998474121</v>
      </c>
      <c r="BT25" s="232">
        <v>15.6599998474121</v>
      </c>
      <c r="BU25" s="232">
        <v>15.6599998474121</v>
      </c>
      <c r="BV25" s="232">
        <v>15.143332799275701</v>
      </c>
      <c r="BW25" s="232">
        <v>15.143332799275701</v>
      </c>
      <c r="BX25" s="232">
        <v>15.143332799275701</v>
      </c>
      <c r="BY25" s="232">
        <v>13.7666664123535</v>
      </c>
      <c r="BZ25" s="232">
        <v>13.7666664123535</v>
      </c>
      <c r="CA25" s="232">
        <v>13.7666664123535</v>
      </c>
      <c r="CB25" s="232">
        <v>11.743333180745401</v>
      </c>
      <c r="CC25" s="232">
        <v>11.743333180745401</v>
      </c>
      <c r="CD25" s="232">
        <v>11.743333180745401</v>
      </c>
      <c r="CE25" s="232">
        <v>16.179999669392899</v>
      </c>
      <c r="CF25" s="232">
        <v>16.179999669392899</v>
      </c>
      <c r="CG25" s="232">
        <v>16.179999669392899</v>
      </c>
      <c r="CH25" s="232">
        <v>15.5166664123535</v>
      </c>
      <c r="CI25" s="232">
        <v>15.5166664123535</v>
      </c>
      <c r="CJ25" s="232">
        <v>15.5166664123535</v>
      </c>
      <c r="CK25" s="232">
        <v>14.683333079020199</v>
      </c>
      <c r="CL25" s="232">
        <v>14.683333079020199</v>
      </c>
      <c r="CM25" s="232">
        <v>14.683333079020199</v>
      </c>
      <c r="CN25" s="232">
        <v>11.836666742960601</v>
      </c>
      <c r="CO25" s="232">
        <v>11.836666742960601</v>
      </c>
      <c r="CP25" s="232">
        <v>11.836666742960601</v>
      </c>
      <c r="CQ25" s="232">
        <v>16.193333307902002</v>
      </c>
      <c r="CR25" s="232">
        <v>16.193333307902002</v>
      </c>
      <c r="CS25" s="232">
        <v>16.193333307902002</v>
      </c>
      <c r="CT25" s="232">
        <v>15.920000076293899</v>
      </c>
      <c r="CU25" s="232">
        <v>15.920000076293899</v>
      </c>
      <c r="CV25" s="232">
        <v>15.920000076293899</v>
      </c>
      <c r="CW25" s="232">
        <v>14.743333180745401</v>
      </c>
      <c r="CX25" s="232">
        <v>14.743333180745401</v>
      </c>
      <c r="CY25" s="232">
        <v>14.743333180745401</v>
      </c>
      <c r="CZ25" s="232">
        <v>11.7466672261556</v>
      </c>
      <c r="DA25" s="232">
        <v>11.7466672261556</v>
      </c>
      <c r="DB25" s="232">
        <v>11.7466672261556</v>
      </c>
      <c r="DC25" s="232">
        <v>16.566666285196899</v>
      </c>
      <c r="DD25" s="232">
        <v>16.566666285196899</v>
      </c>
      <c r="DE25" s="232">
        <v>16.566666285196899</v>
      </c>
      <c r="DF25" s="232">
        <v>16.226666768391901</v>
      </c>
      <c r="DG25" s="232">
        <v>16.226666768391901</v>
      </c>
      <c r="DH25" s="232">
        <v>16.226666768391901</v>
      </c>
      <c r="DI25" s="232">
        <v>15.219999949137399</v>
      </c>
      <c r="DJ25" s="232">
        <v>15.219999949137399</v>
      </c>
      <c r="DK25" s="232">
        <v>15.219999949137399</v>
      </c>
      <c r="DL25" s="232">
        <v>11.8033332824707</v>
      </c>
      <c r="DM25" s="232">
        <v>11.8033332824707</v>
      </c>
      <c r="DN25" s="232">
        <v>11.8033332824707</v>
      </c>
      <c r="DO25" s="232">
        <v>16.7600002288818</v>
      </c>
      <c r="DP25" s="232">
        <v>16.7600002288818</v>
      </c>
      <c r="DQ25" s="232">
        <v>16.7600002288818</v>
      </c>
      <c r="DR25" s="232">
        <v>16.2699998219808</v>
      </c>
      <c r="DS25" s="232">
        <v>16.2699998219808</v>
      </c>
      <c r="DT25" s="232">
        <v>16.2699998219808</v>
      </c>
      <c r="DU25" s="232">
        <v>15.256666819254599</v>
      </c>
      <c r="DV25" s="232">
        <v>15.256666819254599</v>
      </c>
      <c r="DW25" s="232">
        <v>15.256666819254599</v>
      </c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</row>
    <row r="26" spans="1:238" ht="15.75" customHeight="1" x14ac:dyDescent="0.35">
      <c r="A26" s="247"/>
      <c r="B26" s="108" t="s">
        <v>116</v>
      </c>
      <c r="C26" s="109" t="s">
        <v>0</v>
      </c>
      <c r="D26" s="109" t="s">
        <v>18</v>
      </c>
      <c r="E26" s="107"/>
      <c r="F26" s="60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216"/>
      <c r="BL26" s="226"/>
      <c r="BM26" s="226"/>
      <c r="BN26" s="226"/>
      <c r="BO26" s="232">
        <f>3*5.17333348592122</f>
        <v>15.520000457763661</v>
      </c>
      <c r="BP26" s="232">
        <v>12.533332824706999</v>
      </c>
      <c r="BQ26" s="232">
        <v>12.533332824706999</v>
      </c>
      <c r="BR26" s="232">
        <v>12.533332824706999</v>
      </c>
      <c r="BS26" s="232">
        <v>17.536666870117202</v>
      </c>
      <c r="BT26" s="232">
        <v>17.536666870117202</v>
      </c>
      <c r="BU26" s="232">
        <v>17.536666870117202</v>
      </c>
      <c r="BV26" s="232">
        <v>16.8233337402344</v>
      </c>
      <c r="BW26" s="232">
        <v>16.8233337402344</v>
      </c>
      <c r="BX26" s="232">
        <v>16.8233337402344</v>
      </c>
      <c r="BY26" s="232">
        <v>15.2700004577637</v>
      </c>
      <c r="BZ26" s="232">
        <v>15.2700004577637</v>
      </c>
      <c r="CA26" s="232">
        <v>15.2700004577637</v>
      </c>
      <c r="CB26" s="232">
        <v>12.9099998474121</v>
      </c>
      <c r="CC26" s="232">
        <v>12.9099998474121</v>
      </c>
      <c r="CD26" s="232">
        <v>12.9099998474121</v>
      </c>
      <c r="CE26" s="232">
        <v>17.9600003560384</v>
      </c>
      <c r="CF26" s="232">
        <v>17.9600003560384</v>
      </c>
      <c r="CG26" s="232">
        <v>17.9600003560384</v>
      </c>
      <c r="CH26" s="232">
        <v>17.189999898274699</v>
      </c>
      <c r="CI26" s="232">
        <v>17.189999898274699</v>
      </c>
      <c r="CJ26" s="232">
        <v>17.189999898274699</v>
      </c>
      <c r="CK26" s="232">
        <v>16.173333485921201</v>
      </c>
      <c r="CL26" s="232">
        <v>16.173333485921201</v>
      </c>
      <c r="CM26" s="232">
        <v>16.173333485921201</v>
      </c>
      <c r="CN26" s="232">
        <v>13.2766672770182</v>
      </c>
      <c r="CO26" s="232">
        <v>13.2766672770182</v>
      </c>
      <c r="CP26" s="232">
        <v>13.2766672770182</v>
      </c>
      <c r="CQ26" s="232">
        <v>17.853333791097</v>
      </c>
      <c r="CR26" s="232">
        <v>17.853333791097</v>
      </c>
      <c r="CS26" s="232">
        <v>17.853333791097</v>
      </c>
      <c r="CT26" s="232">
        <v>17.486666361490901</v>
      </c>
      <c r="CU26" s="232">
        <v>17.486666361490901</v>
      </c>
      <c r="CV26" s="232">
        <v>17.486666361490901</v>
      </c>
      <c r="CW26" s="232">
        <v>16.126667022705099</v>
      </c>
      <c r="CX26" s="232">
        <v>16.126667022705099</v>
      </c>
      <c r="CY26" s="232">
        <v>16.126667022705099</v>
      </c>
      <c r="CZ26" s="232">
        <v>12.8799997965495</v>
      </c>
      <c r="DA26" s="232">
        <v>12.8799997965495</v>
      </c>
      <c r="DB26" s="232">
        <v>12.8799997965495</v>
      </c>
      <c r="DC26" s="232">
        <v>18.363333384196</v>
      </c>
      <c r="DD26" s="232">
        <v>18.363333384196</v>
      </c>
      <c r="DE26" s="232">
        <v>18.363333384196</v>
      </c>
      <c r="DF26" s="232">
        <v>17.860000610351602</v>
      </c>
      <c r="DG26" s="232">
        <v>17.860000610351602</v>
      </c>
      <c r="DH26" s="232">
        <v>17.860000610351602</v>
      </c>
      <c r="DI26" s="232">
        <v>16.756666819254601</v>
      </c>
      <c r="DJ26" s="232">
        <v>16.756666819254601</v>
      </c>
      <c r="DK26" s="232">
        <v>16.756666819254601</v>
      </c>
      <c r="DL26" s="232">
        <v>13.0833333333333</v>
      </c>
      <c r="DM26" s="232">
        <v>13.0833333333333</v>
      </c>
      <c r="DN26" s="232">
        <v>13.0833333333333</v>
      </c>
      <c r="DO26" s="232">
        <v>18.346666971842399</v>
      </c>
      <c r="DP26" s="232">
        <v>18.346666971842399</v>
      </c>
      <c r="DQ26" s="232">
        <v>18.346666971842399</v>
      </c>
      <c r="DR26" s="232">
        <v>17.896666208903</v>
      </c>
      <c r="DS26" s="232">
        <v>17.896666208903</v>
      </c>
      <c r="DT26" s="232">
        <v>17.896666208903</v>
      </c>
      <c r="DU26" s="232">
        <v>16.826666514078799</v>
      </c>
      <c r="DV26" s="232">
        <v>16.826666514078799</v>
      </c>
      <c r="DW26" s="232">
        <v>16.826666514078799</v>
      </c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</row>
    <row r="27" spans="1:238" s="85" customFormat="1" x14ac:dyDescent="0.35">
      <c r="A27" s="84"/>
      <c r="C27" s="91"/>
      <c r="D27" s="91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215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</row>
    <row r="28" spans="1:238" x14ac:dyDescent="0.35">
      <c r="A28" s="246" t="s">
        <v>76</v>
      </c>
      <c r="B28" s="246"/>
      <c r="C28" s="51" t="s">
        <v>16</v>
      </c>
      <c r="D28" s="51" t="s">
        <v>17</v>
      </c>
      <c r="E28" s="73">
        <v>41913</v>
      </c>
      <c r="F28" s="73">
        <v>41944</v>
      </c>
      <c r="G28" s="73">
        <v>41974</v>
      </c>
      <c r="H28" s="73">
        <v>42005</v>
      </c>
      <c r="I28" s="73">
        <v>42036</v>
      </c>
      <c r="J28" s="73">
        <v>42064</v>
      </c>
      <c r="K28" s="73">
        <v>42095</v>
      </c>
      <c r="L28" s="73">
        <v>42125</v>
      </c>
      <c r="M28" s="73">
        <v>42156</v>
      </c>
      <c r="N28" s="73">
        <v>42186</v>
      </c>
      <c r="O28" s="73">
        <v>42217</v>
      </c>
      <c r="P28" s="73">
        <v>42248</v>
      </c>
      <c r="Q28" s="73">
        <v>42278</v>
      </c>
      <c r="R28" s="73">
        <v>42309</v>
      </c>
      <c r="S28" s="73">
        <v>42339</v>
      </c>
      <c r="T28" s="73">
        <v>42370</v>
      </c>
      <c r="U28" s="73">
        <v>42401</v>
      </c>
      <c r="V28" s="73">
        <v>42430</v>
      </c>
      <c r="W28" s="73">
        <v>42461</v>
      </c>
      <c r="X28" s="73">
        <v>42491</v>
      </c>
      <c r="Y28" s="73">
        <v>42522</v>
      </c>
      <c r="Z28" s="73">
        <v>42552</v>
      </c>
      <c r="AA28" s="73">
        <v>42583</v>
      </c>
      <c r="AB28" s="73">
        <v>42614</v>
      </c>
      <c r="AC28" s="73">
        <v>42644</v>
      </c>
      <c r="AD28" s="73">
        <v>42675</v>
      </c>
      <c r="AE28" s="73">
        <v>42705</v>
      </c>
      <c r="AF28" s="73">
        <v>42736</v>
      </c>
      <c r="AG28" s="73">
        <v>42767</v>
      </c>
      <c r="AH28" s="73">
        <v>42795</v>
      </c>
      <c r="AI28" s="73">
        <v>42826</v>
      </c>
      <c r="AJ28" s="73">
        <v>42856</v>
      </c>
      <c r="AK28" s="73">
        <v>42887</v>
      </c>
      <c r="AL28" s="73">
        <v>42917</v>
      </c>
      <c r="AM28" s="73">
        <v>42948</v>
      </c>
      <c r="AN28" s="73">
        <v>42979</v>
      </c>
      <c r="AO28" s="73">
        <v>43009</v>
      </c>
      <c r="AP28" s="73">
        <v>43040</v>
      </c>
      <c r="AQ28" s="73">
        <v>43070</v>
      </c>
      <c r="AR28" s="73">
        <v>43101</v>
      </c>
      <c r="AS28" s="73">
        <v>43132</v>
      </c>
      <c r="AT28" s="73">
        <v>43160</v>
      </c>
      <c r="AU28" s="73">
        <v>43191</v>
      </c>
      <c r="AV28" s="73">
        <v>43221</v>
      </c>
      <c r="AW28" s="73">
        <v>43252</v>
      </c>
      <c r="AX28" s="73">
        <v>43282</v>
      </c>
      <c r="AY28" s="73">
        <v>43313</v>
      </c>
      <c r="AZ28" s="73">
        <v>43344</v>
      </c>
      <c r="BA28" s="73">
        <v>43374</v>
      </c>
      <c r="BB28" s="73">
        <v>43405</v>
      </c>
      <c r="BC28" s="73">
        <v>43435</v>
      </c>
      <c r="BD28" s="73">
        <v>43466</v>
      </c>
      <c r="BE28" s="73">
        <v>43497</v>
      </c>
      <c r="BF28" s="73">
        <v>43525</v>
      </c>
      <c r="BG28" s="215">
        <v>43556</v>
      </c>
      <c r="BH28" s="217">
        <v>43586</v>
      </c>
      <c r="BI28" s="217">
        <v>43617</v>
      </c>
      <c r="BJ28" s="217">
        <v>43647</v>
      </c>
      <c r="BK28" s="217">
        <v>43678</v>
      </c>
      <c r="BL28" s="217">
        <v>43709</v>
      </c>
      <c r="BM28" s="217">
        <v>43739</v>
      </c>
      <c r="BN28" s="217">
        <v>43770</v>
      </c>
      <c r="BO28" s="52">
        <v>43800</v>
      </c>
      <c r="BP28" s="52">
        <v>43831</v>
      </c>
      <c r="BQ28" s="52">
        <v>43862</v>
      </c>
      <c r="BR28" s="52">
        <v>43891</v>
      </c>
      <c r="BS28" s="52">
        <v>43922</v>
      </c>
      <c r="BT28" s="52">
        <v>43952</v>
      </c>
      <c r="BU28" s="52">
        <v>43983</v>
      </c>
      <c r="BV28" s="52">
        <v>44013</v>
      </c>
      <c r="BW28" s="52">
        <v>44044</v>
      </c>
      <c r="BX28" s="52">
        <v>44075</v>
      </c>
      <c r="BY28" s="52">
        <v>44105</v>
      </c>
      <c r="BZ28" s="52">
        <v>44136</v>
      </c>
      <c r="CA28" s="52">
        <v>44166</v>
      </c>
      <c r="CB28" s="52">
        <v>44197</v>
      </c>
      <c r="CC28" s="52">
        <v>44228</v>
      </c>
      <c r="CD28" s="52">
        <v>44256</v>
      </c>
      <c r="CE28" s="52">
        <v>44287</v>
      </c>
      <c r="CF28" s="52">
        <v>44317</v>
      </c>
      <c r="CG28" s="52">
        <v>44348</v>
      </c>
      <c r="CH28" s="52">
        <v>44378</v>
      </c>
      <c r="CI28" s="52">
        <v>44409</v>
      </c>
      <c r="CJ28" s="52">
        <v>44440</v>
      </c>
      <c r="CK28" s="52">
        <v>44470</v>
      </c>
      <c r="CL28" s="52">
        <v>44501</v>
      </c>
      <c r="CM28" s="52">
        <v>44531</v>
      </c>
      <c r="CN28" s="52">
        <v>44562</v>
      </c>
      <c r="CO28" s="52">
        <v>44593</v>
      </c>
      <c r="CP28" s="52">
        <v>44621</v>
      </c>
      <c r="CQ28" s="52">
        <v>44652</v>
      </c>
      <c r="CR28" s="52">
        <v>44682</v>
      </c>
      <c r="CS28" s="52">
        <v>44713</v>
      </c>
      <c r="CT28" s="52">
        <v>44743</v>
      </c>
      <c r="CU28" s="52">
        <v>44774</v>
      </c>
      <c r="CV28" s="52">
        <v>44805</v>
      </c>
      <c r="CW28" s="52">
        <v>44835</v>
      </c>
      <c r="CX28" s="52">
        <v>44866</v>
      </c>
      <c r="CY28" s="52">
        <v>44896</v>
      </c>
      <c r="CZ28" s="52">
        <v>44927</v>
      </c>
      <c r="DA28" s="52">
        <v>44958</v>
      </c>
      <c r="DB28" s="52">
        <v>44986</v>
      </c>
      <c r="DC28" s="52">
        <v>45017</v>
      </c>
      <c r="DD28" s="52">
        <v>45047</v>
      </c>
      <c r="DE28" s="52">
        <v>45078</v>
      </c>
      <c r="DF28" s="52">
        <v>45108</v>
      </c>
      <c r="DG28" s="52">
        <v>45139</v>
      </c>
      <c r="DH28" s="52">
        <v>45170</v>
      </c>
      <c r="DI28" s="52">
        <v>45200</v>
      </c>
      <c r="DJ28" s="52">
        <v>45231</v>
      </c>
      <c r="DK28" s="52">
        <v>45261</v>
      </c>
      <c r="DL28" s="52">
        <v>45292</v>
      </c>
      <c r="DM28" s="52">
        <v>45323</v>
      </c>
      <c r="DN28" s="52">
        <v>45352</v>
      </c>
      <c r="DO28" s="52">
        <v>45383</v>
      </c>
      <c r="DP28" s="52">
        <v>45413</v>
      </c>
      <c r="DQ28" s="52">
        <v>45444</v>
      </c>
      <c r="DR28" s="52">
        <v>45474</v>
      </c>
      <c r="DS28" s="52">
        <v>45505</v>
      </c>
      <c r="DT28" s="52">
        <v>45536</v>
      </c>
      <c r="DU28" s="52">
        <v>45566</v>
      </c>
      <c r="DV28" s="52">
        <v>45597</v>
      </c>
      <c r="DW28" s="52">
        <v>45627</v>
      </c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</row>
    <row r="29" spans="1:238" ht="15" customHeight="1" x14ac:dyDescent="0.35">
      <c r="A29" s="247" t="s">
        <v>74</v>
      </c>
      <c r="B29" s="108" t="s">
        <v>14</v>
      </c>
      <c r="C29" s="109" t="s">
        <v>0</v>
      </c>
      <c r="D29" s="109" t="s">
        <v>18</v>
      </c>
      <c r="E29" s="107"/>
      <c r="F29" s="60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F29" s="79"/>
      <c r="AG29" s="79"/>
      <c r="AH29" s="79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215"/>
      <c r="BL29" s="226"/>
      <c r="BM29" s="226"/>
      <c r="BN29" s="226"/>
      <c r="BO29" s="232">
        <v>3.1713369764328001</v>
      </c>
      <c r="BP29" s="232">
        <v>0.69811402160326697</v>
      </c>
      <c r="BQ29" s="232">
        <v>0.69811402160326697</v>
      </c>
      <c r="BR29" s="232">
        <v>0.69811402160326697</v>
      </c>
      <c r="BS29" s="232">
        <v>0.93111967476010304</v>
      </c>
      <c r="BT29" s="232">
        <v>0.93111967476010304</v>
      </c>
      <c r="BU29" s="232">
        <v>0.93111967476010304</v>
      </c>
      <c r="BV29" s="232">
        <v>1.56922896930575</v>
      </c>
      <c r="BW29" s="232">
        <v>1.56922896930575</v>
      </c>
      <c r="BX29" s="232">
        <v>1.56922896930575</v>
      </c>
      <c r="BY29" s="232">
        <v>1.61984863923391</v>
      </c>
      <c r="BZ29" s="232">
        <v>1.61984863923391</v>
      </c>
      <c r="CA29" s="232">
        <v>1.61984863923391</v>
      </c>
      <c r="CB29" s="232">
        <v>0.74908166960477796</v>
      </c>
      <c r="CC29" s="232">
        <v>0.74908166960477796</v>
      </c>
      <c r="CD29" s="232">
        <v>0.74908166960477796</v>
      </c>
      <c r="CE29" s="232">
        <v>1.16558264751832</v>
      </c>
      <c r="CF29" s="232">
        <v>1.16558264751832</v>
      </c>
      <c r="CG29" s="232">
        <v>1.16558264751832</v>
      </c>
      <c r="CH29" s="232">
        <v>1.8567700330932899</v>
      </c>
      <c r="CI29" s="232">
        <v>1.8567700330932899</v>
      </c>
      <c r="CJ29" s="232">
        <v>1.8567700330932899</v>
      </c>
      <c r="CK29" s="232">
        <v>1.0754859801073899</v>
      </c>
      <c r="CL29" s="232">
        <v>1.0754859801073899</v>
      </c>
      <c r="CM29" s="232">
        <v>1.0754859801073899</v>
      </c>
      <c r="CN29" s="232">
        <v>1.32446362433036</v>
      </c>
      <c r="CO29" s="232">
        <v>1.32446362433036</v>
      </c>
      <c r="CP29" s="232">
        <v>1.32446362433036</v>
      </c>
      <c r="CQ29" s="232">
        <v>1.8083203239162799</v>
      </c>
      <c r="CR29" s="232">
        <v>1.8083203239162799</v>
      </c>
      <c r="CS29" s="232">
        <v>1.8083203239162799</v>
      </c>
      <c r="CT29" s="232">
        <v>1.9734929623683299</v>
      </c>
      <c r="CU29" s="232">
        <v>1.9734929623683299</v>
      </c>
      <c r="CV29" s="232">
        <v>1.9734929623683299</v>
      </c>
      <c r="CW29" s="232">
        <v>2.0000029695590298</v>
      </c>
      <c r="CX29" s="232">
        <v>2.0000029695590298</v>
      </c>
      <c r="CY29" s="232">
        <v>2.0000029695590298</v>
      </c>
      <c r="CZ29" s="232">
        <v>2.13084600155354</v>
      </c>
      <c r="DA29" s="232">
        <v>2.13084600155354</v>
      </c>
      <c r="DB29" s="232">
        <v>2.13084600155354</v>
      </c>
      <c r="DC29" s="232">
        <v>1.9881722987850501</v>
      </c>
      <c r="DD29" s="232">
        <v>1.9881722987850501</v>
      </c>
      <c r="DE29" s="232">
        <v>1.9881722987850501</v>
      </c>
      <c r="DF29" s="232">
        <v>1.7607283750852001</v>
      </c>
      <c r="DG29" s="232">
        <v>1.7607283750852001</v>
      </c>
      <c r="DH29" s="232">
        <v>1.7607283750852001</v>
      </c>
      <c r="DI29" s="232">
        <v>1.6445123386224101</v>
      </c>
      <c r="DJ29" s="232">
        <v>1.6445123386224101</v>
      </c>
      <c r="DK29" s="232">
        <v>1.6445123386224101</v>
      </c>
      <c r="DL29" s="232">
        <v>1.3677209975918101</v>
      </c>
      <c r="DM29" s="232">
        <v>1.3677209975918101</v>
      </c>
      <c r="DN29" s="232">
        <v>1.3677209975918101</v>
      </c>
      <c r="DO29" s="232">
        <v>2.04291965748159</v>
      </c>
      <c r="DP29" s="232">
        <v>2.04291965748159</v>
      </c>
      <c r="DQ29" s="232">
        <v>2.04291965748159</v>
      </c>
      <c r="DR29" s="232">
        <v>2.5331273639043199</v>
      </c>
      <c r="DS29" s="232">
        <v>2.5331273639043199</v>
      </c>
      <c r="DT29" s="232">
        <v>2.5331273639043199</v>
      </c>
      <c r="DU29" s="232">
        <v>2.3064642941792801</v>
      </c>
      <c r="DV29" s="232">
        <v>2.3064642941792801</v>
      </c>
      <c r="DW29" s="232">
        <v>2.3064642941792801</v>
      </c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</row>
    <row r="30" spans="1:238" ht="15" customHeight="1" x14ac:dyDescent="0.35">
      <c r="A30" s="247"/>
      <c r="B30" s="108" t="s">
        <v>15</v>
      </c>
      <c r="C30" s="109" t="s">
        <v>21</v>
      </c>
      <c r="D30" s="109" t="s">
        <v>18</v>
      </c>
      <c r="E30" s="107"/>
      <c r="F30" s="60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216"/>
      <c r="BL30" s="226"/>
      <c r="BM30" s="226"/>
      <c r="BN30" s="226"/>
      <c r="BO30" s="232">
        <v>0</v>
      </c>
      <c r="BP30" s="232">
        <v>0</v>
      </c>
      <c r="BQ30" s="232">
        <v>0</v>
      </c>
      <c r="BR30" s="232">
        <v>0</v>
      </c>
      <c r="BS30" s="232">
        <v>0</v>
      </c>
      <c r="BT30" s="232">
        <v>0</v>
      </c>
      <c r="BU30" s="232">
        <v>0</v>
      </c>
      <c r="BV30" s="232">
        <v>0</v>
      </c>
      <c r="BW30" s="232">
        <v>0</v>
      </c>
      <c r="BX30" s="232">
        <v>0</v>
      </c>
      <c r="BY30" s="232">
        <v>0</v>
      </c>
      <c r="BZ30" s="232">
        <v>0</v>
      </c>
      <c r="CA30" s="232">
        <v>0</v>
      </c>
      <c r="CB30" s="232">
        <v>0</v>
      </c>
      <c r="CC30" s="232">
        <v>0</v>
      </c>
      <c r="CD30" s="232">
        <v>0</v>
      </c>
      <c r="CE30" s="232">
        <v>0</v>
      </c>
      <c r="CF30" s="232">
        <v>0</v>
      </c>
      <c r="CG30" s="232">
        <v>0</v>
      </c>
      <c r="CH30" s="232">
        <v>0</v>
      </c>
      <c r="CI30" s="232">
        <v>0</v>
      </c>
      <c r="CJ30" s="232">
        <v>0</v>
      </c>
      <c r="CK30" s="232">
        <v>0</v>
      </c>
      <c r="CL30" s="232">
        <v>0</v>
      </c>
      <c r="CM30" s="232">
        <v>0</v>
      </c>
      <c r="CN30" s="232">
        <v>0</v>
      </c>
      <c r="CO30" s="232">
        <v>0</v>
      </c>
      <c r="CP30" s="232">
        <v>0</v>
      </c>
      <c r="CQ30" s="232">
        <v>0</v>
      </c>
      <c r="CR30" s="232">
        <v>0</v>
      </c>
      <c r="CS30" s="232">
        <v>0</v>
      </c>
      <c r="CT30" s="232">
        <v>0</v>
      </c>
      <c r="CU30" s="232">
        <v>0</v>
      </c>
      <c r="CV30" s="232">
        <v>0</v>
      </c>
      <c r="CW30" s="232">
        <v>0</v>
      </c>
      <c r="CX30" s="232">
        <v>0</v>
      </c>
      <c r="CY30" s="232">
        <v>0</v>
      </c>
      <c r="CZ30" s="232">
        <v>0</v>
      </c>
      <c r="DA30" s="232">
        <v>0</v>
      </c>
      <c r="DB30" s="232">
        <v>0</v>
      </c>
      <c r="DC30" s="232">
        <v>0</v>
      </c>
      <c r="DD30" s="232">
        <v>0</v>
      </c>
      <c r="DE30" s="232">
        <v>0</v>
      </c>
      <c r="DF30" s="232">
        <v>0</v>
      </c>
      <c r="DG30" s="232">
        <v>0</v>
      </c>
      <c r="DH30" s="232">
        <v>0</v>
      </c>
      <c r="DI30" s="232">
        <v>0</v>
      </c>
      <c r="DJ30" s="232">
        <v>0</v>
      </c>
      <c r="DK30" s="232">
        <v>0</v>
      </c>
      <c r="DL30" s="232">
        <v>0</v>
      </c>
      <c r="DM30" s="232">
        <v>0</v>
      </c>
      <c r="DN30" s="232">
        <v>0</v>
      </c>
      <c r="DO30" s="232">
        <v>0</v>
      </c>
      <c r="DP30" s="232">
        <v>0</v>
      </c>
      <c r="DQ30" s="232">
        <v>0</v>
      </c>
      <c r="DR30" s="232">
        <v>0</v>
      </c>
      <c r="DS30" s="232">
        <v>0</v>
      </c>
      <c r="DT30" s="232">
        <v>0</v>
      </c>
      <c r="DU30" s="232">
        <v>0</v>
      </c>
      <c r="DV30" s="232">
        <v>0</v>
      </c>
      <c r="DW30" s="232">
        <v>0</v>
      </c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</row>
    <row r="31" spans="1:238" ht="15" customHeight="1" x14ac:dyDescent="0.35">
      <c r="A31" s="247"/>
      <c r="B31" s="108" t="s">
        <v>8</v>
      </c>
      <c r="C31" s="109" t="s">
        <v>21</v>
      </c>
      <c r="D31" s="109" t="s">
        <v>18</v>
      </c>
      <c r="E31" s="107"/>
      <c r="F31" s="60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9"/>
      <c r="AG31" s="79"/>
      <c r="AH31" s="79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215"/>
      <c r="BL31" s="226"/>
      <c r="BM31" s="226"/>
      <c r="BN31" s="226"/>
      <c r="BO31" s="232">
        <v>2.2399999300638802</v>
      </c>
      <c r="BP31" s="232">
        <v>0.149999996026357</v>
      </c>
      <c r="BQ31" s="232">
        <v>0.149999996026357</v>
      </c>
      <c r="BR31" s="232">
        <v>0.149999996026357</v>
      </c>
      <c r="BS31" s="232">
        <v>0.39666668574015301</v>
      </c>
      <c r="BT31" s="232">
        <v>0.39666668574015301</v>
      </c>
      <c r="BU31" s="232">
        <v>0.39666668574015301</v>
      </c>
      <c r="BV31" s="232">
        <v>0.42666665712992402</v>
      </c>
      <c r="BW31" s="232">
        <v>0.42666665712992402</v>
      </c>
      <c r="BX31" s="232">
        <v>0.42666665712992402</v>
      </c>
      <c r="BY31" s="232">
        <v>1.0333333015441899</v>
      </c>
      <c r="BZ31" s="232">
        <v>1.0333333015441899</v>
      </c>
      <c r="CA31" s="232">
        <v>1.0333333015441899</v>
      </c>
      <c r="CB31" s="232">
        <v>3.3333332588275301E-3</v>
      </c>
      <c r="CC31" s="232">
        <v>3.3333332588275301E-3</v>
      </c>
      <c r="CD31" s="232">
        <v>3.3333332588275301E-3</v>
      </c>
      <c r="CE31" s="232">
        <v>1.9999999552965199E-2</v>
      </c>
      <c r="CF31" s="232">
        <v>1.9999999552965199E-2</v>
      </c>
      <c r="CG31" s="232">
        <v>1.9999999552965199E-2</v>
      </c>
      <c r="CH31" s="232">
        <v>0.73333334922790505</v>
      </c>
      <c r="CI31" s="232">
        <v>0.73333334922790505</v>
      </c>
      <c r="CJ31" s="232">
        <v>0.73333334922790505</v>
      </c>
      <c r="CK31" s="232">
        <v>0.39333331584930398</v>
      </c>
      <c r="CL31" s="232">
        <v>0.39333331584930398</v>
      </c>
      <c r="CM31" s="232">
        <v>0.39333331584930398</v>
      </c>
      <c r="CN31" s="232">
        <v>0.45999999841054301</v>
      </c>
      <c r="CO31" s="232">
        <v>0.45999999841054301</v>
      </c>
      <c r="CP31" s="232">
        <v>0.45999999841054301</v>
      </c>
      <c r="CQ31" s="232">
        <v>0.92666665712992302</v>
      </c>
      <c r="CR31" s="232">
        <v>0.92666665712992302</v>
      </c>
      <c r="CS31" s="232">
        <v>0.92666665712992302</v>
      </c>
      <c r="CT31" s="232">
        <v>1.1133333047231</v>
      </c>
      <c r="CU31" s="232">
        <v>1.1133333047231</v>
      </c>
      <c r="CV31" s="232">
        <v>1.1133333047231</v>
      </c>
      <c r="CW31" s="232">
        <v>1.30000003178914</v>
      </c>
      <c r="CX31" s="232">
        <v>1.30000003178914</v>
      </c>
      <c r="CY31" s="232">
        <v>1.30000003178914</v>
      </c>
      <c r="CZ31" s="232">
        <v>1.2666666507720901</v>
      </c>
      <c r="DA31" s="232">
        <v>1.2666666507720901</v>
      </c>
      <c r="DB31" s="232">
        <v>1.2666666507720901</v>
      </c>
      <c r="DC31" s="232">
        <v>1.1533333460489901</v>
      </c>
      <c r="DD31" s="232">
        <v>1.1533333460489901</v>
      </c>
      <c r="DE31" s="232">
        <v>1.1533333460489901</v>
      </c>
      <c r="DF31" s="232">
        <v>1.1566666762034099</v>
      </c>
      <c r="DG31" s="232">
        <v>1.1566666762034099</v>
      </c>
      <c r="DH31" s="232">
        <v>1.1566666762034099</v>
      </c>
      <c r="DI31" s="232">
        <v>0.72000002861022905</v>
      </c>
      <c r="DJ31" s="232">
        <v>0.72000002861022905</v>
      </c>
      <c r="DK31" s="232">
        <v>0.72000002861022905</v>
      </c>
      <c r="DL31" s="232">
        <v>0.78999996185302701</v>
      </c>
      <c r="DM31" s="232">
        <v>0.78999996185302701</v>
      </c>
      <c r="DN31" s="232">
        <v>0.78999996185302701</v>
      </c>
      <c r="DO31" s="232">
        <v>1.0800000031789101</v>
      </c>
      <c r="DP31" s="232">
        <v>1.0800000031789101</v>
      </c>
      <c r="DQ31" s="232">
        <v>1.0800000031789101</v>
      </c>
      <c r="DR31" s="232">
        <v>1.89666668574015</v>
      </c>
      <c r="DS31" s="232">
        <v>1.89666668574015</v>
      </c>
      <c r="DT31" s="232">
        <v>1.89666668574015</v>
      </c>
      <c r="DU31" s="232">
        <v>1.22333335876465</v>
      </c>
      <c r="DV31" s="232">
        <v>1.22333335876465</v>
      </c>
      <c r="DW31" s="232">
        <v>1.22333335876465</v>
      </c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</row>
    <row r="32" spans="1:238" ht="15" customHeight="1" x14ac:dyDescent="0.35">
      <c r="A32" s="247"/>
      <c r="B32" s="108" t="s">
        <v>9</v>
      </c>
      <c r="C32" s="109" t="s">
        <v>0</v>
      </c>
      <c r="D32" s="109" t="s">
        <v>18</v>
      </c>
      <c r="E32" s="107"/>
      <c r="F32" s="6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216"/>
      <c r="BL32" s="226"/>
      <c r="BM32" s="226"/>
      <c r="BN32" s="226"/>
      <c r="BO32" s="232">
        <v>0</v>
      </c>
      <c r="BP32" s="232">
        <v>0</v>
      </c>
      <c r="BQ32" s="232">
        <v>0</v>
      </c>
      <c r="BR32" s="232">
        <v>0</v>
      </c>
      <c r="BS32" s="232">
        <v>0</v>
      </c>
      <c r="BT32" s="232">
        <v>0</v>
      </c>
      <c r="BU32" s="232">
        <v>0</v>
      </c>
      <c r="BV32" s="232">
        <v>0</v>
      </c>
      <c r="BW32" s="232">
        <v>0</v>
      </c>
      <c r="BX32" s="232">
        <v>0</v>
      </c>
      <c r="BY32" s="232">
        <v>0</v>
      </c>
      <c r="BZ32" s="232">
        <v>0</v>
      </c>
      <c r="CA32" s="232">
        <v>0</v>
      </c>
      <c r="CB32" s="232">
        <v>0</v>
      </c>
      <c r="CC32" s="232">
        <v>0</v>
      </c>
      <c r="CD32" s="232">
        <v>0</v>
      </c>
      <c r="CE32" s="232">
        <v>0</v>
      </c>
      <c r="CF32" s="232">
        <v>0</v>
      </c>
      <c r="CG32" s="232">
        <v>0</v>
      </c>
      <c r="CH32" s="232">
        <v>0</v>
      </c>
      <c r="CI32" s="232">
        <v>0</v>
      </c>
      <c r="CJ32" s="232">
        <v>0</v>
      </c>
      <c r="CK32" s="232">
        <v>0</v>
      </c>
      <c r="CL32" s="232">
        <v>0</v>
      </c>
      <c r="CM32" s="232">
        <v>0</v>
      </c>
      <c r="CN32" s="232">
        <v>0</v>
      </c>
      <c r="CO32" s="232">
        <v>0</v>
      </c>
      <c r="CP32" s="232">
        <v>0</v>
      </c>
      <c r="CQ32" s="232">
        <v>0</v>
      </c>
      <c r="CR32" s="232">
        <v>0</v>
      </c>
      <c r="CS32" s="232">
        <v>0</v>
      </c>
      <c r="CT32" s="232">
        <v>0</v>
      </c>
      <c r="CU32" s="232">
        <v>0</v>
      </c>
      <c r="CV32" s="232">
        <v>0</v>
      </c>
      <c r="CW32" s="232">
        <v>0</v>
      </c>
      <c r="CX32" s="232">
        <v>0</v>
      </c>
      <c r="CY32" s="232">
        <v>0</v>
      </c>
      <c r="CZ32" s="232">
        <v>0</v>
      </c>
      <c r="DA32" s="232">
        <v>0</v>
      </c>
      <c r="DB32" s="232">
        <v>0</v>
      </c>
      <c r="DC32" s="232">
        <v>0</v>
      </c>
      <c r="DD32" s="232">
        <v>0</v>
      </c>
      <c r="DE32" s="232">
        <v>0</v>
      </c>
      <c r="DF32" s="232">
        <v>0</v>
      </c>
      <c r="DG32" s="232">
        <v>0</v>
      </c>
      <c r="DH32" s="232">
        <v>0</v>
      </c>
      <c r="DI32" s="232">
        <v>0</v>
      </c>
      <c r="DJ32" s="232">
        <v>0</v>
      </c>
      <c r="DK32" s="232">
        <v>0</v>
      </c>
      <c r="DL32" s="232">
        <v>0</v>
      </c>
      <c r="DM32" s="232">
        <v>0</v>
      </c>
      <c r="DN32" s="232">
        <v>0</v>
      </c>
      <c r="DO32" s="232">
        <v>0</v>
      </c>
      <c r="DP32" s="232">
        <v>0</v>
      </c>
      <c r="DQ32" s="232">
        <v>0</v>
      </c>
      <c r="DR32" s="232">
        <v>0</v>
      </c>
      <c r="DS32" s="232">
        <v>0</v>
      </c>
      <c r="DT32" s="232">
        <v>0</v>
      </c>
      <c r="DU32" s="232">
        <v>0</v>
      </c>
      <c r="DV32" s="232">
        <v>0</v>
      </c>
      <c r="DW32" s="232">
        <v>0</v>
      </c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</row>
    <row r="33" spans="1:238" ht="15" customHeight="1" x14ac:dyDescent="0.35">
      <c r="A33" s="247"/>
      <c r="B33" s="108" t="s">
        <v>10</v>
      </c>
      <c r="C33" s="109" t="s">
        <v>21</v>
      </c>
      <c r="D33" s="109" t="s">
        <v>18</v>
      </c>
      <c r="E33" s="107"/>
      <c r="F33" s="6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9"/>
      <c r="AG33" s="79"/>
      <c r="AH33" s="79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215"/>
      <c r="BL33" s="226"/>
      <c r="BM33" s="226"/>
      <c r="BN33" s="226"/>
      <c r="BO33" s="232">
        <v>2.6366666158040402</v>
      </c>
      <c r="BP33" s="232">
        <v>1.5599999427795399</v>
      </c>
      <c r="BQ33" s="232">
        <v>1.5599999427795399</v>
      </c>
      <c r="BR33" s="232">
        <v>1.5599999427795399</v>
      </c>
      <c r="BS33" s="232">
        <v>1.0833333333333299</v>
      </c>
      <c r="BT33" s="232">
        <v>1.0833333333333299</v>
      </c>
      <c r="BU33" s="232">
        <v>1.0833333333333299</v>
      </c>
      <c r="BV33" s="232">
        <v>2.7733332316080701</v>
      </c>
      <c r="BW33" s="232">
        <v>2.7733332316080701</v>
      </c>
      <c r="BX33" s="232">
        <v>2.7733332316080701</v>
      </c>
      <c r="BY33" s="232">
        <v>1.6499999364217099</v>
      </c>
      <c r="BZ33" s="232">
        <v>1.6499999364217099</v>
      </c>
      <c r="CA33" s="232">
        <v>1.6499999364217099</v>
      </c>
      <c r="CB33" s="232">
        <v>1.13333336512248</v>
      </c>
      <c r="CC33" s="232">
        <v>1.13333336512248</v>
      </c>
      <c r="CD33" s="232">
        <v>1.13333336512248</v>
      </c>
      <c r="CE33" s="232">
        <v>2.6366666158040402</v>
      </c>
      <c r="CF33" s="232">
        <v>2.6366666158040402</v>
      </c>
      <c r="CG33" s="232">
        <v>2.6366666158040402</v>
      </c>
      <c r="CH33" s="232">
        <v>2.8333333333333299</v>
      </c>
      <c r="CI33" s="232">
        <v>2.8333333333333299</v>
      </c>
      <c r="CJ33" s="232">
        <v>2.8333333333333299</v>
      </c>
      <c r="CK33" s="232">
        <v>1.4266667366027801</v>
      </c>
      <c r="CL33" s="232">
        <v>1.4266667366027801</v>
      </c>
      <c r="CM33" s="232">
        <v>1.4266667366027801</v>
      </c>
      <c r="CN33" s="232">
        <v>2.2333332697550499</v>
      </c>
      <c r="CO33" s="232">
        <v>2.2333332697550499</v>
      </c>
      <c r="CP33" s="232">
        <v>2.2333332697550499</v>
      </c>
      <c r="CQ33" s="232">
        <v>2.4433333079020199</v>
      </c>
      <c r="CR33" s="232">
        <v>2.4433333079020199</v>
      </c>
      <c r="CS33" s="232">
        <v>2.4433333079020199</v>
      </c>
      <c r="CT33" s="232">
        <v>2.6566665967305498</v>
      </c>
      <c r="CU33" s="232">
        <v>2.6566665967305498</v>
      </c>
      <c r="CV33" s="232">
        <v>2.6566665967305498</v>
      </c>
      <c r="CW33" s="232">
        <v>2.2199999491373701</v>
      </c>
      <c r="CX33" s="232">
        <v>2.2199999491373701</v>
      </c>
      <c r="CY33" s="232">
        <v>2.2199999491373701</v>
      </c>
      <c r="CZ33" s="232">
        <v>2.6233332951863599</v>
      </c>
      <c r="DA33" s="232">
        <v>2.6233332951863599</v>
      </c>
      <c r="DB33" s="232">
        <v>2.6233332951863599</v>
      </c>
      <c r="DC33" s="232">
        <v>1.7699999809265099</v>
      </c>
      <c r="DD33" s="232">
        <v>1.7699999809265099</v>
      </c>
      <c r="DE33" s="232">
        <v>1.7699999809265099</v>
      </c>
      <c r="DF33" s="232">
        <v>1.4433333079020201</v>
      </c>
      <c r="DG33" s="232">
        <v>1.4433333079020201</v>
      </c>
      <c r="DH33" s="232">
        <v>1.4433333079020201</v>
      </c>
      <c r="DI33" s="232">
        <v>1.8233332633972199</v>
      </c>
      <c r="DJ33" s="232">
        <v>1.8233332633972199</v>
      </c>
      <c r="DK33" s="232">
        <v>1.8233332633972199</v>
      </c>
      <c r="DL33" s="232">
        <v>1.5066666603088399</v>
      </c>
      <c r="DM33" s="232">
        <v>1.5066666603088399</v>
      </c>
      <c r="DN33" s="232">
        <v>1.5066666603088399</v>
      </c>
      <c r="DO33" s="232">
        <v>2.4933333396911599</v>
      </c>
      <c r="DP33" s="232">
        <v>2.4933333396911599</v>
      </c>
      <c r="DQ33" s="232">
        <v>2.4933333396911599</v>
      </c>
      <c r="DR33" s="232">
        <v>2.0300000508626299</v>
      </c>
      <c r="DS33" s="232">
        <v>2.0300000508626299</v>
      </c>
      <c r="DT33" s="232">
        <v>2.0300000508626299</v>
      </c>
      <c r="DU33" s="232">
        <v>2.1133333841959598</v>
      </c>
      <c r="DV33" s="232">
        <v>2.1133333841959598</v>
      </c>
      <c r="DW33" s="232">
        <v>2.1133333841959598</v>
      </c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</row>
    <row r="34" spans="1:238" ht="15" customHeight="1" x14ac:dyDescent="0.35">
      <c r="A34" s="247"/>
      <c r="B34" s="108" t="s">
        <v>13</v>
      </c>
      <c r="C34" s="109" t="s">
        <v>21</v>
      </c>
      <c r="D34" s="109" t="s">
        <v>18</v>
      </c>
      <c r="E34" s="107"/>
      <c r="F34" s="60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9"/>
      <c r="AG34" s="79"/>
      <c r="AH34" s="79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216"/>
      <c r="BL34" s="226"/>
      <c r="BM34" s="226"/>
      <c r="BN34" s="226"/>
      <c r="BO34" s="232">
        <v>2.4599999586741101</v>
      </c>
      <c r="BP34" s="232">
        <v>0.15333333487312001</v>
      </c>
      <c r="BQ34" s="232">
        <v>0.15333333487312001</v>
      </c>
      <c r="BR34" s="232">
        <v>0.15333333487312001</v>
      </c>
      <c r="BS34" s="232">
        <v>0.73666666944821702</v>
      </c>
      <c r="BT34" s="232">
        <v>0.73666666944821702</v>
      </c>
      <c r="BU34" s="232">
        <v>0.73666666944821702</v>
      </c>
      <c r="BV34" s="232">
        <v>0.34333333373069802</v>
      </c>
      <c r="BW34" s="232">
        <v>0.34333333373069802</v>
      </c>
      <c r="BX34" s="232">
        <v>0.34333333373069802</v>
      </c>
      <c r="BY34" s="232">
        <v>0.56000001231829299</v>
      </c>
      <c r="BZ34" s="232">
        <v>0.56000001231829299</v>
      </c>
      <c r="CA34" s="232">
        <v>0.56000001231829299</v>
      </c>
      <c r="CB34" s="232">
        <v>0.31999999284744302</v>
      </c>
      <c r="CC34" s="232">
        <v>0.31999999284744302</v>
      </c>
      <c r="CD34" s="232">
        <v>0.31999999284744302</v>
      </c>
      <c r="CE34" s="232">
        <v>9.9999997764825804E-3</v>
      </c>
      <c r="CF34" s="232">
        <v>9.9999997764825804E-3</v>
      </c>
      <c r="CG34" s="232">
        <v>9.9999997764825804E-3</v>
      </c>
      <c r="CH34" s="232">
        <v>0.480000019073486</v>
      </c>
      <c r="CI34" s="232">
        <v>0.480000019073486</v>
      </c>
      <c r="CJ34" s="232">
        <v>0.480000019073486</v>
      </c>
      <c r="CK34" s="232">
        <v>0.36333334445953402</v>
      </c>
      <c r="CL34" s="232">
        <v>0.36333334445953402</v>
      </c>
      <c r="CM34" s="232">
        <v>0.36333334445953402</v>
      </c>
      <c r="CN34" s="232">
        <v>0.33999999364217098</v>
      </c>
      <c r="CO34" s="232">
        <v>0.33999999364217098</v>
      </c>
      <c r="CP34" s="232">
        <v>0.33999999364217098</v>
      </c>
      <c r="CQ34" s="232">
        <v>0.60666668415069602</v>
      </c>
      <c r="CR34" s="232">
        <v>0.60666668415069602</v>
      </c>
      <c r="CS34" s="232">
        <v>0.60666668415069602</v>
      </c>
      <c r="CT34" s="232">
        <v>0.68666664759317997</v>
      </c>
      <c r="CU34" s="232">
        <v>0.68666664759317997</v>
      </c>
      <c r="CV34" s="232">
        <v>0.68666664759317997</v>
      </c>
      <c r="CW34" s="232">
        <v>1.2633333268264899</v>
      </c>
      <c r="CX34" s="232">
        <v>1.2633333268264899</v>
      </c>
      <c r="CY34" s="232">
        <v>1.2633333268264899</v>
      </c>
      <c r="CZ34" s="232">
        <v>1.6233332951863599</v>
      </c>
      <c r="DA34" s="232">
        <v>1.6233332951863599</v>
      </c>
      <c r="DB34" s="232">
        <v>1.6233332951863599</v>
      </c>
      <c r="DC34" s="232">
        <v>1.15000003576279</v>
      </c>
      <c r="DD34" s="232">
        <v>1.15000003576279</v>
      </c>
      <c r="DE34" s="232">
        <v>1.15000003576279</v>
      </c>
      <c r="DF34" s="232">
        <v>1.50666666651766</v>
      </c>
      <c r="DG34" s="232">
        <v>1.50666666651766</v>
      </c>
      <c r="DH34" s="232">
        <v>1.50666666651766</v>
      </c>
      <c r="DI34" s="232">
        <v>1.2733333210150399</v>
      </c>
      <c r="DJ34" s="232">
        <v>1.2733333210150399</v>
      </c>
      <c r="DK34" s="232">
        <v>1.2733333210150399</v>
      </c>
      <c r="DL34" s="232">
        <v>1.15000001589457</v>
      </c>
      <c r="DM34" s="232">
        <v>1.15000001589457</v>
      </c>
      <c r="DN34" s="232">
        <v>1.15000001589457</v>
      </c>
      <c r="DO34" s="232">
        <v>1.97666660944621</v>
      </c>
      <c r="DP34" s="232">
        <v>1.97666660944621</v>
      </c>
      <c r="DQ34" s="232">
        <v>1.97666660944621</v>
      </c>
      <c r="DR34" s="232">
        <v>2.44999996821086</v>
      </c>
      <c r="DS34" s="232">
        <v>2.44999996821086</v>
      </c>
      <c r="DT34" s="232">
        <v>2.44999996821086</v>
      </c>
      <c r="DU34" s="232">
        <v>2.18000006986161</v>
      </c>
      <c r="DV34" s="232">
        <v>2.18000006986161</v>
      </c>
      <c r="DW34" s="232">
        <v>2.18000006986161</v>
      </c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</row>
    <row r="35" spans="1:238" ht="15" customHeight="1" x14ac:dyDescent="0.35">
      <c r="A35" s="247"/>
      <c r="B35" s="108" t="s">
        <v>12</v>
      </c>
      <c r="C35" s="109" t="s">
        <v>21</v>
      </c>
      <c r="D35" s="109" t="s">
        <v>18</v>
      </c>
      <c r="E35" s="107"/>
      <c r="F35" s="60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4"/>
      <c r="AH35" s="74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215"/>
      <c r="BL35" s="226"/>
      <c r="BM35" s="226"/>
      <c r="BN35" s="226"/>
      <c r="BO35" s="232">
        <v>0</v>
      </c>
      <c r="BP35" s="232">
        <v>0</v>
      </c>
      <c r="BQ35" s="232">
        <v>0</v>
      </c>
      <c r="BR35" s="232">
        <v>0</v>
      </c>
      <c r="BS35" s="232">
        <v>0</v>
      </c>
      <c r="BT35" s="232">
        <v>0</v>
      </c>
      <c r="BU35" s="232">
        <v>0</v>
      </c>
      <c r="BV35" s="232">
        <v>0</v>
      </c>
      <c r="BW35" s="232">
        <v>0</v>
      </c>
      <c r="BX35" s="232">
        <v>0</v>
      </c>
      <c r="BY35" s="232">
        <v>0</v>
      </c>
      <c r="BZ35" s="232">
        <v>0</v>
      </c>
      <c r="CA35" s="232">
        <v>0</v>
      </c>
      <c r="CB35" s="232">
        <v>0</v>
      </c>
      <c r="CC35" s="232">
        <v>0</v>
      </c>
      <c r="CD35" s="232">
        <v>0</v>
      </c>
      <c r="CE35" s="232">
        <v>0</v>
      </c>
      <c r="CF35" s="232">
        <v>0</v>
      </c>
      <c r="CG35" s="232">
        <v>0</v>
      </c>
      <c r="CH35" s="232">
        <v>0</v>
      </c>
      <c r="CI35" s="232">
        <v>0</v>
      </c>
      <c r="CJ35" s="232">
        <v>0</v>
      </c>
      <c r="CK35" s="232">
        <v>0</v>
      </c>
      <c r="CL35" s="232">
        <v>0</v>
      </c>
      <c r="CM35" s="232">
        <v>0</v>
      </c>
      <c r="CN35" s="232">
        <v>0</v>
      </c>
      <c r="CO35" s="232">
        <v>0</v>
      </c>
      <c r="CP35" s="232">
        <v>0</v>
      </c>
      <c r="CQ35" s="232">
        <v>0</v>
      </c>
      <c r="CR35" s="232">
        <v>0</v>
      </c>
      <c r="CS35" s="232">
        <v>0</v>
      </c>
      <c r="CT35" s="232">
        <v>0</v>
      </c>
      <c r="CU35" s="232">
        <v>0</v>
      </c>
      <c r="CV35" s="232">
        <v>0</v>
      </c>
      <c r="CW35" s="232">
        <v>0</v>
      </c>
      <c r="CX35" s="232">
        <v>0</v>
      </c>
      <c r="CY35" s="232">
        <v>0</v>
      </c>
      <c r="CZ35" s="232">
        <v>0</v>
      </c>
      <c r="DA35" s="232">
        <v>0</v>
      </c>
      <c r="DB35" s="232">
        <v>0</v>
      </c>
      <c r="DC35" s="232">
        <v>0</v>
      </c>
      <c r="DD35" s="232">
        <v>0</v>
      </c>
      <c r="DE35" s="232">
        <v>0</v>
      </c>
      <c r="DF35" s="232">
        <v>0</v>
      </c>
      <c r="DG35" s="232">
        <v>0</v>
      </c>
      <c r="DH35" s="232">
        <v>0</v>
      </c>
      <c r="DI35" s="232">
        <v>0</v>
      </c>
      <c r="DJ35" s="232">
        <v>0</v>
      </c>
      <c r="DK35" s="232">
        <v>0</v>
      </c>
      <c r="DL35" s="232">
        <v>0</v>
      </c>
      <c r="DM35" s="232">
        <v>0</v>
      </c>
      <c r="DN35" s="232">
        <v>0</v>
      </c>
      <c r="DO35" s="232">
        <v>0</v>
      </c>
      <c r="DP35" s="232">
        <v>0</v>
      </c>
      <c r="DQ35" s="232">
        <v>0</v>
      </c>
      <c r="DR35" s="232">
        <v>0</v>
      </c>
      <c r="DS35" s="232">
        <v>0</v>
      </c>
      <c r="DT35" s="232">
        <v>0</v>
      </c>
      <c r="DU35" s="232">
        <v>0</v>
      </c>
      <c r="DV35" s="232">
        <v>0</v>
      </c>
      <c r="DW35" s="232">
        <v>0</v>
      </c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</row>
    <row r="36" spans="1:238" ht="15.75" customHeight="1" x14ac:dyDescent="0.35">
      <c r="A36" s="247"/>
      <c r="B36" s="108" t="s">
        <v>115</v>
      </c>
      <c r="C36" s="109" t="s">
        <v>0</v>
      </c>
      <c r="D36" s="109" t="s">
        <v>18</v>
      </c>
      <c r="E36" s="107"/>
      <c r="F36" s="60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216"/>
      <c r="BL36" s="226"/>
      <c r="BM36" s="226"/>
      <c r="BN36" s="226"/>
      <c r="BO36" s="232">
        <v>0</v>
      </c>
      <c r="BP36" s="232">
        <v>0</v>
      </c>
      <c r="BQ36" s="232">
        <v>0</v>
      </c>
      <c r="BR36" s="232">
        <v>0</v>
      </c>
      <c r="BS36" s="232">
        <v>0</v>
      </c>
      <c r="BT36" s="232">
        <v>0</v>
      </c>
      <c r="BU36" s="232">
        <v>0</v>
      </c>
      <c r="BV36" s="232">
        <v>0</v>
      </c>
      <c r="BW36" s="232">
        <v>0</v>
      </c>
      <c r="BX36" s="232">
        <v>0</v>
      </c>
      <c r="BY36" s="232">
        <v>0</v>
      </c>
      <c r="BZ36" s="232">
        <v>0</v>
      </c>
      <c r="CA36" s="232">
        <v>0</v>
      </c>
      <c r="CB36" s="232">
        <v>0</v>
      </c>
      <c r="CC36" s="232">
        <v>0</v>
      </c>
      <c r="CD36" s="232">
        <v>0</v>
      </c>
      <c r="CE36" s="232">
        <v>0</v>
      </c>
      <c r="CF36" s="232">
        <v>0</v>
      </c>
      <c r="CG36" s="232">
        <v>0</v>
      </c>
      <c r="CH36" s="232">
        <v>0</v>
      </c>
      <c r="CI36" s="232">
        <v>0</v>
      </c>
      <c r="CJ36" s="232">
        <v>0</v>
      </c>
      <c r="CK36" s="232">
        <v>0</v>
      </c>
      <c r="CL36" s="232">
        <v>0</v>
      </c>
      <c r="CM36" s="232">
        <v>0</v>
      </c>
      <c r="CN36" s="232">
        <v>0</v>
      </c>
      <c r="CO36" s="232">
        <v>0</v>
      </c>
      <c r="CP36" s="232">
        <v>0</v>
      </c>
      <c r="CQ36" s="232">
        <v>0</v>
      </c>
      <c r="CR36" s="232">
        <v>0</v>
      </c>
      <c r="CS36" s="232">
        <v>0</v>
      </c>
      <c r="CT36" s="232">
        <v>0</v>
      </c>
      <c r="CU36" s="232">
        <v>0</v>
      </c>
      <c r="CV36" s="232">
        <v>0</v>
      </c>
      <c r="CW36" s="232">
        <v>0</v>
      </c>
      <c r="CX36" s="232">
        <v>0</v>
      </c>
      <c r="CY36" s="232">
        <v>0</v>
      </c>
      <c r="CZ36" s="232">
        <v>0</v>
      </c>
      <c r="DA36" s="232">
        <v>0</v>
      </c>
      <c r="DB36" s="232">
        <v>0</v>
      </c>
      <c r="DC36" s="232">
        <v>0</v>
      </c>
      <c r="DD36" s="232">
        <v>0</v>
      </c>
      <c r="DE36" s="232">
        <v>0</v>
      </c>
      <c r="DF36" s="232">
        <v>0</v>
      </c>
      <c r="DG36" s="232">
        <v>0</v>
      </c>
      <c r="DH36" s="232">
        <v>0</v>
      </c>
      <c r="DI36" s="232">
        <v>0</v>
      </c>
      <c r="DJ36" s="232">
        <v>0</v>
      </c>
      <c r="DK36" s="232">
        <v>0</v>
      </c>
      <c r="DL36" s="232">
        <v>0</v>
      </c>
      <c r="DM36" s="232">
        <v>0</v>
      </c>
      <c r="DN36" s="232">
        <v>0</v>
      </c>
      <c r="DO36" s="232">
        <v>0</v>
      </c>
      <c r="DP36" s="232">
        <v>0</v>
      </c>
      <c r="DQ36" s="232">
        <v>0</v>
      </c>
      <c r="DR36" s="232">
        <v>0</v>
      </c>
      <c r="DS36" s="232">
        <v>0</v>
      </c>
      <c r="DT36" s="232">
        <v>0</v>
      </c>
      <c r="DU36" s="232">
        <v>0</v>
      </c>
      <c r="DV36" s="232">
        <v>0</v>
      </c>
      <c r="DW36" s="232">
        <v>0</v>
      </c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</row>
    <row r="37" spans="1:238" ht="15.75" customHeight="1" x14ac:dyDescent="0.35">
      <c r="A37" s="247"/>
      <c r="B37" s="108" t="s">
        <v>116</v>
      </c>
      <c r="C37" s="109" t="s">
        <v>0</v>
      </c>
      <c r="D37" s="109" t="s">
        <v>18</v>
      </c>
      <c r="E37" s="107"/>
      <c r="F37" s="60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4"/>
      <c r="AH37" s="74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215"/>
      <c r="BL37" s="226"/>
      <c r="BM37" s="226"/>
      <c r="BN37" s="226"/>
      <c r="BO37" s="232">
        <v>0</v>
      </c>
      <c r="BP37" s="232">
        <v>0</v>
      </c>
      <c r="BQ37" s="232">
        <v>0</v>
      </c>
      <c r="BR37" s="232">
        <v>0</v>
      </c>
      <c r="BS37" s="232">
        <v>0</v>
      </c>
      <c r="BT37" s="232">
        <v>0</v>
      </c>
      <c r="BU37" s="232">
        <v>0</v>
      </c>
      <c r="BV37" s="232">
        <v>0</v>
      </c>
      <c r="BW37" s="232">
        <v>0</v>
      </c>
      <c r="BX37" s="232">
        <v>0</v>
      </c>
      <c r="BY37" s="232">
        <v>0</v>
      </c>
      <c r="BZ37" s="232">
        <v>0</v>
      </c>
      <c r="CA37" s="232">
        <v>0</v>
      </c>
      <c r="CB37" s="232">
        <v>0</v>
      </c>
      <c r="CC37" s="232">
        <v>0</v>
      </c>
      <c r="CD37" s="232">
        <v>0</v>
      </c>
      <c r="CE37" s="232">
        <v>0</v>
      </c>
      <c r="CF37" s="232">
        <v>0</v>
      </c>
      <c r="CG37" s="232">
        <v>0</v>
      </c>
      <c r="CH37" s="232">
        <v>0</v>
      </c>
      <c r="CI37" s="232">
        <v>0</v>
      </c>
      <c r="CJ37" s="232">
        <v>0</v>
      </c>
      <c r="CK37" s="232">
        <v>0</v>
      </c>
      <c r="CL37" s="232">
        <v>0</v>
      </c>
      <c r="CM37" s="232">
        <v>0</v>
      </c>
      <c r="CN37" s="232">
        <v>0</v>
      </c>
      <c r="CO37" s="232">
        <v>0</v>
      </c>
      <c r="CP37" s="232">
        <v>0</v>
      </c>
      <c r="CQ37" s="232">
        <v>0</v>
      </c>
      <c r="CR37" s="232">
        <v>0</v>
      </c>
      <c r="CS37" s="232">
        <v>0</v>
      </c>
      <c r="CT37" s="232">
        <v>0</v>
      </c>
      <c r="CU37" s="232">
        <v>0</v>
      </c>
      <c r="CV37" s="232">
        <v>0</v>
      </c>
      <c r="CW37" s="232">
        <v>0</v>
      </c>
      <c r="CX37" s="232">
        <v>0</v>
      </c>
      <c r="CY37" s="232">
        <v>0</v>
      </c>
      <c r="CZ37" s="232">
        <v>0</v>
      </c>
      <c r="DA37" s="232">
        <v>0</v>
      </c>
      <c r="DB37" s="232">
        <v>0</v>
      </c>
      <c r="DC37" s="232">
        <v>0</v>
      </c>
      <c r="DD37" s="232">
        <v>0</v>
      </c>
      <c r="DE37" s="232">
        <v>0</v>
      </c>
      <c r="DF37" s="232">
        <v>0</v>
      </c>
      <c r="DG37" s="232">
        <v>0</v>
      </c>
      <c r="DH37" s="232">
        <v>0</v>
      </c>
      <c r="DI37" s="232">
        <v>0</v>
      </c>
      <c r="DJ37" s="232">
        <v>0</v>
      </c>
      <c r="DK37" s="232">
        <v>0</v>
      </c>
      <c r="DL37" s="232">
        <v>0</v>
      </c>
      <c r="DM37" s="232">
        <v>0</v>
      </c>
      <c r="DN37" s="232">
        <v>0</v>
      </c>
      <c r="DO37" s="232">
        <v>0</v>
      </c>
      <c r="DP37" s="232">
        <v>0</v>
      </c>
      <c r="DQ37" s="232">
        <v>0</v>
      </c>
      <c r="DR37" s="232">
        <v>0</v>
      </c>
      <c r="DS37" s="232">
        <v>0</v>
      </c>
      <c r="DT37" s="232">
        <v>0</v>
      </c>
      <c r="DU37" s="232">
        <v>0</v>
      </c>
      <c r="DV37" s="232">
        <v>0</v>
      </c>
      <c r="DW37" s="232">
        <v>0</v>
      </c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</row>
    <row r="38" spans="1:238" s="85" customFormat="1" x14ac:dyDescent="0.35">
      <c r="A38" s="84"/>
      <c r="C38" s="91"/>
      <c r="D38" s="9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216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</row>
    <row r="39" spans="1:238" x14ac:dyDescent="0.35">
      <c r="A39" s="246" t="s">
        <v>76</v>
      </c>
      <c r="B39" s="246"/>
      <c r="C39" s="51" t="s">
        <v>16</v>
      </c>
      <c r="D39" s="51" t="s">
        <v>17</v>
      </c>
      <c r="E39" s="59">
        <v>41913</v>
      </c>
      <c r="F39" s="59">
        <v>41944</v>
      </c>
      <c r="G39" s="73">
        <v>41974</v>
      </c>
      <c r="H39" s="73">
        <v>42005</v>
      </c>
      <c r="I39" s="73">
        <v>42036</v>
      </c>
      <c r="J39" s="73">
        <v>42064</v>
      </c>
      <c r="K39" s="73">
        <v>42095</v>
      </c>
      <c r="L39" s="73">
        <v>42125</v>
      </c>
      <c r="M39" s="73">
        <v>42156</v>
      </c>
      <c r="N39" s="73">
        <v>42186</v>
      </c>
      <c r="O39" s="73">
        <v>42217</v>
      </c>
      <c r="P39" s="73">
        <v>42248</v>
      </c>
      <c r="Q39" s="73">
        <v>42278</v>
      </c>
      <c r="R39" s="73">
        <v>42309</v>
      </c>
      <c r="S39" s="73">
        <v>42339</v>
      </c>
      <c r="T39" s="73">
        <v>42370</v>
      </c>
      <c r="U39" s="73">
        <v>42401</v>
      </c>
      <c r="V39" s="73">
        <v>42430</v>
      </c>
      <c r="W39" s="73">
        <v>42461</v>
      </c>
      <c r="X39" s="73">
        <v>42491</v>
      </c>
      <c r="Y39" s="73">
        <v>42522</v>
      </c>
      <c r="Z39" s="73">
        <v>42552</v>
      </c>
      <c r="AA39" s="73">
        <v>42583</v>
      </c>
      <c r="AB39" s="73">
        <v>42614</v>
      </c>
      <c r="AC39" s="73">
        <v>42644</v>
      </c>
      <c r="AD39" s="73">
        <v>42675</v>
      </c>
      <c r="AE39" s="73">
        <v>42705</v>
      </c>
      <c r="AF39" s="73">
        <v>42736</v>
      </c>
      <c r="AG39" s="73">
        <v>42767</v>
      </c>
      <c r="AH39" s="73">
        <v>42795</v>
      </c>
      <c r="AI39" s="73">
        <v>42826</v>
      </c>
      <c r="AJ39" s="73">
        <v>42856</v>
      </c>
      <c r="AK39" s="73">
        <v>42887</v>
      </c>
      <c r="AL39" s="73">
        <v>42917</v>
      </c>
      <c r="AM39" s="73">
        <v>42948</v>
      </c>
      <c r="AN39" s="73">
        <v>42979</v>
      </c>
      <c r="AO39" s="73">
        <v>43009</v>
      </c>
      <c r="AP39" s="73">
        <v>43040</v>
      </c>
      <c r="AQ39" s="73">
        <v>43070</v>
      </c>
      <c r="AR39" s="73">
        <v>43101</v>
      </c>
      <c r="AS39" s="73">
        <v>43132</v>
      </c>
      <c r="AT39" s="73">
        <v>43160</v>
      </c>
      <c r="AU39" s="73">
        <v>43191</v>
      </c>
      <c r="AV39" s="73">
        <v>43221</v>
      </c>
      <c r="AW39" s="73">
        <v>43252</v>
      </c>
      <c r="AX39" s="73">
        <v>43282</v>
      </c>
      <c r="AY39" s="73">
        <v>43313</v>
      </c>
      <c r="AZ39" s="73">
        <v>43344</v>
      </c>
      <c r="BA39" s="73">
        <v>43374</v>
      </c>
      <c r="BB39" s="73">
        <v>43405</v>
      </c>
      <c r="BC39" s="73">
        <v>43435</v>
      </c>
      <c r="BD39" s="73">
        <v>43466</v>
      </c>
      <c r="BE39" s="73">
        <v>43497</v>
      </c>
      <c r="BF39" s="73">
        <v>43525</v>
      </c>
      <c r="BG39" s="215">
        <v>43556</v>
      </c>
      <c r="BH39" s="217">
        <v>43586</v>
      </c>
      <c r="BI39" s="217">
        <v>43617</v>
      </c>
      <c r="BJ39" s="217">
        <v>43617</v>
      </c>
      <c r="BK39" s="217">
        <v>43617</v>
      </c>
      <c r="BL39" s="217">
        <v>43709</v>
      </c>
      <c r="BM39" s="217">
        <v>43739</v>
      </c>
      <c r="BN39" s="217">
        <v>43770</v>
      </c>
      <c r="BO39" s="52">
        <v>43800</v>
      </c>
      <c r="BP39" s="52">
        <v>43831</v>
      </c>
      <c r="BQ39" s="52">
        <v>43862</v>
      </c>
      <c r="BR39" s="52">
        <v>43891</v>
      </c>
      <c r="BS39" s="52">
        <v>43922</v>
      </c>
      <c r="BT39" s="52">
        <v>43952</v>
      </c>
      <c r="BU39" s="52">
        <v>43983</v>
      </c>
      <c r="BV39" s="52">
        <v>44013</v>
      </c>
      <c r="BW39" s="52">
        <v>44044</v>
      </c>
      <c r="BX39" s="52">
        <v>44075</v>
      </c>
      <c r="BY39" s="52">
        <v>44105</v>
      </c>
      <c r="BZ39" s="52">
        <v>44136</v>
      </c>
      <c r="CA39" s="52">
        <v>44166</v>
      </c>
      <c r="CB39" s="52">
        <v>44197</v>
      </c>
      <c r="CC39" s="52">
        <v>44228</v>
      </c>
      <c r="CD39" s="52">
        <v>44256</v>
      </c>
      <c r="CE39" s="52">
        <v>44287</v>
      </c>
      <c r="CF39" s="52">
        <v>44317</v>
      </c>
      <c r="CG39" s="52">
        <v>44348</v>
      </c>
      <c r="CH39" s="52">
        <v>44378</v>
      </c>
      <c r="CI39" s="52">
        <v>44409</v>
      </c>
      <c r="CJ39" s="52">
        <v>44440</v>
      </c>
      <c r="CK39" s="52">
        <v>44470</v>
      </c>
      <c r="CL39" s="52">
        <v>44501</v>
      </c>
      <c r="CM39" s="52">
        <v>44531</v>
      </c>
      <c r="CN39" s="52">
        <v>44562</v>
      </c>
      <c r="CO39" s="52">
        <v>44593</v>
      </c>
      <c r="CP39" s="52">
        <v>44621</v>
      </c>
      <c r="CQ39" s="52">
        <v>44652</v>
      </c>
      <c r="CR39" s="52">
        <v>44682</v>
      </c>
      <c r="CS39" s="52">
        <v>44713</v>
      </c>
      <c r="CT39" s="52">
        <v>44743</v>
      </c>
      <c r="CU39" s="52">
        <v>44774</v>
      </c>
      <c r="CV39" s="52">
        <v>44805</v>
      </c>
      <c r="CW39" s="52">
        <v>44835</v>
      </c>
      <c r="CX39" s="52">
        <v>44866</v>
      </c>
      <c r="CY39" s="52">
        <v>44896</v>
      </c>
      <c r="CZ39" s="52">
        <v>44927</v>
      </c>
      <c r="DA39" s="52">
        <v>44958</v>
      </c>
      <c r="DB39" s="52">
        <v>44986</v>
      </c>
      <c r="DC39" s="52">
        <v>45017</v>
      </c>
      <c r="DD39" s="52">
        <v>45047</v>
      </c>
      <c r="DE39" s="52">
        <v>45078</v>
      </c>
      <c r="DF39" s="52">
        <v>45108</v>
      </c>
      <c r="DG39" s="52">
        <v>45139</v>
      </c>
      <c r="DH39" s="52">
        <v>45170</v>
      </c>
      <c r="DI39" s="52">
        <v>45200</v>
      </c>
      <c r="DJ39" s="52">
        <v>45231</v>
      </c>
      <c r="DK39" s="52">
        <v>45261</v>
      </c>
      <c r="DL39" s="52">
        <v>45292</v>
      </c>
      <c r="DM39" s="52">
        <v>45323</v>
      </c>
      <c r="DN39" s="52">
        <v>45352</v>
      </c>
      <c r="DO39" s="52">
        <v>45383</v>
      </c>
      <c r="DP39" s="52">
        <v>45413</v>
      </c>
      <c r="DQ39" s="52">
        <v>45444</v>
      </c>
      <c r="DR39" s="52">
        <v>45474</v>
      </c>
      <c r="DS39" s="52">
        <v>45505</v>
      </c>
      <c r="DT39" s="52">
        <v>45536</v>
      </c>
      <c r="DU39" s="52">
        <v>45566</v>
      </c>
      <c r="DV39" s="52">
        <v>45597</v>
      </c>
      <c r="DW39" s="52">
        <v>45627</v>
      </c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</row>
    <row r="40" spans="1:238" s="58" customFormat="1" ht="31" x14ac:dyDescent="0.35">
      <c r="A40" s="50" t="s">
        <v>75</v>
      </c>
      <c r="B40" s="110" t="s">
        <v>14</v>
      </c>
      <c r="C40" s="109" t="s">
        <v>0</v>
      </c>
      <c r="D40" s="109" t="s">
        <v>18</v>
      </c>
      <c r="E40" s="107"/>
      <c r="F40" s="60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6"/>
      <c r="AD40" s="76"/>
      <c r="AE40" s="76"/>
      <c r="AF40" s="79"/>
      <c r="AG40" s="79"/>
      <c r="AH40" s="79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216"/>
      <c r="BL40" s="226"/>
      <c r="BM40" s="226"/>
      <c r="BN40" s="226"/>
      <c r="BO40" s="232">
        <v>0.66666666666666696</v>
      </c>
      <c r="BP40" s="232">
        <v>1.9966666698455799</v>
      </c>
      <c r="BQ40" s="232">
        <v>1.9966666698455799</v>
      </c>
      <c r="BR40" s="232">
        <v>1.9966666698455799</v>
      </c>
      <c r="BS40" s="232">
        <v>1.1566666762034099</v>
      </c>
      <c r="BT40" s="232">
        <v>1.1566666762034099</v>
      </c>
      <c r="BU40" s="232">
        <v>1.1566666762034099</v>
      </c>
      <c r="BV40" s="232">
        <v>1.6400000254313101</v>
      </c>
      <c r="BW40" s="232">
        <v>1.6400000254313101</v>
      </c>
      <c r="BX40" s="232">
        <v>1.6400000254313101</v>
      </c>
      <c r="BY40" s="232">
        <v>3.8466666539510102</v>
      </c>
      <c r="BZ40" s="232">
        <v>3.8466666539510102</v>
      </c>
      <c r="CA40" s="232">
        <v>3.8466666539510102</v>
      </c>
      <c r="CB40" s="232">
        <v>3.1799999872843401</v>
      </c>
      <c r="CC40" s="232">
        <v>3.1799999872843401</v>
      </c>
      <c r="CD40" s="232">
        <v>3.1799999872843401</v>
      </c>
      <c r="CE40" s="232">
        <v>1.9166666666666701</v>
      </c>
      <c r="CF40" s="232">
        <v>1.9166666666666701</v>
      </c>
      <c r="CG40" s="232">
        <v>1.9166666666666701</v>
      </c>
      <c r="CH40" s="232">
        <v>2.1833333969116202</v>
      </c>
      <c r="CI40" s="232">
        <v>2.1833333969116202</v>
      </c>
      <c r="CJ40" s="232">
        <v>2.1833333969116202</v>
      </c>
      <c r="CK40" s="232">
        <v>1.6499999364217099</v>
      </c>
      <c r="CL40" s="232">
        <v>1.6499999364217099</v>
      </c>
      <c r="CM40" s="232">
        <v>1.6499999364217099</v>
      </c>
      <c r="CN40" s="232">
        <v>2.0333333015441899</v>
      </c>
      <c r="CO40" s="232">
        <v>2.0333333015441899</v>
      </c>
      <c r="CP40" s="232">
        <v>2.0333333015441899</v>
      </c>
      <c r="CQ40" s="232">
        <v>1.94999996821086</v>
      </c>
      <c r="CR40" s="232">
        <v>1.94999996821086</v>
      </c>
      <c r="CS40" s="232">
        <v>1.94999996821086</v>
      </c>
      <c r="CT40" s="232">
        <v>1.80000003178914</v>
      </c>
      <c r="CU40" s="232">
        <v>1.80000003178914</v>
      </c>
      <c r="CV40" s="232">
        <v>1.80000003178914</v>
      </c>
      <c r="CW40" s="232">
        <v>0</v>
      </c>
      <c r="CX40" s="232">
        <v>0</v>
      </c>
      <c r="CY40" s="232">
        <v>0</v>
      </c>
      <c r="CZ40" s="232">
        <v>0</v>
      </c>
      <c r="DA40" s="232">
        <v>0</v>
      </c>
      <c r="DB40" s="232">
        <v>0</v>
      </c>
      <c r="DC40" s="232">
        <v>0</v>
      </c>
      <c r="DD40" s="232">
        <v>0</v>
      </c>
      <c r="DE40" s="232">
        <v>0</v>
      </c>
      <c r="DF40" s="232">
        <v>0</v>
      </c>
      <c r="DG40" s="232">
        <v>0</v>
      </c>
      <c r="DH40" s="232">
        <v>0</v>
      </c>
      <c r="DI40" s="232">
        <v>0</v>
      </c>
      <c r="DJ40" s="232">
        <v>0</v>
      </c>
      <c r="DK40" s="232">
        <v>0</v>
      </c>
      <c r="DL40" s="232">
        <v>0</v>
      </c>
      <c r="DM40" s="232">
        <v>0</v>
      </c>
      <c r="DN40" s="232">
        <v>0</v>
      </c>
      <c r="DO40" s="232">
        <v>0</v>
      </c>
      <c r="DP40" s="232">
        <v>0</v>
      </c>
      <c r="DQ40" s="232">
        <v>0</v>
      </c>
      <c r="DR40" s="232">
        <v>0</v>
      </c>
      <c r="DS40" s="232">
        <v>0</v>
      </c>
      <c r="DT40" s="232">
        <v>0</v>
      </c>
      <c r="DU40" s="232">
        <v>0</v>
      </c>
      <c r="DV40" s="232">
        <v>0</v>
      </c>
      <c r="DW40" s="232">
        <v>0</v>
      </c>
    </row>
    <row r="41" spans="1:238" s="85" customFormat="1" ht="15" customHeight="1" x14ac:dyDescent="0.35">
      <c r="A41" s="84"/>
      <c r="B41" s="86"/>
      <c r="C41" s="70"/>
      <c r="D41" s="7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1"/>
      <c r="AC41" s="62"/>
      <c r="AD41" s="62"/>
      <c r="AE41" s="6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9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</row>
    <row r="42" spans="1:238" s="85" customFormat="1" ht="15" customHeight="1" x14ac:dyDescent="0.35">
      <c r="A42" s="84"/>
      <c r="C42" s="70"/>
      <c r="D42" s="70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7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</row>
    <row r="43" spans="1:238" s="85" customFormat="1" x14ac:dyDescent="0.35">
      <c r="A43" s="84"/>
      <c r="C43" s="70"/>
      <c r="D43" s="70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7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</row>
    <row r="44" spans="1:238" s="85" customFormat="1" x14ac:dyDescent="0.35">
      <c r="A44" s="84"/>
      <c r="C44" s="70"/>
      <c r="D44" s="70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7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</row>
    <row r="45" spans="1:238" s="85" customFormat="1" x14ac:dyDescent="0.35">
      <c r="A45" s="84"/>
      <c r="C45" s="70"/>
      <c r="D45" s="70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7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</row>
    <row r="46" spans="1:238" s="85" customFormat="1" ht="15" customHeight="1" x14ac:dyDescent="0.35">
      <c r="A46" s="84"/>
      <c r="B46" s="86"/>
      <c r="C46" s="70"/>
      <c r="D46" s="7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1"/>
      <c r="AC46" s="62"/>
      <c r="AD46" s="62"/>
      <c r="AE46" s="6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9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</row>
    <row r="47" spans="1:238" s="85" customFormat="1" x14ac:dyDescent="0.35">
      <c r="A47" s="84"/>
      <c r="B47" s="88"/>
      <c r="C47" s="70"/>
      <c r="D47" s="7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7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</row>
    <row r="48" spans="1:238" s="85" customFormat="1" x14ac:dyDescent="0.35">
      <c r="A48" s="84"/>
      <c r="C48" s="70"/>
      <c r="D48" s="70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7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</row>
    <row r="49" spans="1:106" s="85" customFormat="1" x14ac:dyDescent="0.35">
      <c r="A49" s="84"/>
      <c r="C49" s="70"/>
      <c r="D49" s="70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7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</row>
    <row r="50" spans="1:106" s="85" customFormat="1" x14ac:dyDescent="0.35">
      <c r="A50" s="84"/>
      <c r="B50" s="88"/>
      <c r="C50" s="70"/>
      <c r="D50" s="70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7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</row>
    <row r="51" spans="1:106" s="85" customFormat="1" x14ac:dyDescent="0.35">
      <c r="A51" s="84"/>
      <c r="B51" s="88"/>
      <c r="C51" s="70"/>
      <c r="D51" s="70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7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</row>
    <row r="52" spans="1:106" s="85" customFormat="1" x14ac:dyDescent="0.35">
      <c r="A52" s="84"/>
      <c r="B52" s="88"/>
      <c r="C52" s="70"/>
      <c r="D52" s="70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7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</row>
    <row r="53" spans="1:106" s="85" customFormat="1" x14ac:dyDescent="0.35">
      <c r="A53" s="84"/>
      <c r="C53" s="70"/>
      <c r="D53" s="70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7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</row>
    <row r="54" spans="1:106" s="85" customFormat="1" x14ac:dyDescent="0.35">
      <c r="A54" s="84"/>
      <c r="C54" s="70"/>
      <c r="D54" s="70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7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</row>
    <row r="55" spans="1:106" s="85" customFormat="1" x14ac:dyDescent="0.35">
      <c r="A55" s="84"/>
      <c r="C55" s="70"/>
      <c r="D55" s="70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7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</row>
    <row r="56" spans="1:106" s="85" customFormat="1" x14ac:dyDescent="0.35">
      <c r="A56" s="84"/>
      <c r="C56" s="70"/>
      <c r="D56" s="70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7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</row>
    <row r="57" spans="1:106" s="85" customFormat="1" x14ac:dyDescent="0.35">
      <c r="A57" s="84"/>
      <c r="C57" s="70"/>
      <c r="D57" s="70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7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</row>
    <row r="58" spans="1:106" s="85" customFormat="1" x14ac:dyDescent="0.35">
      <c r="A58" s="84"/>
      <c r="C58" s="70"/>
      <c r="D58" s="70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7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</row>
    <row r="59" spans="1:106" s="85" customFormat="1" x14ac:dyDescent="0.35">
      <c r="A59" s="84"/>
      <c r="C59" s="70"/>
      <c r="D59" s="70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7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</row>
    <row r="60" spans="1:106" s="85" customFormat="1" x14ac:dyDescent="0.35">
      <c r="A60" s="84"/>
      <c r="C60" s="70"/>
      <c r="D60" s="70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7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</row>
    <row r="61" spans="1:106" s="85" customFormat="1" x14ac:dyDescent="0.35">
      <c r="A61" s="84"/>
      <c r="C61" s="70"/>
      <c r="D61" s="70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7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</row>
    <row r="62" spans="1:106" s="85" customFormat="1" x14ac:dyDescent="0.35">
      <c r="A62" s="84"/>
      <c r="C62" s="70"/>
      <c r="D62" s="70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7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</row>
    <row r="63" spans="1:106" s="85" customFormat="1" x14ac:dyDescent="0.35">
      <c r="A63" s="84"/>
      <c r="C63" s="70"/>
      <c r="D63" s="70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7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</row>
    <row r="64" spans="1:106" s="85" customFormat="1" x14ac:dyDescent="0.35">
      <c r="A64" s="84"/>
      <c r="C64" s="70"/>
      <c r="D64" s="70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7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</row>
    <row r="65" spans="1:106" s="85" customFormat="1" x14ac:dyDescent="0.35">
      <c r="A65" s="84"/>
      <c r="C65" s="70"/>
      <c r="D65" s="70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7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</row>
    <row r="66" spans="1:106" s="85" customFormat="1" x14ac:dyDescent="0.35">
      <c r="A66" s="84"/>
      <c r="C66" s="70"/>
      <c r="D66" s="7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7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</row>
    <row r="67" spans="1:106" s="85" customFormat="1" x14ac:dyDescent="0.35">
      <c r="A67" s="84"/>
      <c r="C67" s="70"/>
      <c r="D67" s="70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7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</row>
    <row r="68" spans="1:106" s="85" customFormat="1" x14ac:dyDescent="0.35">
      <c r="A68" s="84"/>
      <c r="C68" s="70"/>
      <c r="D68" s="70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7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</row>
    <row r="69" spans="1:106" s="85" customFormat="1" x14ac:dyDescent="0.35">
      <c r="A69" s="84"/>
      <c r="C69" s="70"/>
      <c r="D69" s="70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7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</row>
    <row r="70" spans="1:106" s="85" customFormat="1" x14ac:dyDescent="0.35">
      <c r="A70" s="84"/>
      <c r="C70" s="70"/>
      <c r="D70" s="70"/>
      <c r="E70" s="62"/>
      <c r="F70" s="62"/>
      <c r="G70" s="62"/>
      <c r="H70" s="62"/>
      <c r="I70" s="62">
        <v>103301002</v>
      </c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5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7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</row>
    <row r="71" spans="1:106" s="85" customFormat="1" x14ac:dyDescent="0.35">
      <c r="A71" s="84"/>
      <c r="C71" s="70"/>
      <c r="D71" s="70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6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7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</row>
    <row r="72" spans="1:106" s="85" customFormat="1" x14ac:dyDescent="0.35">
      <c r="A72" s="84"/>
      <c r="C72" s="70"/>
      <c r="D72" s="70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6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7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</row>
    <row r="73" spans="1:106" s="85" customFormat="1" x14ac:dyDescent="0.35">
      <c r="A73" s="84"/>
      <c r="C73" s="70"/>
      <c r="D73" s="70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6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7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</row>
    <row r="74" spans="1:106" s="85" customFormat="1" x14ac:dyDescent="0.35">
      <c r="A74" s="84"/>
      <c r="C74" s="70"/>
      <c r="D74" s="70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6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7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</row>
    <row r="75" spans="1:106" s="85" customFormat="1" x14ac:dyDescent="0.35">
      <c r="A75" s="84"/>
      <c r="C75" s="70"/>
      <c r="D75" s="70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6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7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</row>
    <row r="76" spans="1:106" s="85" customFormat="1" x14ac:dyDescent="0.35">
      <c r="A76" s="84"/>
      <c r="C76" s="70"/>
      <c r="D76" s="70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6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7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</row>
    <row r="77" spans="1:106" s="85" customFormat="1" x14ac:dyDescent="0.35">
      <c r="A77" s="84"/>
      <c r="C77" s="70"/>
      <c r="D77" s="7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6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7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</row>
    <row r="78" spans="1:106" s="85" customFormat="1" x14ac:dyDescent="0.35">
      <c r="A78" s="84"/>
      <c r="C78" s="70"/>
      <c r="D78" s="7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6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7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</row>
    <row r="79" spans="1:106" s="85" customFormat="1" x14ac:dyDescent="0.35">
      <c r="A79" s="84"/>
      <c r="C79" s="70"/>
      <c r="D79" s="7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6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7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</row>
    <row r="80" spans="1:106" s="85" customFormat="1" x14ac:dyDescent="0.35">
      <c r="A80" s="84"/>
      <c r="C80" s="70"/>
      <c r="D80" s="7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6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7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</row>
    <row r="81" spans="1:106" s="85" customFormat="1" x14ac:dyDescent="0.35">
      <c r="A81" s="84"/>
      <c r="C81" s="70"/>
      <c r="D81" s="70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6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7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</row>
    <row r="82" spans="1:106" s="85" customFormat="1" x14ac:dyDescent="0.35">
      <c r="A82" s="84"/>
      <c r="C82" s="70"/>
      <c r="D82" s="7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6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7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</row>
    <row r="83" spans="1:106" s="85" customFormat="1" x14ac:dyDescent="0.35">
      <c r="A83" s="84"/>
      <c r="C83" s="70"/>
      <c r="D83" s="70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6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7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</row>
    <row r="84" spans="1:106" s="85" customFormat="1" x14ac:dyDescent="0.35">
      <c r="A84" s="84"/>
      <c r="C84" s="70"/>
      <c r="D84" s="70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6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7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</row>
    <row r="85" spans="1:106" s="85" customFormat="1" x14ac:dyDescent="0.35">
      <c r="A85" s="84"/>
      <c r="C85" s="70"/>
      <c r="D85" s="70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6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7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</row>
    <row r="86" spans="1:106" s="85" customFormat="1" x14ac:dyDescent="0.35">
      <c r="A86" s="84"/>
      <c r="C86" s="70"/>
      <c r="D86" s="70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6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7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</row>
    <row r="87" spans="1:106" s="85" customFormat="1" x14ac:dyDescent="0.35">
      <c r="A87" s="84"/>
      <c r="C87" s="70"/>
      <c r="D87" s="70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6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7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</row>
    <row r="88" spans="1:106" s="85" customFormat="1" x14ac:dyDescent="0.35">
      <c r="A88" s="84"/>
      <c r="C88" s="70"/>
      <c r="D88" s="70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6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7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</row>
    <row r="89" spans="1:106" s="85" customFormat="1" x14ac:dyDescent="0.35">
      <c r="A89" s="84"/>
      <c r="C89" s="70"/>
      <c r="D89" s="70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6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7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</row>
    <row r="90" spans="1:106" s="85" customFormat="1" x14ac:dyDescent="0.35">
      <c r="A90" s="84"/>
      <c r="C90" s="70"/>
      <c r="D90" s="70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6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7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</row>
    <row r="91" spans="1:106" s="85" customFormat="1" x14ac:dyDescent="0.35">
      <c r="A91" s="84"/>
      <c r="C91" s="70"/>
      <c r="D91" s="70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6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7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</row>
    <row r="92" spans="1:106" s="85" customFormat="1" x14ac:dyDescent="0.35">
      <c r="A92" s="84"/>
      <c r="C92" s="70"/>
      <c r="D92" s="70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6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7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</row>
    <row r="93" spans="1:106" s="85" customFormat="1" x14ac:dyDescent="0.35">
      <c r="A93" s="84"/>
      <c r="C93" s="70"/>
      <c r="D93" s="70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6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7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</row>
    <row r="94" spans="1:106" s="85" customFormat="1" x14ac:dyDescent="0.35">
      <c r="A94" s="84"/>
      <c r="C94" s="70"/>
      <c r="D94" s="7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6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7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</row>
    <row r="95" spans="1:106" s="85" customFormat="1" x14ac:dyDescent="0.35">
      <c r="A95" s="84"/>
      <c r="C95" s="70"/>
      <c r="D95" s="70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6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7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</row>
    <row r="96" spans="1:106" s="85" customFormat="1" x14ac:dyDescent="0.35">
      <c r="A96" s="84"/>
      <c r="C96" s="70"/>
      <c r="D96" s="70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6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7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  <c r="DB96" s="70"/>
    </row>
    <row r="97" spans="1:106 16384:16384" s="85" customFormat="1" x14ac:dyDescent="0.35">
      <c r="A97" s="84"/>
      <c r="C97" s="70"/>
      <c r="D97" s="70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6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7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  <c r="DB97" s="70"/>
    </row>
    <row r="98" spans="1:106 16384:16384" s="85" customFormat="1" x14ac:dyDescent="0.35">
      <c r="A98" s="84"/>
      <c r="C98" s="70"/>
      <c r="D98" s="70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6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7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XFD98" s="85">
        <v>43</v>
      </c>
    </row>
    <row r="99" spans="1:106 16384:16384" s="85" customFormat="1" x14ac:dyDescent="0.35">
      <c r="A99" s="84"/>
      <c r="C99" s="70"/>
      <c r="D99" s="70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7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</row>
    <row r="100" spans="1:106 16384:16384" s="85" customFormat="1" x14ac:dyDescent="0.35">
      <c r="A100" s="84"/>
      <c r="C100" s="70"/>
      <c r="D100" s="7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7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</row>
    <row r="101" spans="1:106 16384:16384" s="85" customFormat="1" x14ac:dyDescent="0.35">
      <c r="A101" s="84"/>
      <c r="C101" s="70"/>
      <c r="D101" s="70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7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</row>
    <row r="102" spans="1:106 16384:16384" s="85" customFormat="1" x14ac:dyDescent="0.35">
      <c r="A102" s="84"/>
      <c r="C102" s="70"/>
      <c r="D102" s="70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7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</row>
    <row r="103" spans="1:106 16384:16384" s="85" customFormat="1" x14ac:dyDescent="0.35">
      <c r="A103" s="84"/>
      <c r="C103" s="70"/>
      <c r="D103" s="70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7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</row>
    <row r="104" spans="1:106 16384:16384" s="85" customFormat="1" x14ac:dyDescent="0.35">
      <c r="A104" s="84"/>
      <c r="C104" s="70"/>
      <c r="D104" s="70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7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</row>
    <row r="105" spans="1:106 16384:16384" s="85" customFormat="1" x14ac:dyDescent="0.35">
      <c r="A105" s="84"/>
      <c r="C105" s="70"/>
      <c r="D105" s="70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7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</row>
    <row r="106" spans="1:106 16384:16384" s="85" customFormat="1" x14ac:dyDescent="0.35">
      <c r="A106" s="84"/>
      <c r="C106" s="70"/>
      <c r="D106" s="70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7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</row>
    <row r="107" spans="1:106 16384:16384" s="85" customFormat="1" x14ac:dyDescent="0.35">
      <c r="A107" s="84"/>
      <c r="C107" s="70"/>
      <c r="D107" s="70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7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</row>
    <row r="108" spans="1:106 16384:16384" s="85" customFormat="1" x14ac:dyDescent="0.35">
      <c r="A108" s="84"/>
      <c r="C108" s="70"/>
      <c r="D108" s="70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7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</row>
    <row r="109" spans="1:106 16384:16384" s="85" customFormat="1" x14ac:dyDescent="0.35">
      <c r="A109" s="84"/>
      <c r="C109" s="70"/>
      <c r="D109" s="70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7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</row>
    <row r="110" spans="1:106 16384:16384" s="85" customFormat="1" x14ac:dyDescent="0.35">
      <c r="A110" s="84"/>
      <c r="C110" s="70"/>
      <c r="D110" s="70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7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</row>
    <row r="111" spans="1:106 16384:16384" s="85" customFormat="1" x14ac:dyDescent="0.35">
      <c r="A111" s="84"/>
      <c r="C111" s="70"/>
      <c r="D111" s="70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7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</row>
    <row r="112" spans="1:106 16384:16384" s="85" customFormat="1" x14ac:dyDescent="0.35">
      <c r="A112" s="84"/>
      <c r="C112" s="70"/>
      <c r="D112" s="70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7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</row>
    <row r="113" spans="1:106" s="85" customFormat="1" x14ac:dyDescent="0.35">
      <c r="A113" s="84"/>
      <c r="C113" s="70"/>
      <c r="D113" s="70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7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  <c r="DB113" s="70"/>
    </row>
    <row r="114" spans="1:106" s="85" customFormat="1" x14ac:dyDescent="0.35">
      <c r="A114" s="84"/>
      <c r="C114" s="70"/>
      <c r="D114" s="70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7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</row>
    <row r="115" spans="1:106" s="85" customFormat="1" x14ac:dyDescent="0.35">
      <c r="A115" s="84"/>
      <c r="C115" s="70"/>
      <c r="D115" s="70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7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  <c r="DB115" s="70"/>
    </row>
    <row r="116" spans="1:106" s="85" customFormat="1" x14ac:dyDescent="0.35">
      <c r="A116" s="84"/>
      <c r="C116" s="70"/>
      <c r="D116" s="70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7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  <c r="DB116" s="70"/>
    </row>
    <row r="117" spans="1:106" s="85" customFormat="1" x14ac:dyDescent="0.35">
      <c r="A117" s="84"/>
      <c r="C117" s="70"/>
      <c r="D117" s="70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7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  <c r="DB117" s="70"/>
    </row>
    <row r="118" spans="1:106" s="85" customFormat="1" x14ac:dyDescent="0.35">
      <c r="A118" s="84"/>
      <c r="C118" s="70"/>
      <c r="D118" s="70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7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</row>
    <row r="119" spans="1:106" s="85" customFormat="1" x14ac:dyDescent="0.35">
      <c r="A119" s="84"/>
      <c r="C119" s="70"/>
      <c r="D119" s="70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7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</row>
    <row r="120" spans="1:106" s="85" customFormat="1" x14ac:dyDescent="0.35">
      <c r="A120" s="84"/>
      <c r="C120" s="70"/>
      <c r="D120" s="70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7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</row>
    <row r="121" spans="1:106" s="85" customFormat="1" x14ac:dyDescent="0.35">
      <c r="A121" s="84"/>
      <c r="C121" s="70"/>
      <c r="D121" s="70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7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</row>
    <row r="122" spans="1:106" s="85" customFormat="1" x14ac:dyDescent="0.35">
      <c r="A122" s="84"/>
      <c r="C122" s="70"/>
      <c r="D122" s="70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7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</row>
    <row r="123" spans="1:106" s="85" customFormat="1" x14ac:dyDescent="0.35">
      <c r="A123" s="84"/>
      <c r="C123" s="70"/>
      <c r="D123" s="70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7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  <c r="DB123" s="70"/>
    </row>
    <row r="124" spans="1:106" s="85" customFormat="1" x14ac:dyDescent="0.35">
      <c r="A124" s="84"/>
      <c r="C124" s="70"/>
      <c r="D124" s="70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7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/>
    </row>
    <row r="125" spans="1:106" s="85" customFormat="1" x14ac:dyDescent="0.35">
      <c r="A125" s="84"/>
      <c r="C125" s="70"/>
      <c r="D125" s="70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7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</row>
    <row r="126" spans="1:106" s="85" customFormat="1" x14ac:dyDescent="0.35">
      <c r="A126" s="84"/>
      <c r="C126" s="70"/>
      <c r="D126" s="70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7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</row>
    <row r="127" spans="1:106" s="85" customFormat="1" x14ac:dyDescent="0.35">
      <c r="A127" s="84"/>
      <c r="C127" s="70"/>
      <c r="D127" s="70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7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</row>
    <row r="128" spans="1:106" s="85" customFormat="1" x14ac:dyDescent="0.35">
      <c r="A128" s="84"/>
      <c r="C128" s="70"/>
      <c r="D128" s="70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7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</row>
    <row r="129" spans="1:106" s="85" customFormat="1" x14ac:dyDescent="0.35">
      <c r="A129" s="84"/>
      <c r="C129" s="70"/>
      <c r="D129" s="70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7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</row>
    <row r="130" spans="1:106" s="85" customFormat="1" x14ac:dyDescent="0.35">
      <c r="A130" s="84"/>
      <c r="C130" s="70"/>
      <c r="D130" s="70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7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</row>
    <row r="131" spans="1:106" s="85" customFormat="1" x14ac:dyDescent="0.35">
      <c r="A131" s="84"/>
      <c r="C131" s="70"/>
      <c r="D131" s="70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7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</row>
    <row r="132" spans="1:106" s="85" customFormat="1" x14ac:dyDescent="0.35">
      <c r="A132" s="84"/>
      <c r="C132" s="70"/>
      <c r="D132" s="70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7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</row>
    <row r="133" spans="1:106" s="85" customFormat="1" x14ac:dyDescent="0.35">
      <c r="A133" s="84"/>
      <c r="C133" s="70"/>
      <c r="D133" s="70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7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</row>
    <row r="134" spans="1:106" s="85" customFormat="1" x14ac:dyDescent="0.35">
      <c r="A134" s="84"/>
      <c r="C134" s="70"/>
      <c r="D134" s="70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7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</row>
    <row r="135" spans="1:106" s="85" customFormat="1" x14ac:dyDescent="0.35">
      <c r="A135" s="84"/>
      <c r="C135" s="70"/>
      <c r="D135" s="70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7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</row>
    <row r="136" spans="1:106" s="85" customFormat="1" x14ac:dyDescent="0.35">
      <c r="A136" s="84"/>
      <c r="C136" s="70"/>
      <c r="D136" s="70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7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</row>
    <row r="137" spans="1:106" s="85" customFormat="1" x14ac:dyDescent="0.35">
      <c r="A137" s="84"/>
      <c r="C137" s="70"/>
      <c r="D137" s="70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7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</row>
    <row r="138" spans="1:106" s="85" customFormat="1" x14ac:dyDescent="0.35">
      <c r="A138" s="84"/>
      <c r="C138" s="70"/>
      <c r="D138" s="70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7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</row>
    <row r="139" spans="1:106" s="85" customFormat="1" x14ac:dyDescent="0.35">
      <c r="A139" s="84"/>
      <c r="C139" s="70"/>
      <c r="D139" s="70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7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</row>
    <row r="140" spans="1:106" s="85" customFormat="1" x14ac:dyDescent="0.35">
      <c r="A140" s="84"/>
      <c r="C140" s="70"/>
      <c r="D140" s="70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7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</row>
    <row r="141" spans="1:106" s="85" customFormat="1" x14ac:dyDescent="0.35">
      <c r="A141" s="84"/>
      <c r="C141" s="70"/>
      <c r="D141" s="70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7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</row>
    <row r="142" spans="1:106" s="85" customFormat="1" x14ac:dyDescent="0.35">
      <c r="A142" s="84"/>
      <c r="C142" s="70"/>
      <c r="D142" s="70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7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</row>
    <row r="143" spans="1:106" s="85" customFormat="1" x14ac:dyDescent="0.35">
      <c r="A143" s="84"/>
      <c r="C143" s="70"/>
      <c r="D143" s="70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7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</row>
    <row r="144" spans="1:106" s="85" customFormat="1" x14ac:dyDescent="0.35">
      <c r="A144" s="84"/>
      <c r="C144" s="70"/>
      <c r="D144" s="70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7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</row>
    <row r="145" spans="1:106" s="85" customFormat="1" x14ac:dyDescent="0.35">
      <c r="A145" s="84"/>
      <c r="C145" s="70"/>
      <c r="D145" s="70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7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</row>
    <row r="146" spans="1:106" s="85" customFormat="1" x14ac:dyDescent="0.35">
      <c r="A146" s="84"/>
      <c r="C146" s="70"/>
      <c r="D146" s="70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7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</row>
    <row r="147" spans="1:106" s="85" customFormat="1" x14ac:dyDescent="0.35">
      <c r="A147" s="84"/>
      <c r="C147" s="70"/>
      <c r="D147" s="70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7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</row>
    <row r="148" spans="1:106" s="85" customFormat="1" x14ac:dyDescent="0.35">
      <c r="A148" s="84"/>
      <c r="C148" s="70"/>
      <c r="D148" s="70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7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</row>
    <row r="149" spans="1:106" s="85" customFormat="1" x14ac:dyDescent="0.35">
      <c r="A149" s="84"/>
      <c r="C149" s="70"/>
      <c r="D149" s="70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7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</row>
    <row r="150" spans="1:106" s="85" customFormat="1" x14ac:dyDescent="0.35">
      <c r="A150" s="84"/>
      <c r="C150" s="70"/>
      <c r="D150" s="70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7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</row>
    <row r="151" spans="1:106" s="85" customFormat="1" x14ac:dyDescent="0.35">
      <c r="A151" s="84"/>
      <c r="C151" s="70"/>
      <c r="D151" s="70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7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</row>
    <row r="152" spans="1:106" s="85" customFormat="1" x14ac:dyDescent="0.35">
      <c r="A152" s="84"/>
      <c r="C152" s="70"/>
      <c r="D152" s="70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7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</row>
    <row r="153" spans="1:106" s="85" customFormat="1" x14ac:dyDescent="0.35">
      <c r="A153" s="84"/>
      <c r="C153" s="70"/>
      <c r="D153" s="70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7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</row>
    <row r="154" spans="1:106" s="85" customFormat="1" x14ac:dyDescent="0.35">
      <c r="A154" s="84"/>
      <c r="C154" s="70"/>
      <c r="D154" s="70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7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</row>
    <row r="155" spans="1:106" s="85" customFormat="1" x14ac:dyDescent="0.35">
      <c r="A155" s="84"/>
      <c r="C155" s="70"/>
      <c r="D155" s="70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7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</row>
    <row r="156" spans="1:106" s="85" customFormat="1" x14ac:dyDescent="0.35">
      <c r="A156" s="84"/>
      <c r="C156" s="70"/>
      <c r="D156" s="70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7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</row>
    <row r="157" spans="1:106" s="85" customFormat="1" x14ac:dyDescent="0.35">
      <c r="A157" s="84"/>
      <c r="C157" s="70"/>
      <c r="D157" s="70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7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</row>
    <row r="158" spans="1:106" s="85" customFormat="1" x14ac:dyDescent="0.35">
      <c r="A158" s="84"/>
      <c r="C158" s="70"/>
      <c r="D158" s="70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7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</row>
    <row r="159" spans="1:106" s="85" customFormat="1" x14ac:dyDescent="0.35">
      <c r="A159" s="84"/>
      <c r="C159" s="70"/>
      <c r="D159" s="70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7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</row>
    <row r="160" spans="1:106" s="85" customFormat="1" x14ac:dyDescent="0.35">
      <c r="A160" s="84"/>
      <c r="C160" s="70"/>
      <c r="D160" s="70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7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</row>
    <row r="161" spans="1:106" s="85" customFormat="1" x14ac:dyDescent="0.35">
      <c r="A161" s="84"/>
      <c r="C161" s="70"/>
      <c r="D161" s="70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7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</row>
    <row r="162" spans="1:106" s="85" customFormat="1" x14ac:dyDescent="0.35">
      <c r="A162" s="84"/>
      <c r="C162" s="70"/>
      <c r="D162" s="70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7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</row>
    <row r="163" spans="1:106" s="85" customFormat="1" x14ac:dyDescent="0.35">
      <c r="A163" s="84"/>
      <c r="C163" s="70"/>
      <c r="D163" s="70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7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</row>
    <row r="164" spans="1:106" s="85" customFormat="1" x14ac:dyDescent="0.35">
      <c r="A164" s="84"/>
      <c r="C164" s="70"/>
      <c r="D164" s="70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7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  <c r="DB164" s="70"/>
    </row>
    <row r="165" spans="1:106" s="85" customFormat="1" x14ac:dyDescent="0.35">
      <c r="A165" s="84"/>
      <c r="C165" s="70"/>
      <c r="D165" s="70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7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  <c r="DB165" s="70"/>
    </row>
    <row r="166" spans="1:106" s="85" customFormat="1" x14ac:dyDescent="0.35">
      <c r="A166" s="84"/>
      <c r="C166" s="70"/>
      <c r="D166" s="70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7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  <c r="DB166" s="70"/>
    </row>
    <row r="167" spans="1:106" s="85" customFormat="1" x14ac:dyDescent="0.35">
      <c r="A167" s="84"/>
      <c r="C167" s="70"/>
      <c r="D167" s="70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7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</row>
    <row r="168" spans="1:106" s="85" customFormat="1" x14ac:dyDescent="0.35">
      <c r="A168" s="84"/>
      <c r="C168" s="70"/>
      <c r="D168" s="70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7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  <c r="DB168" s="70"/>
    </row>
    <row r="169" spans="1:106" s="85" customFormat="1" x14ac:dyDescent="0.35">
      <c r="A169" s="84"/>
      <c r="C169" s="70"/>
      <c r="D169" s="70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7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</row>
    <row r="170" spans="1:106" s="85" customFormat="1" x14ac:dyDescent="0.35">
      <c r="A170" s="84"/>
      <c r="C170" s="70"/>
      <c r="D170" s="70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7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</row>
    <row r="171" spans="1:106" s="85" customFormat="1" x14ac:dyDescent="0.35">
      <c r="A171" s="84"/>
      <c r="C171" s="70"/>
      <c r="D171" s="70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7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</row>
    <row r="172" spans="1:106" s="85" customFormat="1" x14ac:dyDescent="0.35">
      <c r="A172" s="84"/>
      <c r="C172" s="70"/>
      <c r="D172" s="70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7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</row>
    <row r="173" spans="1:106" s="85" customFormat="1" x14ac:dyDescent="0.35">
      <c r="A173" s="84"/>
      <c r="C173" s="70"/>
      <c r="D173" s="70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7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</row>
    <row r="174" spans="1:106" s="85" customFormat="1" x14ac:dyDescent="0.35">
      <c r="A174" s="84"/>
      <c r="C174" s="70"/>
      <c r="D174" s="70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7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</row>
    <row r="175" spans="1:106" s="85" customFormat="1" x14ac:dyDescent="0.35">
      <c r="A175" s="84"/>
      <c r="C175" s="70"/>
      <c r="D175" s="70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7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</row>
    <row r="176" spans="1:106" s="85" customFormat="1" x14ac:dyDescent="0.35">
      <c r="A176" s="84"/>
      <c r="C176" s="70"/>
      <c r="D176" s="70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7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  <c r="DB176" s="70"/>
    </row>
    <row r="177" spans="1:106" s="85" customFormat="1" x14ac:dyDescent="0.35">
      <c r="A177" s="84"/>
      <c r="C177" s="70"/>
      <c r="D177" s="70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7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</row>
    <row r="178" spans="1:106" s="85" customFormat="1" x14ac:dyDescent="0.35">
      <c r="A178" s="84"/>
      <c r="C178" s="70"/>
      <c r="D178" s="70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7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</row>
    <row r="179" spans="1:106" s="85" customFormat="1" x14ac:dyDescent="0.35">
      <c r="A179" s="84"/>
      <c r="C179" s="70"/>
      <c r="D179" s="70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7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</row>
    <row r="180" spans="1:106" s="85" customFormat="1" x14ac:dyDescent="0.35">
      <c r="A180" s="84"/>
      <c r="C180" s="70"/>
      <c r="D180" s="70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7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  <c r="DB180" s="70"/>
    </row>
    <row r="181" spans="1:106" s="85" customFormat="1" x14ac:dyDescent="0.35">
      <c r="A181" s="84"/>
      <c r="C181" s="70"/>
      <c r="D181" s="70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7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</row>
    <row r="182" spans="1:106" s="85" customFormat="1" x14ac:dyDescent="0.35">
      <c r="A182" s="84"/>
      <c r="C182" s="70"/>
      <c r="D182" s="70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7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</row>
    <row r="183" spans="1:106" s="85" customFormat="1" x14ac:dyDescent="0.35">
      <c r="A183" s="84"/>
      <c r="C183" s="70"/>
      <c r="D183" s="70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7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</row>
    <row r="184" spans="1:106" s="85" customFormat="1" x14ac:dyDescent="0.35">
      <c r="A184" s="84"/>
      <c r="C184" s="70"/>
      <c r="D184" s="70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7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</row>
    <row r="185" spans="1:106" s="85" customFormat="1" x14ac:dyDescent="0.35">
      <c r="A185" s="84"/>
      <c r="C185" s="70"/>
      <c r="D185" s="70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7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</row>
    <row r="186" spans="1:106" s="85" customFormat="1" x14ac:dyDescent="0.35">
      <c r="A186" s="84"/>
      <c r="C186" s="70"/>
      <c r="D186" s="70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7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</row>
    <row r="187" spans="1:106" s="85" customFormat="1" x14ac:dyDescent="0.35">
      <c r="A187" s="84"/>
      <c r="C187" s="70"/>
      <c r="D187" s="70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7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</row>
    <row r="188" spans="1:106" s="85" customFormat="1" x14ac:dyDescent="0.35">
      <c r="A188" s="84"/>
      <c r="C188" s="70"/>
      <c r="D188" s="70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7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</row>
    <row r="189" spans="1:106" s="85" customFormat="1" x14ac:dyDescent="0.35">
      <c r="A189" s="84"/>
      <c r="C189" s="70"/>
      <c r="D189" s="70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7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  <c r="DB189" s="70"/>
    </row>
    <row r="190" spans="1:106" s="85" customFormat="1" x14ac:dyDescent="0.35">
      <c r="A190" s="84"/>
      <c r="C190" s="70"/>
      <c r="D190" s="70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7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</row>
    <row r="191" spans="1:106" s="85" customFormat="1" x14ac:dyDescent="0.35">
      <c r="A191" s="84"/>
      <c r="C191" s="70"/>
      <c r="D191" s="70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7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</row>
    <row r="192" spans="1:106" s="85" customFormat="1" x14ac:dyDescent="0.35">
      <c r="A192" s="84"/>
      <c r="C192" s="70"/>
      <c r="D192" s="70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7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  <c r="DB192" s="70"/>
    </row>
    <row r="193" spans="1:106" s="85" customFormat="1" x14ac:dyDescent="0.35">
      <c r="A193" s="84"/>
      <c r="C193" s="70"/>
      <c r="D193" s="70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7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</row>
    <row r="194" spans="1:106" s="85" customFormat="1" x14ac:dyDescent="0.35">
      <c r="A194" s="84"/>
      <c r="C194" s="70"/>
      <c r="D194" s="70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7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  <c r="DB194" s="70"/>
    </row>
    <row r="195" spans="1:106" s="85" customFormat="1" x14ac:dyDescent="0.35">
      <c r="A195" s="84"/>
      <c r="C195" s="70"/>
      <c r="D195" s="70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7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</row>
    <row r="196" spans="1:106" s="85" customFormat="1" x14ac:dyDescent="0.35">
      <c r="A196" s="84"/>
      <c r="C196" s="70"/>
      <c r="D196" s="70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7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  <c r="DB196" s="70"/>
    </row>
    <row r="197" spans="1:106" s="85" customFormat="1" x14ac:dyDescent="0.35">
      <c r="A197" s="84"/>
      <c r="C197" s="70"/>
      <c r="D197" s="70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7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</row>
    <row r="198" spans="1:106" s="85" customFormat="1" x14ac:dyDescent="0.35">
      <c r="A198" s="84"/>
      <c r="C198" s="70"/>
      <c r="D198" s="70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7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</row>
    <row r="199" spans="1:106" s="85" customFormat="1" x14ac:dyDescent="0.35">
      <c r="A199" s="84"/>
      <c r="C199" s="70"/>
      <c r="D199" s="70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7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  <c r="DB199" s="70"/>
    </row>
    <row r="200" spans="1:106" s="85" customFormat="1" x14ac:dyDescent="0.35">
      <c r="A200" s="84"/>
      <c r="C200" s="70"/>
      <c r="D200" s="70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7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</row>
    <row r="201" spans="1:106" s="85" customFormat="1" x14ac:dyDescent="0.35">
      <c r="A201" s="84"/>
      <c r="C201" s="70"/>
      <c r="D201" s="70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7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</row>
    <row r="202" spans="1:106" s="85" customFormat="1" x14ac:dyDescent="0.35">
      <c r="A202" s="84"/>
      <c r="C202" s="70"/>
      <c r="D202" s="70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7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  <c r="DB202" s="70"/>
    </row>
    <row r="203" spans="1:106" s="85" customFormat="1" x14ac:dyDescent="0.35">
      <c r="A203" s="84"/>
      <c r="C203" s="70"/>
      <c r="D203" s="70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7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  <c r="DB203" s="70"/>
    </row>
    <row r="204" spans="1:106" s="85" customFormat="1" x14ac:dyDescent="0.35">
      <c r="A204" s="84"/>
      <c r="C204" s="70"/>
      <c r="D204" s="70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7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  <c r="DB204" s="70"/>
    </row>
    <row r="205" spans="1:106" s="85" customFormat="1" x14ac:dyDescent="0.35">
      <c r="A205" s="84"/>
      <c r="C205" s="70"/>
      <c r="D205" s="70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7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  <c r="DB205" s="70"/>
    </row>
    <row r="206" spans="1:106" s="85" customFormat="1" x14ac:dyDescent="0.35">
      <c r="A206" s="84"/>
      <c r="C206" s="70"/>
      <c r="D206" s="70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7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  <c r="DB206" s="70"/>
    </row>
    <row r="207" spans="1:106" s="85" customFormat="1" x14ac:dyDescent="0.35">
      <c r="A207" s="84"/>
      <c r="C207" s="70"/>
      <c r="D207" s="70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7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  <c r="DB207" s="70"/>
    </row>
    <row r="208" spans="1:106" s="85" customFormat="1" x14ac:dyDescent="0.35">
      <c r="A208" s="84"/>
      <c r="C208" s="70"/>
      <c r="D208" s="70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7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  <c r="DB208" s="70"/>
    </row>
    <row r="209" spans="1:106" s="85" customFormat="1" x14ac:dyDescent="0.35">
      <c r="A209" s="84"/>
      <c r="C209" s="70"/>
      <c r="D209" s="70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7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  <c r="DB209" s="70"/>
    </row>
    <row r="210" spans="1:106" s="85" customFormat="1" x14ac:dyDescent="0.35">
      <c r="A210" s="84"/>
      <c r="C210" s="70"/>
      <c r="D210" s="70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7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  <c r="DB210" s="70"/>
    </row>
    <row r="211" spans="1:106" s="85" customFormat="1" x14ac:dyDescent="0.35">
      <c r="A211" s="84"/>
      <c r="C211" s="70"/>
      <c r="D211" s="70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7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</row>
    <row r="212" spans="1:106" s="85" customFormat="1" x14ac:dyDescent="0.35">
      <c r="A212" s="84"/>
      <c r="C212" s="70"/>
      <c r="D212" s="70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7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</row>
    <row r="213" spans="1:106" s="85" customFormat="1" x14ac:dyDescent="0.35">
      <c r="A213" s="84"/>
      <c r="C213" s="70"/>
      <c r="D213" s="70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7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  <c r="DB213" s="70"/>
    </row>
    <row r="214" spans="1:106" s="85" customFormat="1" x14ac:dyDescent="0.35">
      <c r="A214" s="84"/>
      <c r="C214" s="70"/>
      <c r="D214" s="70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7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  <c r="DB214" s="70"/>
    </row>
    <row r="215" spans="1:106" s="85" customFormat="1" x14ac:dyDescent="0.35">
      <c r="A215" s="84"/>
      <c r="C215" s="70"/>
      <c r="D215" s="70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7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  <c r="DB215" s="70"/>
    </row>
    <row r="216" spans="1:106" s="85" customFormat="1" x14ac:dyDescent="0.35">
      <c r="A216" s="84"/>
      <c r="C216" s="70"/>
      <c r="D216" s="70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7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  <c r="DB216" s="70"/>
    </row>
    <row r="217" spans="1:106" s="85" customFormat="1" x14ac:dyDescent="0.35">
      <c r="A217" s="84"/>
      <c r="C217" s="70"/>
      <c r="D217" s="70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7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  <c r="DB217" s="70"/>
    </row>
    <row r="218" spans="1:106" s="85" customFormat="1" x14ac:dyDescent="0.35">
      <c r="A218" s="84"/>
      <c r="C218" s="70"/>
      <c r="D218" s="70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7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  <c r="DB218" s="70"/>
    </row>
    <row r="219" spans="1:106" s="85" customFormat="1" x14ac:dyDescent="0.35">
      <c r="A219" s="84"/>
      <c r="C219" s="70"/>
      <c r="D219" s="70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7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  <c r="DB219" s="70"/>
    </row>
    <row r="220" spans="1:106" s="85" customFormat="1" x14ac:dyDescent="0.35">
      <c r="A220" s="84"/>
      <c r="C220" s="70"/>
      <c r="D220" s="70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7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  <c r="DB220" s="70"/>
    </row>
    <row r="221" spans="1:106" s="85" customFormat="1" x14ac:dyDescent="0.35">
      <c r="A221" s="84"/>
      <c r="C221" s="70"/>
      <c r="D221" s="70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7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</row>
    <row r="222" spans="1:106" s="85" customFormat="1" x14ac:dyDescent="0.35">
      <c r="A222" s="84"/>
      <c r="C222" s="70"/>
      <c r="D222" s="70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7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  <c r="DB222" s="70"/>
    </row>
    <row r="223" spans="1:106" s="85" customFormat="1" x14ac:dyDescent="0.35">
      <c r="A223" s="84"/>
      <c r="C223" s="70"/>
      <c r="D223" s="70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7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  <c r="DB223" s="70"/>
    </row>
    <row r="224" spans="1:106" s="85" customFormat="1" x14ac:dyDescent="0.35">
      <c r="A224" s="84"/>
      <c r="C224" s="70"/>
      <c r="D224" s="70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7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</row>
    <row r="225" spans="1:106" s="85" customFormat="1" x14ac:dyDescent="0.35">
      <c r="A225" s="84"/>
      <c r="C225" s="70"/>
      <c r="D225" s="70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7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</row>
    <row r="226" spans="1:106" s="85" customFormat="1" x14ac:dyDescent="0.35">
      <c r="A226" s="84"/>
      <c r="C226" s="70"/>
      <c r="D226" s="70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7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  <c r="DB226" s="70"/>
    </row>
    <row r="227" spans="1:106" s="85" customFormat="1" x14ac:dyDescent="0.35">
      <c r="A227" s="84"/>
      <c r="C227" s="70"/>
      <c r="D227" s="70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7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</row>
    <row r="228" spans="1:106" s="85" customFormat="1" x14ac:dyDescent="0.35">
      <c r="A228" s="84"/>
      <c r="C228" s="70"/>
      <c r="D228" s="70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7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</row>
    <row r="229" spans="1:106" s="85" customFormat="1" x14ac:dyDescent="0.35">
      <c r="A229" s="84"/>
      <c r="C229" s="70"/>
      <c r="D229" s="70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7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</row>
    <row r="230" spans="1:106" s="85" customFormat="1" x14ac:dyDescent="0.35">
      <c r="A230" s="84"/>
      <c r="C230" s="70"/>
      <c r="D230" s="70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7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</row>
    <row r="231" spans="1:106" s="85" customFormat="1" x14ac:dyDescent="0.35">
      <c r="A231" s="84"/>
      <c r="C231" s="70"/>
      <c r="D231" s="70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7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</row>
    <row r="232" spans="1:106" s="85" customFormat="1" x14ac:dyDescent="0.35">
      <c r="A232" s="84"/>
      <c r="C232" s="70"/>
      <c r="D232" s="70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7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</row>
    <row r="233" spans="1:106" s="85" customFormat="1" x14ac:dyDescent="0.35">
      <c r="A233" s="84"/>
      <c r="C233" s="70"/>
      <c r="D233" s="70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7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</row>
    <row r="234" spans="1:106" s="85" customFormat="1" x14ac:dyDescent="0.35">
      <c r="A234" s="84"/>
      <c r="C234" s="70"/>
      <c r="D234" s="70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7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</row>
    <row r="235" spans="1:106" s="85" customFormat="1" x14ac:dyDescent="0.35">
      <c r="A235" s="84"/>
      <c r="C235" s="70"/>
      <c r="D235" s="70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7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</row>
    <row r="236" spans="1:106" s="85" customFormat="1" x14ac:dyDescent="0.35">
      <c r="A236" s="84"/>
      <c r="C236" s="70"/>
      <c r="D236" s="70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7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  <c r="DB236" s="70"/>
    </row>
    <row r="237" spans="1:106" s="85" customFormat="1" x14ac:dyDescent="0.35">
      <c r="A237" s="84"/>
      <c r="C237" s="70"/>
      <c r="D237" s="70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7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</row>
    <row r="238" spans="1:106" s="85" customFormat="1" x14ac:dyDescent="0.35">
      <c r="A238" s="84"/>
      <c r="C238" s="70"/>
      <c r="D238" s="70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7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</row>
    <row r="239" spans="1:106" s="85" customFormat="1" x14ac:dyDescent="0.35">
      <c r="A239" s="84"/>
      <c r="C239" s="70"/>
      <c r="D239" s="70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7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</row>
    <row r="240" spans="1:106" s="85" customFormat="1" x14ac:dyDescent="0.35">
      <c r="A240" s="84"/>
      <c r="C240" s="70"/>
      <c r="D240" s="70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7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  <c r="DB240" s="70"/>
    </row>
    <row r="241" spans="1:106" s="85" customFormat="1" x14ac:dyDescent="0.35">
      <c r="A241" s="84"/>
      <c r="C241" s="70"/>
      <c r="D241" s="70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7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</row>
    <row r="242" spans="1:106" s="85" customFormat="1" x14ac:dyDescent="0.35">
      <c r="A242" s="84"/>
      <c r="C242" s="70"/>
      <c r="D242" s="70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7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  <c r="DB242" s="70"/>
    </row>
    <row r="243" spans="1:106" s="85" customFormat="1" x14ac:dyDescent="0.35">
      <c r="A243" s="84"/>
      <c r="C243" s="70"/>
      <c r="D243" s="70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7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  <c r="DB243" s="70"/>
    </row>
    <row r="244" spans="1:106" s="85" customFormat="1" x14ac:dyDescent="0.35">
      <c r="A244" s="84"/>
      <c r="C244" s="70"/>
      <c r="D244" s="70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7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  <c r="DB244" s="70"/>
    </row>
    <row r="245" spans="1:106" s="85" customFormat="1" x14ac:dyDescent="0.35">
      <c r="A245" s="84"/>
      <c r="C245" s="70"/>
      <c r="D245" s="70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7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</row>
    <row r="246" spans="1:106" s="85" customFormat="1" x14ac:dyDescent="0.35">
      <c r="A246" s="84"/>
      <c r="C246" s="70"/>
      <c r="D246" s="70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7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</row>
    <row r="247" spans="1:106" s="85" customFormat="1" x14ac:dyDescent="0.35">
      <c r="A247" s="84"/>
      <c r="C247" s="70"/>
      <c r="D247" s="70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7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  <c r="DB247" s="70"/>
    </row>
    <row r="248" spans="1:106" s="85" customFormat="1" x14ac:dyDescent="0.35">
      <c r="A248" s="84"/>
      <c r="C248" s="70"/>
      <c r="D248" s="70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7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</row>
    <row r="249" spans="1:106" s="85" customFormat="1" x14ac:dyDescent="0.35">
      <c r="A249" s="84"/>
      <c r="C249" s="70"/>
      <c r="D249" s="70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7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</row>
    <row r="250" spans="1:106" s="85" customFormat="1" x14ac:dyDescent="0.35">
      <c r="A250" s="84"/>
      <c r="C250" s="70"/>
      <c r="D250" s="70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7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</row>
    <row r="251" spans="1:106" s="85" customFormat="1" x14ac:dyDescent="0.35">
      <c r="A251" s="84"/>
      <c r="C251" s="70"/>
      <c r="D251" s="70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7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  <c r="DB251" s="70"/>
    </row>
    <row r="252" spans="1:106" s="85" customFormat="1" x14ac:dyDescent="0.35">
      <c r="A252" s="84"/>
      <c r="C252" s="70"/>
      <c r="D252" s="70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7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  <c r="DB252" s="70"/>
    </row>
    <row r="253" spans="1:106" s="85" customFormat="1" x14ac:dyDescent="0.35">
      <c r="A253" s="84"/>
      <c r="C253" s="70"/>
      <c r="D253" s="70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7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  <c r="DB253" s="70"/>
    </row>
    <row r="254" spans="1:106" s="85" customFormat="1" x14ac:dyDescent="0.35">
      <c r="A254" s="84"/>
      <c r="C254" s="70"/>
      <c r="D254" s="70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7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</row>
    <row r="255" spans="1:106" s="85" customFormat="1" x14ac:dyDescent="0.35">
      <c r="A255" s="84"/>
      <c r="C255" s="70"/>
      <c r="D255" s="70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7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  <c r="DB255" s="70"/>
    </row>
    <row r="256" spans="1:106" s="85" customFormat="1" x14ac:dyDescent="0.35">
      <c r="A256" s="84"/>
      <c r="C256" s="70"/>
      <c r="D256" s="70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7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</row>
    <row r="257" spans="1:106" s="85" customFormat="1" x14ac:dyDescent="0.35">
      <c r="A257" s="84"/>
      <c r="C257" s="70"/>
      <c r="D257" s="70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7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</row>
    <row r="258" spans="1:106" s="85" customFormat="1" x14ac:dyDescent="0.35">
      <c r="A258" s="84"/>
      <c r="C258" s="70"/>
      <c r="D258" s="70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7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</row>
    <row r="259" spans="1:106" s="85" customFormat="1" x14ac:dyDescent="0.35">
      <c r="A259" s="84"/>
      <c r="C259" s="70"/>
      <c r="D259" s="70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7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</row>
    <row r="260" spans="1:106" s="85" customFormat="1" x14ac:dyDescent="0.35">
      <c r="A260" s="84"/>
      <c r="C260" s="70"/>
      <c r="D260" s="70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7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</row>
    <row r="261" spans="1:106" s="85" customFormat="1" x14ac:dyDescent="0.35">
      <c r="A261" s="84"/>
      <c r="C261" s="70"/>
      <c r="D261" s="70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7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</row>
    <row r="262" spans="1:106" s="85" customFormat="1" x14ac:dyDescent="0.35">
      <c r="A262" s="84"/>
      <c r="C262" s="70"/>
      <c r="D262" s="70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7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</row>
    <row r="263" spans="1:106" s="85" customFormat="1" x14ac:dyDescent="0.35">
      <c r="A263" s="84"/>
      <c r="C263" s="70"/>
      <c r="D263" s="70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7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</row>
    <row r="264" spans="1:106" s="85" customFormat="1" x14ac:dyDescent="0.35">
      <c r="A264" s="84"/>
      <c r="C264" s="70"/>
      <c r="D264" s="70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7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</row>
    <row r="265" spans="1:106" s="85" customFormat="1" x14ac:dyDescent="0.35">
      <c r="A265" s="84"/>
      <c r="C265" s="70"/>
      <c r="D265" s="70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7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  <c r="DB265" s="70"/>
    </row>
    <row r="266" spans="1:106" s="85" customFormat="1" x14ac:dyDescent="0.35">
      <c r="A266" s="84"/>
      <c r="C266" s="70"/>
      <c r="D266" s="70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7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  <c r="DB266" s="70"/>
    </row>
    <row r="267" spans="1:106" s="85" customFormat="1" x14ac:dyDescent="0.35">
      <c r="A267" s="84"/>
      <c r="C267" s="70"/>
      <c r="D267" s="70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7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  <c r="DB267" s="70"/>
    </row>
    <row r="268" spans="1:106" s="85" customFormat="1" x14ac:dyDescent="0.35">
      <c r="A268" s="84"/>
      <c r="C268" s="70"/>
      <c r="D268" s="70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7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  <c r="DB268" s="70"/>
    </row>
    <row r="269" spans="1:106" s="85" customFormat="1" x14ac:dyDescent="0.35">
      <c r="A269" s="84"/>
      <c r="C269" s="70"/>
      <c r="D269" s="70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7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  <c r="DB269" s="70"/>
    </row>
    <row r="270" spans="1:106" s="85" customFormat="1" x14ac:dyDescent="0.35">
      <c r="A270" s="84"/>
      <c r="C270" s="70"/>
      <c r="D270" s="70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7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  <c r="DB270" s="70"/>
    </row>
    <row r="271" spans="1:106" s="85" customFormat="1" x14ac:dyDescent="0.35">
      <c r="A271" s="84"/>
      <c r="C271" s="70"/>
      <c r="D271" s="70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7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  <c r="DB271" s="70"/>
    </row>
    <row r="272" spans="1:106" s="85" customFormat="1" x14ac:dyDescent="0.35">
      <c r="A272" s="84"/>
      <c r="C272" s="70"/>
      <c r="D272" s="70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7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</row>
    <row r="273" spans="1:106" s="85" customFormat="1" x14ac:dyDescent="0.35">
      <c r="A273" s="84"/>
      <c r="C273" s="70"/>
      <c r="D273" s="70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7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  <c r="DB273" s="70"/>
    </row>
    <row r="274" spans="1:106" s="85" customFormat="1" x14ac:dyDescent="0.35">
      <c r="A274" s="84"/>
      <c r="C274" s="70"/>
      <c r="D274" s="70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7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  <c r="DB274" s="70"/>
    </row>
    <row r="275" spans="1:106" s="85" customFormat="1" x14ac:dyDescent="0.35">
      <c r="A275" s="84"/>
      <c r="C275" s="70"/>
      <c r="D275" s="70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7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  <c r="DB275" s="70"/>
    </row>
    <row r="276" spans="1:106" s="85" customFormat="1" x14ac:dyDescent="0.35">
      <c r="A276" s="84"/>
      <c r="C276" s="70"/>
      <c r="D276" s="70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7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  <c r="DB276" s="70"/>
    </row>
    <row r="277" spans="1:106" s="85" customFormat="1" x14ac:dyDescent="0.35">
      <c r="A277" s="84"/>
      <c r="C277" s="70"/>
      <c r="D277" s="70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7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  <c r="DB277" s="70"/>
    </row>
    <row r="278" spans="1:106" s="85" customFormat="1" x14ac:dyDescent="0.35">
      <c r="A278" s="84"/>
      <c r="C278" s="70"/>
      <c r="D278" s="70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7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</row>
    <row r="279" spans="1:106" s="85" customFormat="1" x14ac:dyDescent="0.35">
      <c r="A279" s="84"/>
      <c r="C279" s="70"/>
      <c r="D279" s="70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7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  <c r="DB279" s="70"/>
    </row>
    <row r="280" spans="1:106" s="85" customFormat="1" x14ac:dyDescent="0.35">
      <c r="A280" s="84"/>
      <c r="C280" s="70"/>
      <c r="D280" s="70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7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  <c r="DB280" s="70"/>
    </row>
    <row r="281" spans="1:106" s="85" customFormat="1" x14ac:dyDescent="0.35">
      <c r="A281" s="84"/>
      <c r="C281" s="70"/>
      <c r="D281" s="70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7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</row>
    <row r="282" spans="1:106" s="85" customFormat="1" x14ac:dyDescent="0.35">
      <c r="A282" s="84"/>
      <c r="C282" s="70"/>
      <c r="D282" s="70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7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  <c r="DB282" s="70"/>
    </row>
    <row r="283" spans="1:106" s="85" customFormat="1" x14ac:dyDescent="0.35">
      <c r="A283" s="84"/>
      <c r="C283" s="70"/>
      <c r="D283" s="70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7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</row>
    <row r="284" spans="1:106" s="85" customFormat="1" x14ac:dyDescent="0.35">
      <c r="A284" s="84"/>
      <c r="C284" s="70"/>
      <c r="D284" s="70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7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  <c r="DB284" s="70"/>
    </row>
    <row r="285" spans="1:106" s="85" customFormat="1" x14ac:dyDescent="0.35">
      <c r="A285" s="84"/>
      <c r="C285" s="70"/>
      <c r="D285" s="70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7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  <c r="DB285" s="70"/>
    </row>
    <row r="286" spans="1:106" s="85" customFormat="1" x14ac:dyDescent="0.35">
      <c r="A286" s="84"/>
      <c r="C286" s="70"/>
      <c r="D286" s="70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7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  <c r="DB286" s="70"/>
    </row>
    <row r="287" spans="1:106" s="85" customFormat="1" x14ac:dyDescent="0.35">
      <c r="A287" s="84"/>
      <c r="C287" s="70"/>
      <c r="D287" s="70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7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  <c r="DB287" s="70"/>
    </row>
    <row r="288" spans="1:106" s="85" customFormat="1" x14ac:dyDescent="0.35">
      <c r="A288" s="84"/>
      <c r="C288" s="70"/>
      <c r="D288" s="70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7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  <c r="DB288" s="70"/>
    </row>
    <row r="289" spans="1:106" s="85" customFormat="1" x14ac:dyDescent="0.35">
      <c r="A289" s="84"/>
      <c r="C289" s="70"/>
      <c r="D289" s="70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7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  <c r="DB289" s="70"/>
    </row>
    <row r="290" spans="1:106" s="85" customFormat="1" x14ac:dyDescent="0.35">
      <c r="A290" s="84"/>
      <c r="C290" s="70"/>
      <c r="D290" s="70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7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</row>
    <row r="291" spans="1:106" s="85" customFormat="1" x14ac:dyDescent="0.35">
      <c r="A291" s="84"/>
      <c r="C291" s="70"/>
      <c r="D291" s="70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7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</row>
    <row r="292" spans="1:106" s="85" customFormat="1" x14ac:dyDescent="0.35">
      <c r="A292" s="84"/>
      <c r="C292" s="70"/>
      <c r="D292" s="70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7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</row>
    <row r="293" spans="1:106" s="85" customFormat="1" x14ac:dyDescent="0.35">
      <c r="A293" s="84"/>
      <c r="C293" s="70"/>
      <c r="D293" s="70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7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</row>
    <row r="294" spans="1:106" s="85" customFormat="1" x14ac:dyDescent="0.35">
      <c r="A294" s="84"/>
      <c r="C294" s="70"/>
      <c r="D294" s="70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7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  <c r="DB294" s="70"/>
    </row>
    <row r="295" spans="1:106" s="85" customFormat="1" x14ac:dyDescent="0.35">
      <c r="A295" s="84"/>
      <c r="C295" s="70"/>
      <c r="D295" s="70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7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  <c r="DB295" s="70"/>
    </row>
    <row r="296" spans="1:106" s="85" customFormat="1" x14ac:dyDescent="0.35">
      <c r="A296" s="84"/>
      <c r="C296" s="70"/>
      <c r="D296" s="70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7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  <c r="DB296" s="70"/>
    </row>
    <row r="297" spans="1:106" s="85" customFormat="1" x14ac:dyDescent="0.35">
      <c r="A297" s="84"/>
      <c r="C297" s="70"/>
      <c r="D297" s="70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7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  <c r="DB297" s="70"/>
    </row>
  </sheetData>
  <mergeCells count="7">
    <mergeCell ref="A39:B39"/>
    <mergeCell ref="A5:B5"/>
    <mergeCell ref="A17:B17"/>
    <mergeCell ref="A28:B28"/>
    <mergeCell ref="A18:A26"/>
    <mergeCell ref="A29:A37"/>
    <mergeCell ref="A6:A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D61"/>
  <sheetViews>
    <sheetView zoomScale="80" zoomScaleNormal="80" workbookViewId="0">
      <selection activeCell="CM28" sqref="CM28"/>
    </sheetView>
  </sheetViews>
  <sheetFormatPr defaultRowHeight="15.5" x14ac:dyDescent="0.35"/>
  <cols>
    <col min="1" max="1" width="30.453125" style="26" customWidth="1"/>
    <col min="2" max="2" width="11.81640625" style="24" customWidth="1"/>
    <col min="3" max="3" width="6.7265625" style="15" customWidth="1"/>
    <col min="4" max="4" width="8.26953125" style="15" customWidth="1"/>
    <col min="5" max="6" width="0.1796875" style="102" customWidth="1"/>
    <col min="7" max="40" width="0.1796875" style="118" customWidth="1"/>
    <col min="41" max="45" width="0.1796875" style="118" hidden="1" customWidth="1"/>
    <col min="46" max="46" width="0.1796875" style="12" hidden="1" customWidth="1"/>
    <col min="47" max="57" width="0.1796875" style="15" hidden="1" customWidth="1"/>
    <col min="58" max="58" width="1.1796875" style="15" hidden="1" customWidth="1"/>
    <col min="59" max="59" width="8.54296875" style="15" hidden="1" customWidth="1"/>
    <col min="60" max="60" width="10.453125" style="15" hidden="1" customWidth="1"/>
    <col min="61" max="61" width="7" style="15" hidden="1" customWidth="1"/>
    <col min="62" max="62" width="0.7265625" style="15" customWidth="1"/>
    <col min="63" max="63" width="25.54296875" style="15" hidden="1" customWidth="1"/>
    <col min="64" max="64" width="13.1796875" style="15" hidden="1" customWidth="1"/>
    <col min="65" max="65" width="6.7265625" style="15" hidden="1" customWidth="1"/>
    <col min="66" max="66" width="0.453125" style="15" customWidth="1"/>
    <col min="67" max="67" width="7.1796875" style="15" bestFit="1" customWidth="1"/>
    <col min="68" max="68" width="6.54296875" style="15" bestFit="1" customWidth="1"/>
    <col min="69" max="69" width="7" style="15" bestFit="1" customWidth="1"/>
    <col min="70" max="70" width="7.26953125" style="15" bestFit="1" customWidth="1"/>
    <col min="71" max="71" width="7" style="15" bestFit="1" customWidth="1"/>
    <col min="72" max="72" width="7.453125" style="15" bestFit="1" customWidth="1"/>
    <col min="73" max="73" width="6.7265625" style="15" bestFit="1" customWidth="1"/>
    <col min="74" max="74" width="6.26953125" style="15" bestFit="1" customWidth="1"/>
    <col min="75" max="75" width="7.1796875" style="15" bestFit="1" customWidth="1"/>
    <col min="76" max="76" width="7" style="15" bestFit="1" customWidth="1"/>
    <col min="77" max="77" width="6.7265625" style="15" bestFit="1" customWidth="1"/>
    <col min="78" max="79" width="7.1796875" style="15" bestFit="1" customWidth="1"/>
    <col min="80" max="80" width="6.54296875" style="15" bestFit="1" customWidth="1"/>
    <col min="81" max="81" width="7" style="15" bestFit="1" customWidth="1"/>
    <col min="82" max="82" width="7.26953125" style="15" bestFit="1" customWidth="1"/>
    <col min="83" max="83" width="7" style="15" bestFit="1" customWidth="1"/>
    <col min="84" max="84" width="7.453125" style="15" bestFit="1" customWidth="1"/>
    <col min="85" max="85" width="6.7265625" style="15" bestFit="1" customWidth="1"/>
    <col min="86" max="86" width="6.26953125" style="15" bestFit="1" customWidth="1"/>
    <col min="87" max="87" width="7.1796875" style="15" bestFit="1" customWidth="1"/>
    <col min="88" max="88" width="7" style="15" bestFit="1" customWidth="1"/>
    <col min="89" max="89" width="6.7265625" style="15" bestFit="1" customWidth="1"/>
    <col min="90" max="91" width="7.1796875" style="15" bestFit="1" customWidth="1"/>
    <col min="92" max="92" width="6.54296875" style="15" bestFit="1" customWidth="1"/>
    <col min="93" max="93" width="7" style="15" bestFit="1" customWidth="1"/>
    <col min="94" max="94" width="7.26953125" style="15" bestFit="1" customWidth="1"/>
    <col min="95" max="95" width="7" style="15" bestFit="1" customWidth="1"/>
    <col min="96" max="96" width="7.453125" style="15" bestFit="1" customWidth="1"/>
    <col min="97" max="97" width="6.7265625" style="15" bestFit="1" customWidth="1"/>
    <col min="98" max="98" width="6.26953125" style="15" bestFit="1" customWidth="1"/>
    <col min="99" max="99" width="7.1796875" style="15" bestFit="1" customWidth="1"/>
    <col min="100" max="100" width="7" style="15" bestFit="1" customWidth="1"/>
    <col min="101" max="101" width="6.7265625" style="15" bestFit="1" customWidth="1"/>
    <col min="102" max="103" width="7.1796875" style="15" bestFit="1" customWidth="1"/>
    <col min="104" max="104" width="6.54296875" style="15" bestFit="1" customWidth="1"/>
    <col min="105" max="105" width="7" style="15" bestFit="1" customWidth="1"/>
    <col min="106" max="106" width="7.26953125" bestFit="1" customWidth="1"/>
    <col min="107" max="107" width="7" style="20" bestFit="1" customWidth="1"/>
    <col min="108" max="108" width="7.453125" style="20" bestFit="1" customWidth="1"/>
    <col min="109" max="109" width="6.7265625" style="20" bestFit="1" customWidth="1"/>
    <col min="110" max="110" width="6.26953125" style="20" bestFit="1" customWidth="1"/>
    <col min="111" max="111" width="7.1796875" style="20" bestFit="1" customWidth="1"/>
    <col min="112" max="112" width="7" style="20" bestFit="1" customWidth="1"/>
    <col min="113" max="113" width="6.7265625" style="20" bestFit="1" customWidth="1"/>
    <col min="114" max="115" width="7.1796875" style="20" bestFit="1" customWidth="1"/>
    <col min="116" max="116" width="6.54296875" style="20" bestFit="1" customWidth="1"/>
    <col min="117" max="117" width="7" style="20" bestFit="1" customWidth="1"/>
    <col min="118" max="118" width="7.26953125" style="20" bestFit="1" customWidth="1"/>
    <col min="119" max="119" width="7" style="20" bestFit="1" customWidth="1"/>
    <col min="120" max="120" width="7.453125" style="20" bestFit="1" customWidth="1"/>
    <col min="121" max="121" width="6.7265625" style="20" bestFit="1" customWidth="1"/>
    <col min="122" max="122" width="6.26953125" style="20" bestFit="1" customWidth="1"/>
    <col min="123" max="123" width="7.1796875" style="20" bestFit="1" customWidth="1"/>
    <col min="124" max="124" width="7" style="20" bestFit="1" customWidth="1"/>
    <col min="125" max="142" width="9.1796875" style="20"/>
  </cols>
  <sheetData>
    <row r="1" spans="1:212" s="20" customFormat="1" ht="27" customHeight="1" x14ac:dyDescent="0.35">
      <c r="B1" s="163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212" s="138" customFormat="1" ht="21" x14ac:dyDescent="0.3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212" s="138" customFormat="1" ht="15" customHeight="1" x14ac:dyDescent="0.35">
      <c r="B3" s="136"/>
      <c r="D3" s="139" t="s">
        <v>84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212" s="20" customFormat="1" x14ac:dyDescent="0.35">
      <c r="A4" s="84"/>
      <c r="B4" s="136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212" s="53" customFormat="1" x14ac:dyDescent="0.35">
      <c r="A5" s="246" t="s">
        <v>71</v>
      </c>
      <c r="B5" s="246"/>
      <c r="C5" s="51" t="s">
        <v>16</v>
      </c>
      <c r="D5" s="51" t="s">
        <v>17</v>
      </c>
      <c r="E5" s="117">
        <v>41913</v>
      </c>
      <c r="F5" s="117">
        <v>41944</v>
      </c>
      <c r="G5" s="117">
        <v>41974</v>
      </c>
      <c r="H5" s="117">
        <v>42005</v>
      </c>
      <c r="I5" s="117">
        <v>42036</v>
      </c>
      <c r="J5" s="117">
        <v>42064</v>
      </c>
      <c r="K5" s="117">
        <v>42095</v>
      </c>
      <c r="L5" s="117">
        <v>42125</v>
      </c>
      <c r="M5" s="117">
        <v>42156</v>
      </c>
      <c r="N5" s="117">
        <v>42186</v>
      </c>
      <c r="O5" s="117">
        <v>42217</v>
      </c>
      <c r="P5" s="117">
        <v>42248</v>
      </c>
      <c r="Q5" s="117">
        <v>42278</v>
      </c>
      <c r="R5" s="117">
        <v>42309</v>
      </c>
      <c r="S5" s="117">
        <v>42339</v>
      </c>
      <c r="T5" s="117">
        <v>42370</v>
      </c>
      <c r="U5" s="117">
        <v>42401</v>
      </c>
      <c r="V5" s="117">
        <v>42430</v>
      </c>
      <c r="W5" s="117">
        <v>42461</v>
      </c>
      <c r="X5" s="117">
        <v>42491</v>
      </c>
      <c r="Y5" s="117">
        <v>42522</v>
      </c>
      <c r="Z5" s="117">
        <v>42552</v>
      </c>
      <c r="AA5" s="117">
        <v>42583</v>
      </c>
      <c r="AB5" s="117">
        <v>42614</v>
      </c>
      <c r="AC5" s="117">
        <v>42644</v>
      </c>
      <c r="AD5" s="117">
        <v>42675</v>
      </c>
      <c r="AE5" s="117">
        <v>42705</v>
      </c>
      <c r="AF5" s="117">
        <v>42736</v>
      </c>
      <c r="AG5" s="117">
        <v>42767</v>
      </c>
      <c r="AH5" s="117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73">
        <v>43556</v>
      </c>
      <c r="BH5" s="73">
        <v>43586</v>
      </c>
      <c r="BI5" s="73">
        <v>43617</v>
      </c>
      <c r="BJ5" s="220">
        <v>43647</v>
      </c>
      <c r="BK5" s="220">
        <v>43678</v>
      </c>
      <c r="BL5" s="220">
        <v>43709</v>
      </c>
      <c r="BM5" s="220">
        <v>43739</v>
      </c>
      <c r="BN5" s="220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  <c r="DX5" s="122"/>
      <c r="DY5" s="122"/>
      <c r="DZ5" s="122"/>
      <c r="EA5" s="122"/>
      <c r="EB5" s="122"/>
      <c r="EC5" s="122"/>
      <c r="ED5" s="122"/>
      <c r="EE5" s="122"/>
      <c r="EF5" s="122"/>
      <c r="EG5" s="122"/>
      <c r="EH5" s="122"/>
      <c r="EI5" s="122"/>
      <c r="EJ5" s="122"/>
      <c r="EK5" s="122"/>
      <c r="EL5" s="122"/>
    </row>
    <row r="6" spans="1:212" s="12" customFormat="1" ht="14.5" x14ac:dyDescent="0.35">
      <c r="A6" s="55" t="s">
        <v>70</v>
      </c>
      <c r="B6" s="164" t="s">
        <v>26</v>
      </c>
      <c r="C6" s="109" t="s">
        <v>27</v>
      </c>
      <c r="D6" s="128" t="s">
        <v>18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J6" s="74"/>
      <c r="BK6" s="74"/>
      <c r="BL6" s="116"/>
      <c r="BM6" s="116"/>
      <c r="BN6" s="116"/>
      <c r="BO6" s="116">
        <f t="shared" ref="BO6:DQ6" si="0">SUM(BO9:BO11)</f>
        <v>5.9766665579130276</v>
      </c>
      <c r="BP6" s="116">
        <f t="shared" si="0"/>
        <v>4.5799999982118544</v>
      </c>
      <c r="BQ6" s="116">
        <f t="shared" si="0"/>
        <v>4.5799999982118544</v>
      </c>
      <c r="BR6" s="116">
        <f t="shared" si="0"/>
        <v>4.5799999982118544</v>
      </c>
      <c r="BS6" s="116">
        <f t="shared" si="0"/>
        <v>2.6400000080466239</v>
      </c>
      <c r="BT6" s="116">
        <f t="shared" si="0"/>
        <v>2.6400000080466239</v>
      </c>
      <c r="BU6" s="116">
        <f t="shared" si="0"/>
        <v>2.6400000080466239</v>
      </c>
      <c r="BV6" s="116">
        <f t="shared" si="0"/>
        <v>3.1933333395669812</v>
      </c>
      <c r="BW6" s="116">
        <f t="shared" si="0"/>
        <v>3.1933333395669812</v>
      </c>
      <c r="BX6" s="116">
        <f t="shared" si="0"/>
        <v>3.1933333395669812</v>
      </c>
      <c r="BY6" s="116">
        <f t="shared" si="0"/>
        <v>5.2033333294093644</v>
      </c>
      <c r="BZ6" s="116">
        <f t="shared" si="0"/>
        <v>5.2033333294093644</v>
      </c>
      <c r="CA6" s="116">
        <f t="shared" si="0"/>
        <v>5.2033333294093644</v>
      </c>
      <c r="CB6" s="116">
        <f t="shared" si="0"/>
        <v>4.1733333046237604</v>
      </c>
      <c r="CC6" s="116">
        <f t="shared" si="0"/>
        <v>4.1733333046237604</v>
      </c>
      <c r="CD6" s="116">
        <f t="shared" si="0"/>
        <v>4.1733333046237604</v>
      </c>
      <c r="CE6" s="116">
        <f t="shared" si="0"/>
        <v>3.2899999897927099</v>
      </c>
      <c r="CF6" s="116">
        <f t="shared" si="0"/>
        <v>3.2899999897927099</v>
      </c>
      <c r="CG6" s="116">
        <f t="shared" si="0"/>
        <v>3.2899999897927099</v>
      </c>
      <c r="CH6" s="116">
        <f t="shared" si="0"/>
        <v>4.36000010619561</v>
      </c>
      <c r="CI6" s="116">
        <f t="shared" si="0"/>
        <v>4.36000010619561</v>
      </c>
      <c r="CJ6" s="116">
        <f t="shared" si="0"/>
        <v>4.36000010619561</v>
      </c>
      <c r="CK6" s="116">
        <f t="shared" si="0"/>
        <v>2.2899999432265741</v>
      </c>
      <c r="CL6" s="116">
        <f t="shared" si="0"/>
        <v>2.2899999432265741</v>
      </c>
      <c r="CM6" s="116">
        <f t="shared" si="0"/>
        <v>2.2899999432265741</v>
      </c>
      <c r="CN6" s="116">
        <f t="shared" si="0"/>
        <v>2.6066666233042879</v>
      </c>
      <c r="CO6" s="116">
        <f t="shared" si="0"/>
        <v>2.6066666233042879</v>
      </c>
      <c r="CP6" s="116">
        <f t="shared" si="0"/>
        <v>2.6066666233042879</v>
      </c>
      <c r="CQ6" s="116">
        <f t="shared" si="0"/>
        <v>2.5566666324933411</v>
      </c>
      <c r="CR6" s="116">
        <f t="shared" si="0"/>
        <v>2.5566666324933411</v>
      </c>
      <c r="CS6" s="116">
        <f t="shared" si="0"/>
        <v>2.5566666324933411</v>
      </c>
      <c r="CT6" s="116">
        <f t="shared" si="0"/>
        <v>2.3533333539962733</v>
      </c>
      <c r="CU6" s="116">
        <f t="shared" si="0"/>
        <v>2.3533333539962733</v>
      </c>
      <c r="CV6" s="116">
        <f t="shared" si="0"/>
        <v>2.3533333539962733</v>
      </c>
      <c r="CW6" s="116">
        <f t="shared" si="0"/>
        <v>0.49999999006589302</v>
      </c>
      <c r="CX6" s="116">
        <f t="shared" si="0"/>
        <v>0.49999999006589302</v>
      </c>
      <c r="CY6" s="116">
        <f t="shared" si="0"/>
        <v>0.49999999006589302</v>
      </c>
      <c r="CZ6" s="116">
        <f t="shared" si="0"/>
        <v>0.44666667779286701</v>
      </c>
      <c r="DA6" s="116">
        <f t="shared" si="0"/>
        <v>0.44666667779286701</v>
      </c>
      <c r="DB6" s="116">
        <f t="shared" si="0"/>
        <v>0.44666667779286701</v>
      </c>
      <c r="DC6" s="116">
        <f t="shared" si="0"/>
        <v>0.68000000218550405</v>
      </c>
      <c r="DD6" s="116">
        <f t="shared" si="0"/>
        <v>0.68000000218550405</v>
      </c>
      <c r="DE6" s="116">
        <f t="shared" si="0"/>
        <v>0.68000000218550405</v>
      </c>
      <c r="DF6" s="116">
        <f t="shared" si="0"/>
        <v>0.61333332459131895</v>
      </c>
      <c r="DG6" s="116">
        <f t="shared" si="0"/>
        <v>0.61333332459131895</v>
      </c>
      <c r="DH6" s="116">
        <f t="shared" si="0"/>
        <v>0.61333332459131895</v>
      </c>
      <c r="DI6" s="116">
        <f t="shared" si="0"/>
        <v>0.493333339691162</v>
      </c>
      <c r="DJ6" s="116">
        <f t="shared" si="0"/>
        <v>0.493333339691162</v>
      </c>
      <c r="DK6" s="116">
        <f t="shared" si="0"/>
        <v>0.493333339691162</v>
      </c>
      <c r="DL6" s="116">
        <f t="shared" si="0"/>
        <v>0.51333333303531004</v>
      </c>
      <c r="DM6" s="116">
        <f t="shared" si="0"/>
        <v>0.51333333303531004</v>
      </c>
      <c r="DN6" s="116">
        <f t="shared" si="0"/>
        <v>0.51333333303531004</v>
      </c>
      <c r="DO6" s="116">
        <f t="shared" si="0"/>
        <v>0.56666667759418499</v>
      </c>
      <c r="DP6" s="116">
        <f t="shared" si="0"/>
        <v>0.56666667759418499</v>
      </c>
      <c r="DQ6" s="116">
        <f t="shared" si="0"/>
        <v>0.56666667759418499</v>
      </c>
      <c r="DR6" s="116">
        <f t="shared" ref="DR6:DW6" si="1">SUM(DR9:DR11)</f>
        <v>0.50666668017705296</v>
      </c>
      <c r="DS6" s="116">
        <f t="shared" si="1"/>
        <v>0.50666668017705296</v>
      </c>
      <c r="DT6" s="116">
        <f t="shared" si="1"/>
        <v>0.50666668017705296</v>
      </c>
      <c r="DU6" s="116">
        <f t="shared" si="1"/>
        <v>0.42999998976786902</v>
      </c>
      <c r="DV6" s="116">
        <f t="shared" si="1"/>
        <v>0.42999998976786902</v>
      </c>
      <c r="DW6" s="116">
        <f t="shared" si="1"/>
        <v>0.42999998976786902</v>
      </c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</row>
    <row r="7" spans="1:212" s="121" customFormat="1" x14ac:dyDescent="0.35">
      <c r="A7" s="98"/>
      <c r="B7" s="12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119"/>
      <c r="AC7" s="118"/>
      <c r="AD7" s="118"/>
      <c r="AE7" s="118"/>
      <c r="AF7" s="64"/>
      <c r="AG7" s="64"/>
      <c r="AH7" s="64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</row>
    <row r="8" spans="1:212" s="54" customFormat="1" x14ac:dyDescent="0.35">
      <c r="A8" s="246" t="s">
        <v>71</v>
      </c>
      <c r="B8" s="246"/>
      <c r="C8" s="51" t="s">
        <v>16</v>
      </c>
      <c r="D8" s="51" t="s">
        <v>17</v>
      </c>
      <c r="E8" s="117">
        <v>41913</v>
      </c>
      <c r="F8" s="117">
        <v>41944</v>
      </c>
      <c r="G8" s="117">
        <v>41974</v>
      </c>
      <c r="H8" s="117">
        <v>42005</v>
      </c>
      <c r="I8" s="117">
        <v>42036</v>
      </c>
      <c r="J8" s="117">
        <v>42064</v>
      </c>
      <c r="K8" s="117">
        <v>42095</v>
      </c>
      <c r="L8" s="117">
        <v>42125</v>
      </c>
      <c r="M8" s="117">
        <v>42156</v>
      </c>
      <c r="N8" s="117">
        <v>42186</v>
      </c>
      <c r="O8" s="117">
        <v>42217</v>
      </c>
      <c r="P8" s="117">
        <v>42248</v>
      </c>
      <c r="Q8" s="117">
        <v>42278</v>
      </c>
      <c r="R8" s="117">
        <v>42309</v>
      </c>
      <c r="S8" s="117">
        <v>42339</v>
      </c>
      <c r="T8" s="117">
        <v>42370</v>
      </c>
      <c r="U8" s="117">
        <v>42401</v>
      </c>
      <c r="V8" s="117">
        <v>42430</v>
      </c>
      <c r="W8" s="117">
        <v>42461</v>
      </c>
      <c r="X8" s="117">
        <v>42491</v>
      </c>
      <c r="Y8" s="117">
        <v>42522</v>
      </c>
      <c r="Z8" s="117">
        <v>42552</v>
      </c>
      <c r="AA8" s="117">
        <v>42583</v>
      </c>
      <c r="AB8" s="117">
        <v>42614</v>
      </c>
      <c r="AC8" s="117">
        <v>42644</v>
      </c>
      <c r="AD8" s="117">
        <v>42675</v>
      </c>
      <c r="AE8" s="117">
        <v>42705</v>
      </c>
      <c r="AF8" s="117">
        <v>42736</v>
      </c>
      <c r="AG8" s="117">
        <v>42767</v>
      </c>
      <c r="AH8" s="117">
        <v>42795</v>
      </c>
      <c r="AI8" s="74">
        <v>42826</v>
      </c>
      <c r="AJ8" s="74">
        <v>42856</v>
      </c>
      <c r="AK8" s="74">
        <v>42887</v>
      </c>
      <c r="AL8" s="74">
        <v>42917</v>
      </c>
      <c r="AM8" s="74">
        <v>42948</v>
      </c>
      <c r="AN8" s="74">
        <v>42979</v>
      </c>
      <c r="AO8" s="74">
        <v>43009</v>
      </c>
      <c r="AP8" s="74">
        <v>43040</v>
      </c>
      <c r="AQ8" s="74">
        <v>43070</v>
      </c>
      <c r="AR8" s="74">
        <v>43101</v>
      </c>
      <c r="AS8" s="74">
        <v>43132</v>
      </c>
      <c r="AT8" s="74">
        <v>43160</v>
      </c>
      <c r="AU8" s="74">
        <v>43191</v>
      </c>
      <c r="AV8" s="74">
        <v>43221</v>
      </c>
      <c r="AW8" s="74">
        <v>43252</v>
      </c>
      <c r="AX8" s="74">
        <v>43282</v>
      </c>
      <c r="AY8" s="74">
        <v>43313</v>
      </c>
      <c r="AZ8" s="74">
        <v>43344</v>
      </c>
      <c r="BA8" s="74">
        <v>43374</v>
      </c>
      <c r="BB8" s="74">
        <v>43405</v>
      </c>
      <c r="BC8" s="74">
        <v>43435</v>
      </c>
      <c r="BD8" s="74">
        <v>43466</v>
      </c>
      <c r="BE8" s="74">
        <v>43497</v>
      </c>
      <c r="BF8" s="74">
        <v>43525</v>
      </c>
      <c r="BO8" s="52">
        <v>43800</v>
      </c>
      <c r="BP8" s="52">
        <v>43831</v>
      </c>
      <c r="BQ8" s="52">
        <v>43862</v>
      </c>
      <c r="BR8" s="52">
        <v>43891</v>
      </c>
      <c r="BS8" s="52">
        <v>43922</v>
      </c>
      <c r="BT8" s="52">
        <v>43952</v>
      </c>
      <c r="BU8" s="52">
        <v>43983</v>
      </c>
      <c r="BV8" s="52">
        <v>44013</v>
      </c>
      <c r="BW8" s="52">
        <v>44044</v>
      </c>
      <c r="BX8" s="52">
        <v>44075</v>
      </c>
      <c r="BY8" s="52">
        <v>44105</v>
      </c>
      <c r="BZ8" s="52">
        <v>44136</v>
      </c>
      <c r="CA8" s="52">
        <v>44166</v>
      </c>
      <c r="CB8" s="52">
        <v>44197</v>
      </c>
      <c r="CC8" s="52">
        <v>44228</v>
      </c>
      <c r="CD8" s="52">
        <v>44256</v>
      </c>
      <c r="CE8" s="52">
        <v>44287</v>
      </c>
      <c r="CF8" s="52">
        <v>44317</v>
      </c>
      <c r="CG8" s="52">
        <v>44348</v>
      </c>
      <c r="CH8" s="52">
        <v>44378</v>
      </c>
      <c r="CI8" s="52">
        <v>44409</v>
      </c>
      <c r="CJ8" s="52">
        <v>44440</v>
      </c>
      <c r="CK8" s="52">
        <v>44470</v>
      </c>
      <c r="CL8" s="52">
        <v>44501</v>
      </c>
      <c r="CM8" s="52">
        <v>44531</v>
      </c>
      <c r="CN8" s="52">
        <v>44562</v>
      </c>
      <c r="CO8" s="52">
        <v>44593</v>
      </c>
      <c r="CP8" s="52">
        <v>44621</v>
      </c>
      <c r="CQ8" s="52">
        <v>44652</v>
      </c>
      <c r="CR8" s="52">
        <v>44682</v>
      </c>
      <c r="CS8" s="52">
        <v>44713</v>
      </c>
      <c r="CT8" s="52">
        <v>44743</v>
      </c>
      <c r="CU8" s="52">
        <v>44774</v>
      </c>
      <c r="CV8" s="52">
        <v>44805</v>
      </c>
      <c r="CW8" s="52">
        <v>44835</v>
      </c>
      <c r="CX8" s="52">
        <v>44866</v>
      </c>
      <c r="CY8" s="52">
        <v>44896</v>
      </c>
      <c r="CZ8" s="52">
        <v>44927</v>
      </c>
      <c r="DA8" s="52">
        <v>44958</v>
      </c>
      <c r="DB8" s="52">
        <v>44986</v>
      </c>
      <c r="DC8" s="52">
        <v>45017</v>
      </c>
      <c r="DD8" s="52">
        <v>45047</v>
      </c>
      <c r="DE8" s="52">
        <v>45078</v>
      </c>
      <c r="DF8" s="52">
        <v>45108</v>
      </c>
      <c r="DG8" s="52">
        <v>45139</v>
      </c>
      <c r="DH8" s="52">
        <v>45170</v>
      </c>
      <c r="DI8" s="52">
        <v>45200</v>
      </c>
      <c r="DJ8" s="52">
        <v>45231</v>
      </c>
      <c r="DK8" s="52">
        <v>45261</v>
      </c>
      <c r="DL8" s="52">
        <v>45292</v>
      </c>
      <c r="DM8" s="52">
        <v>45323</v>
      </c>
      <c r="DN8" s="52">
        <v>45352</v>
      </c>
      <c r="DO8" s="52">
        <v>45383</v>
      </c>
      <c r="DP8" s="52">
        <v>45413</v>
      </c>
      <c r="DQ8" s="52">
        <v>45444</v>
      </c>
      <c r="DR8" s="52">
        <v>45474</v>
      </c>
      <c r="DS8" s="52">
        <v>45505</v>
      </c>
      <c r="DT8" s="52">
        <v>45536</v>
      </c>
      <c r="DU8" s="52">
        <v>45566</v>
      </c>
      <c r="DV8" s="52">
        <v>45597</v>
      </c>
      <c r="DW8" s="52">
        <v>45627</v>
      </c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/>
      <c r="EI8" s="90"/>
      <c r="EJ8" s="90"/>
      <c r="EK8" s="90"/>
      <c r="EL8" s="90"/>
    </row>
    <row r="9" spans="1:212" s="12" customFormat="1" ht="14.5" x14ac:dyDescent="0.35">
      <c r="A9" s="55" t="s">
        <v>68</v>
      </c>
      <c r="B9" s="164" t="s">
        <v>26</v>
      </c>
      <c r="C9" s="109" t="s">
        <v>27</v>
      </c>
      <c r="D9" s="109" t="s">
        <v>18</v>
      </c>
      <c r="E9" s="126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119"/>
      <c r="AC9" s="118"/>
      <c r="AD9" s="118"/>
      <c r="AE9" s="118"/>
      <c r="AF9" s="64"/>
      <c r="AG9" s="64"/>
      <c r="AH9" s="64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L9" s="226"/>
      <c r="BM9" s="226"/>
      <c r="BN9" s="226"/>
      <c r="BO9" s="232">
        <v>4.0068332245796903</v>
      </c>
      <c r="BP9" s="232">
        <v>2.2221699843803999</v>
      </c>
      <c r="BQ9" s="232">
        <v>2.2221699843803999</v>
      </c>
      <c r="BR9" s="232">
        <v>2.2221699843803999</v>
      </c>
      <c r="BS9" s="232">
        <v>1.3064750007291599</v>
      </c>
      <c r="BT9" s="232">
        <v>1.3064750007291599</v>
      </c>
      <c r="BU9" s="232">
        <v>1.3064750007291599</v>
      </c>
      <c r="BV9" s="232">
        <v>1.37833664791286</v>
      </c>
      <c r="BW9" s="232">
        <v>1.37833664791286</v>
      </c>
      <c r="BX9" s="232">
        <v>1.37833664791286</v>
      </c>
      <c r="BY9" s="232">
        <v>1.12954333679875</v>
      </c>
      <c r="BZ9" s="232">
        <v>1.12954333679875</v>
      </c>
      <c r="CA9" s="232">
        <v>1.12954333679875</v>
      </c>
      <c r="CB9" s="232">
        <v>0.99333331733941999</v>
      </c>
      <c r="CC9" s="232">
        <v>0.99333331733941999</v>
      </c>
      <c r="CD9" s="232">
        <v>0.99333331733941999</v>
      </c>
      <c r="CE9" s="232">
        <v>1.3733333231260401</v>
      </c>
      <c r="CF9" s="232">
        <v>1.3733333231260401</v>
      </c>
      <c r="CG9" s="232">
        <v>1.3733333231260401</v>
      </c>
      <c r="CH9" s="232">
        <v>2.0165633732875201</v>
      </c>
      <c r="CI9" s="232">
        <v>2.0165633732875201</v>
      </c>
      <c r="CJ9" s="232">
        <v>2.0165633732875201</v>
      </c>
      <c r="CK9" s="232">
        <v>0.64000000680486402</v>
      </c>
      <c r="CL9" s="232">
        <v>0.64000000680486402</v>
      </c>
      <c r="CM9" s="232">
        <v>0.64000000680486402</v>
      </c>
      <c r="CN9" s="232">
        <v>0.57333332176009799</v>
      </c>
      <c r="CO9" s="232">
        <v>0.57333332176009799</v>
      </c>
      <c r="CP9" s="232">
        <v>0.57333332176009799</v>
      </c>
      <c r="CQ9" s="232">
        <v>0.60666666428248095</v>
      </c>
      <c r="CR9" s="232">
        <v>0.60666666428248095</v>
      </c>
      <c r="CS9" s="232">
        <v>0.60666666428248095</v>
      </c>
      <c r="CT9" s="232">
        <v>0.55333332220713305</v>
      </c>
      <c r="CU9" s="232">
        <v>0.55333332220713305</v>
      </c>
      <c r="CV9" s="232">
        <v>0.55333332220713305</v>
      </c>
      <c r="CW9" s="232">
        <v>0.49999999006589302</v>
      </c>
      <c r="CX9" s="232">
        <v>0.49999999006589302</v>
      </c>
      <c r="CY9" s="232">
        <v>0.49999999006589302</v>
      </c>
      <c r="CZ9" s="232">
        <v>0.44666667779286701</v>
      </c>
      <c r="DA9" s="232">
        <v>0.44666667779286701</v>
      </c>
      <c r="DB9" s="232">
        <v>0.44666667779286701</v>
      </c>
      <c r="DC9" s="232">
        <v>0.68000000218550405</v>
      </c>
      <c r="DD9" s="232">
        <v>0.68000000218550405</v>
      </c>
      <c r="DE9" s="232">
        <v>0.68000000218550405</v>
      </c>
      <c r="DF9" s="232">
        <v>0.61333332459131895</v>
      </c>
      <c r="DG9" s="232">
        <v>0.61333332459131895</v>
      </c>
      <c r="DH9" s="232">
        <v>0.61333332459131895</v>
      </c>
      <c r="DI9" s="232">
        <v>0.493333339691162</v>
      </c>
      <c r="DJ9" s="232">
        <v>0.493333339691162</v>
      </c>
      <c r="DK9" s="232">
        <v>0.493333339691162</v>
      </c>
      <c r="DL9" s="232">
        <v>0.51333333303531004</v>
      </c>
      <c r="DM9" s="232">
        <v>0.51333333303531004</v>
      </c>
      <c r="DN9" s="232">
        <v>0.51333333303531004</v>
      </c>
      <c r="DO9" s="232">
        <v>0.56666667759418499</v>
      </c>
      <c r="DP9" s="232">
        <v>0.56666667759418499</v>
      </c>
      <c r="DQ9" s="232">
        <v>0.56666667759418499</v>
      </c>
      <c r="DR9" s="232">
        <v>0.50666668017705296</v>
      </c>
      <c r="DS9" s="232">
        <v>0.50666668017705296</v>
      </c>
      <c r="DT9" s="232">
        <v>0.50666668017705296</v>
      </c>
      <c r="DU9" s="232">
        <v>0.42999998976786902</v>
      </c>
      <c r="DV9" s="232">
        <v>0.42999998976786902</v>
      </c>
      <c r="DW9" s="232">
        <v>0.42999998976786902</v>
      </c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</row>
    <row r="10" spans="1:212" s="12" customFormat="1" ht="14.5" x14ac:dyDescent="0.35">
      <c r="A10" s="55" t="s">
        <v>69</v>
      </c>
      <c r="B10" s="164" t="s">
        <v>26</v>
      </c>
      <c r="C10" s="109" t="s">
        <v>27</v>
      </c>
      <c r="D10" s="109" t="s">
        <v>18</v>
      </c>
      <c r="E10" s="126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119"/>
      <c r="AC10" s="118"/>
      <c r="AD10" s="118"/>
      <c r="AE10" s="118"/>
      <c r="AF10" s="64"/>
      <c r="AG10" s="64"/>
      <c r="AH10" s="6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L10" s="226"/>
      <c r="BM10" s="226"/>
      <c r="BN10" s="226"/>
      <c r="BO10" s="232">
        <v>0.66666666666666696</v>
      </c>
      <c r="BP10" s="232">
        <v>1.9966666698455799</v>
      </c>
      <c r="BQ10" s="232">
        <v>1.9966666698455799</v>
      </c>
      <c r="BR10" s="232">
        <v>1.9966666698455799</v>
      </c>
      <c r="BS10" s="232">
        <v>1.1566666762034099</v>
      </c>
      <c r="BT10" s="232">
        <v>1.1566666762034099</v>
      </c>
      <c r="BU10" s="232">
        <v>1.1566666762034099</v>
      </c>
      <c r="BV10" s="232">
        <v>1.6400000254313101</v>
      </c>
      <c r="BW10" s="232">
        <v>1.6400000254313101</v>
      </c>
      <c r="BX10" s="232">
        <v>1.6400000254313101</v>
      </c>
      <c r="BY10" s="232">
        <v>3.8466666539510102</v>
      </c>
      <c r="BZ10" s="232">
        <v>3.8466666539510102</v>
      </c>
      <c r="CA10" s="232">
        <v>3.8466666539510102</v>
      </c>
      <c r="CB10" s="232">
        <v>3.1799999872843401</v>
      </c>
      <c r="CC10" s="232">
        <v>3.1799999872843401</v>
      </c>
      <c r="CD10" s="232">
        <v>3.1799999872843401</v>
      </c>
      <c r="CE10" s="232">
        <v>1.9166666666666701</v>
      </c>
      <c r="CF10" s="232">
        <v>1.9166666666666701</v>
      </c>
      <c r="CG10" s="232">
        <v>1.9166666666666701</v>
      </c>
      <c r="CH10" s="232">
        <v>2.1833333969116202</v>
      </c>
      <c r="CI10" s="232">
        <v>2.1833333969116202</v>
      </c>
      <c r="CJ10" s="232">
        <v>2.1833333969116202</v>
      </c>
      <c r="CK10" s="232">
        <v>1.6499999364217099</v>
      </c>
      <c r="CL10" s="232">
        <v>1.6499999364217099</v>
      </c>
      <c r="CM10" s="232">
        <v>1.6499999364217099</v>
      </c>
      <c r="CN10" s="232">
        <v>2.0333333015441899</v>
      </c>
      <c r="CO10" s="232">
        <v>2.0333333015441899</v>
      </c>
      <c r="CP10" s="232">
        <v>2.0333333015441899</v>
      </c>
      <c r="CQ10" s="232">
        <v>1.94999996821086</v>
      </c>
      <c r="CR10" s="232">
        <v>1.94999996821086</v>
      </c>
      <c r="CS10" s="232">
        <v>1.94999996821086</v>
      </c>
      <c r="CT10" s="232">
        <v>1.80000003178914</v>
      </c>
      <c r="CU10" s="232">
        <v>1.80000003178914</v>
      </c>
      <c r="CV10" s="232">
        <v>1.80000003178914</v>
      </c>
      <c r="CW10" s="232">
        <v>0</v>
      </c>
      <c r="CX10" s="232">
        <v>0</v>
      </c>
      <c r="CY10" s="232">
        <v>0</v>
      </c>
      <c r="CZ10" s="232">
        <v>0</v>
      </c>
      <c r="DA10" s="232">
        <v>0</v>
      </c>
      <c r="DB10" s="232">
        <v>0</v>
      </c>
      <c r="DC10" s="232">
        <v>0</v>
      </c>
      <c r="DD10" s="232">
        <v>0</v>
      </c>
      <c r="DE10" s="232">
        <v>0</v>
      </c>
      <c r="DF10" s="232">
        <v>0</v>
      </c>
      <c r="DG10" s="232">
        <v>0</v>
      </c>
      <c r="DH10" s="232">
        <v>0</v>
      </c>
      <c r="DI10" s="232">
        <v>0</v>
      </c>
      <c r="DJ10" s="232">
        <v>0</v>
      </c>
      <c r="DK10" s="232">
        <v>0</v>
      </c>
      <c r="DL10" s="232">
        <v>0</v>
      </c>
      <c r="DM10" s="232">
        <v>0</v>
      </c>
      <c r="DN10" s="232">
        <v>0</v>
      </c>
      <c r="DO10" s="232">
        <v>0</v>
      </c>
      <c r="DP10" s="232">
        <v>0</v>
      </c>
      <c r="DQ10" s="232">
        <v>0</v>
      </c>
      <c r="DR10" s="232">
        <v>0</v>
      </c>
      <c r="DS10" s="232">
        <v>0</v>
      </c>
      <c r="DT10" s="232">
        <v>0</v>
      </c>
      <c r="DU10" s="232">
        <v>0</v>
      </c>
      <c r="DV10" s="232">
        <v>0</v>
      </c>
      <c r="DW10" s="232">
        <v>0</v>
      </c>
      <c r="DX10" s="123"/>
      <c r="DY10" s="123"/>
      <c r="DZ10" s="123"/>
      <c r="EA10" s="123"/>
      <c r="EB10" s="123"/>
      <c r="EC10" s="123"/>
      <c r="ED10" s="123"/>
      <c r="EE10" s="123"/>
      <c r="EF10" s="123"/>
      <c r="EG10" s="123"/>
      <c r="EH10" s="123"/>
      <c r="EI10" s="123"/>
      <c r="EJ10" s="123"/>
      <c r="EK10" s="123"/>
      <c r="EL10" s="123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</row>
    <row r="11" spans="1:212" s="12" customFormat="1" ht="14.5" x14ac:dyDescent="0.35">
      <c r="A11" s="55" t="s">
        <v>67</v>
      </c>
      <c r="B11" s="164" t="s">
        <v>26</v>
      </c>
      <c r="C11" s="109" t="s">
        <v>27</v>
      </c>
      <c r="D11" s="109" t="s">
        <v>18</v>
      </c>
      <c r="E11" s="126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119"/>
      <c r="AC11" s="118"/>
      <c r="AD11" s="118"/>
      <c r="AE11" s="118"/>
      <c r="AF11" s="64"/>
      <c r="AG11" s="64"/>
      <c r="AH11" s="64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L11" s="226"/>
      <c r="BM11" s="226"/>
      <c r="BN11" s="226"/>
      <c r="BO11" s="232">
        <v>1.3031666666666699</v>
      </c>
      <c r="BP11" s="232">
        <v>0.36116334398587502</v>
      </c>
      <c r="BQ11" s="232">
        <v>0.36116334398587502</v>
      </c>
      <c r="BR11" s="232">
        <v>0.36116334398587502</v>
      </c>
      <c r="BS11" s="232">
        <v>0.176858331114054</v>
      </c>
      <c r="BT11" s="232">
        <v>0.176858331114054</v>
      </c>
      <c r="BU11" s="232">
        <v>0.176858331114054</v>
      </c>
      <c r="BV11" s="232">
        <v>0.17499666622281099</v>
      </c>
      <c r="BW11" s="232">
        <v>0.17499666622281099</v>
      </c>
      <c r="BX11" s="232">
        <v>0.17499666622281099</v>
      </c>
      <c r="BY11" s="232">
        <v>0.22712333865960399</v>
      </c>
      <c r="BZ11" s="232">
        <v>0.22712333865960399</v>
      </c>
      <c r="CA11" s="232">
        <v>0.22712333865960399</v>
      </c>
      <c r="CB11" s="232">
        <v>0</v>
      </c>
      <c r="CC11" s="232">
        <v>0</v>
      </c>
      <c r="CD11" s="232">
        <v>0</v>
      </c>
      <c r="CE11" s="232">
        <v>0</v>
      </c>
      <c r="CF11" s="232">
        <v>0</v>
      </c>
      <c r="CG11" s="232">
        <v>0</v>
      </c>
      <c r="CH11" s="232">
        <v>0.160103335996469</v>
      </c>
      <c r="CI11" s="232">
        <v>0.160103335996469</v>
      </c>
      <c r="CJ11" s="232">
        <v>0.160103335996469</v>
      </c>
      <c r="CK11" s="232">
        <v>0</v>
      </c>
      <c r="CL11" s="232">
        <v>0</v>
      </c>
      <c r="CM11" s="232">
        <v>0</v>
      </c>
      <c r="CN11" s="232">
        <v>0</v>
      </c>
      <c r="CO11" s="232">
        <v>0</v>
      </c>
      <c r="CP11" s="232">
        <v>0</v>
      </c>
      <c r="CQ11" s="232">
        <v>0</v>
      </c>
      <c r="CR11" s="232">
        <v>0</v>
      </c>
      <c r="CS11" s="232">
        <v>0</v>
      </c>
      <c r="CT11" s="232">
        <v>0</v>
      </c>
      <c r="CU11" s="232">
        <v>0</v>
      </c>
      <c r="CV11" s="232">
        <v>0</v>
      </c>
      <c r="CW11" s="232">
        <v>0</v>
      </c>
      <c r="CX11" s="232">
        <v>0</v>
      </c>
      <c r="CY11" s="232">
        <v>0</v>
      </c>
      <c r="CZ11" s="232">
        <v>0</v>
      </c>
      <c r="DA11" s="232">
        <v>0</v>
      </c>
      <c r="DB11" s="232">
        <v>0</v>
      </c>
      <c r="DC11" s="232">
        <v>0</v>
      </c>
      <c r="DD11" s="232">
        <v>0</v>
      </c>
      <c r="DE11" s="232">
        <v>0</v>
      </c>
      <c r="DF11" s="232">
        <v>0</v>
      </c>
      <c r="DG11" s="232">
        <v>0</v>
      </c>
      <c r="DH11" s="232">
        <v>0</v>
      </c>
      <c r="DI11" s="232">
        <v>0</v>
      </c>
      <c r="DJ11" s="232">
        <v>0</v>
      </c>
      <c r="DK11" s="232">
        <v>0</v>
      </c>
      <c r="DL11" s="232">
        <v>0</v>
      </c>
      <c r="DM11" s="232">
        <v>0</v>
      </c>
      <c r="DN11" s="232">
        <v>0</v>
      </c>
      <c r="DO11" s="232">
        <v>0</v>
      </c>
      <c r="DP11" s="232">
        <v>0</v>
      </c>
      <c r="DQ11" s="232">
        <v>0</v>
      </c>
      <c r="DR11" s="232">
        <v>0</v>
      </c>
      <c r="DS11" s="232">
        <v>0</v>
      </c>
      <c r="DT11" s="232">
        <v>0</v>
      </c>
      <c r="DU11" s="232">
        <v>0</v>
      </c>
      <c r="DV11" s="232">
        <v>0</v>
      </c>
      <c r="DW11" s="232">
        <v>0</v>
      </c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</row>
    <row r="12" spans="1:212" s="20" customFormat="1" x14ac:dyDescent="0.35">
      <c r="A12" s="84"/>
      <c r="B12" s="136"/>
      <c r="C12" s="22"/>
      <c r="D12" s="22"/>
      <c r="E12" s="102"/>
      <c r="F12" s="102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21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</row>
    <row r="13" spans="1:212" s="20" customFormat="1" x14ac:dyDescent="0.35">
      <c r="A13" s="84"/>
      <c r="B13" s="136"/>
      <c r="C13" s="22"/>
      <c r="D13" s="22"/>
      <c r="E13" s="102"/>
      <c r="F13" s="102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21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</row>
    <row r="14" spans="1:212" s="20" customFormat="1" x14ac:dyDescent="0.35">
      <c r="A14" s="84"/>
      <c r="B14" s="136"/>
      <c r="C14" s="22"/>
      <c r="D14" s="22"/>
      <c r="E14" s="102"/>
      <c r="F14" s="102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21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</row>
    <row r="15" spans="1:212" s="20" customFormat="1" x14ac:dyDescent="0.35">
      <c r="A15" s="84"/>
      <c r="B15" s="136"/>
      <c r="C15" s="22"/>
      <c r="D15" s="22"/>
      <c r="E15" s="102"/>
      <c r="F15" s="102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21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</row>
    <row r="16" spans="1:212" s="20" customFormat="1" x14ac:dyDescent="0.35">
      <c r="A16" s="84"/>
      <c r="B16" s="136"/>
      <c r="C16" s="22"/>
      <c r="D16" s="22"/>
      <c r="E16" s="102"/>
      <c r="F16" s="102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21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</row>
    <row r="17" spans="1:105" s="20" customFormat="1" x14ac:dyDescent="0.35">
      <c r="A17" s="84"/>
      <c r="B17" s="136"/>
      <c r="C17" s="22"/>
      <c r="D17" s="22"/>
      <c r="E17" s="102"/>
      <c r="F17" s="102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21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</row>
    <row r="18" spans="1:105" s="20" customFormat="1" x14ac:dyDescent="0.35">
      <c r="A18" s="84"/>
      <c r="B18" s="136"/>
      <c r="C18" s="22"/>
      <c r="D18" s="22"/>
      <c r="E18" s="102"/>
      <c r="F18" s="102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21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</row>
    <row r="19" spans="1:105" s="20" customFormat="1" x14ac:dyDescent="0.35">
      <c r="A19" s="84"/>
      <c r="B19" s="136"/>
      <c r="C19" s="22"/>
      <c r="D19" s="22"/>
      <c r="E19" s="102"/>
      <c r="F19" s="102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21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</row>
    <row r="20" spans="1:105" s="20" customFormat="1" x14ac:dyDescent="0.35">
      <c r="A20" s="84"/>
      <c r="B20" s="136"/>
      <c r="C20" s="22"/>
      <c r="D20" s="22"/>
      <c r="E20" s="102"/>
      <c r="F20" s="102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21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</row>
    <row r="21" spans="1:105" s="20" customFormat="1" x14ac:dyDescent="0.35">
      <c r="A21" s="84"/>
      <c r="B21" s="136"/>
      <c r="C21" s="22"/>
      <c r="D21" s="22"/>
      <c r="E21" s="102"/>
      <c r="F21" s="102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21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</row>
    <row r="22" spans="1:105" s="20" customFormat="1" x14ac:dyDescent="0.35">
      <c r="A22" s="84"/>
      <c r="B22" s="136"/>
      <c r="C22" s="22"/>
      <c r="D22" s="22"/>
      <c r="E22" s="102"/>
      <c r="F22" s="102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21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</row>
    <row r="23" spans="1:105" s="20" customFormat="1" x14ac:dyDescent="0.35">
      <c r="A23" s="84"/>
      <c r="B23" s="136"/>
      <c r="C23" s="22"/>
      <c r="D23" s="22"/>
      <c r="E23" s="102"/>
      <c r="F23" s="102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21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</row>
    <row r="24" spans="1:105" s="20" customFormat="1" x14ac:dyDescent="0.35">
      <c r="A24" s="84"/>
      <c r="B24" s="136"/>
      <c r="C24" s="22"/>
      <c r="D24" s="22"/>
      <c r="E24" s="102"/>
      <c r="F24" s="102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21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</row>
    <row r="25" spans="1:105" s="20" customFormat="1" x14ac:dyDescent="0.35">
      <c r="A25" s="84"/>
      <c r="B25" s="136"/>
      <c r="C25" s="22"/>
      <c r="D25" s="22"/>
      <c r="E25" s="102"/>
      <c r="F25" s="102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21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</row>
    <row r="26" spans="1:105" s="20" customFormat="1" x14ac:dyDescent="0.35">
      <c r="A26" s="84"/>
      <c r="B26" s="136"/>
      <c r="C26" s="22"/>
      <c r="D26" s="22"/>
      <c r="E26" s="102"/>
      <c r="F26" s="102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21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</row>
    <row r="27" spans="1:105" s="20" customFormat="1" x14ac:dyDescent="0.35">
      <c r="A27" s="84"/>
      <c r="B27" s="136"/>
      <c r="C27" s="22"/>
      <c r="D27" s="22"/>
      <c r="E27" s="102"/>
      <c r="F27" s="102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21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</row>
    <row r="28" spans="1:105" s="20" customFormat="1" x14ac:dyDescent="0.35">
      <c r="A28" s="84"/>
      <c r="B28" s="136"/>
      <c r="C28" s="22"/>
      <c r="D28" s="22"/>
      <c r="E28" s="102"/>
      <c r="F28" s="102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21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</row>
    <row r="29" spans="1:105" s="20" customFormat="1" x14ac:dyDescent="0.35">
      <c r="A29" s="84"/>
      <c r="B29" s="136"/>
      <c r="C29" s="22"/>
      <c r="D29" s="22"/>
      <c r="E29" s="102"/>
      <c r="F29" s="102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21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</row>
    <row r="30" spans="1:105" s="20" customFormat="1" x14ac:dyDescent="0.35">
      <c r="A30" s="84"/>
      <c r="B30" s="136"/>
      <c r="C30" s="22"/>
      <c r="D30" s="22"/>
      <c r="E30" s="102"/>
      <c r="F30" s="102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21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</row>
    <row r="31" spans="1:105" s="20" customFormat="1" x14ac:dyDescent="0.35">
      <c r="A31" s="84"/>
      <c r="B31" s="136"/>
      <c r="C31" s="22"/>
      <c r="D31" s="22"/>
      <c r="E31" s="102"/>
      <c r="F31" s="102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21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</row>
    <row r="32" spans="1:105" s="20" customFormat="1" x14ac:dyDescent="0.35">
      <c r="A32" s="84"/>
      <c r="B32" s="136"/>
      <c r="C32" s="22"/>
      <c r="D32" s="22"/>
      <c r="E32" s="102"/>
      <c r="F32" s="102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21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</row>
    <row r="33" spans="1:105" s="20" customFormat="1" x14ac:dyDescent="0.35">
      <c r="A33" s="84"/>
      <c r="B33" s="136"/>
      <c r="C33" s="22"/>
      <c r="D33" s="22"/>
      <c r="E33" s="102"/>
      <c r="F33" s="102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21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</row>
    <row r="34" spans="1:105" s="20" customFormat="1" x14ac:dyDescent="0.35">
      <c r="A34" s="84"/>
      <c r="B34" s="136"/>
      <c r="C34" s="22"/>
      <c r="D34" s="22"/>
      <c r="E34" s="102"/>
      <c r="F34" s="102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21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</row>
    <row r="35" spans="1:105" s="20" customFormat="1" x14ac:dyDescent="0.35">
      <c r="A35" s="84"/>
      <c r="B35" s="136"/>
      <c r="C35" s="22"/>
      <c r="D35" s="22"/>
      <c r="E35" s="102"/>
      <c r="F35" s="102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21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</row>
    <row r="36" spans="1:105" s="20" customFormat="1" x14ac:dyDescent="0.35">
      <c r="A36" s="84"/>
      <c r="B36" s="136"/>
      <c r="C36" s="22"/>
      <c r="D36" s="22"/>
      <c r="E36" s="102"/>
      <c r="F36" s="102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21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</row>
    <row r="37" spans="1:105" s="20" customFormat="1" x14ac:dyDescent="0.35">
      <c r="A37" s="84"/>
      <c r="B37" s="136"/>
      <c r="C37" s="22"/>
      <c r="D37" s="22"/>
      <c r="E37" s="102"/>
      <c r="F37" s="102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21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</row>
    <row r="38" spans="1:105" s="20" customFormat="1" x14ac:dyDescent="0.35">
      <c r="A38" s="84"/>
      <c r="B38" s="136"/>
      <c r="C38" s="22"/>
      <c r="D38" s="22"/>
      <c r="E38" s="102"/>
      <c r="F38" s="102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21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</row>
    <row r="39" spans="1:105" s="20" customFormat="1" x14ac:dyDescent="0.35">
      <c r="A39" s="84"/>
      <c r="B39" s="136"/>
      <c r="C39" s="22"/>
      <c r="D39" s="22"/>
      <c r="E39" s="102"/>
      <c r="F39" s="102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21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</row>
    <row r="40" spans="1:105" s="20" customFormat="1" x14ac:dyDescent="0.35">
      <c r="A40" s="84"/>
      <c r="B40" s="136"/>
      <c r="C40" s="22"/>
      <c r="D40" s="22"/>
      <c r="E40" s="102"/>
      <c r="F40" s="102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21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</row>
    <row r="41" spans="1:105" s="20" customFormat="1" x14ac:dyDescent="0.35">
      <c r="A41" s="84"/>
      <c r="B41" s="136"/>
      <c r="C41" s="22"/>
      <c r="D41" s="22"/>
      <c r="E41" s="102"/>
      <c r="F41" s="102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21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</row>
    <row r="42" spans="1:105" s="20" customFormat="1" x14ac:dyDescent="0.35">
      <c r="A42" s="84"/>
      <c r="B42" s="136"/>
      <c r="C42" s="22"/>
      <c r="D42" s="22"/>
      <c r="E42" s="102"/>
      <c r="F42" s="102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21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</row>
    <row r="43" spans="1:105" s="20" customFormat="1" x14ac:dyDescent="0.35">
      <c r="A43" s="84"/>
      <c r="B43" s="136"/>
      <c r="C43" s="22"/>
      <c r="D43" s="22"/>
      <c r="E43" s="102"/>
      <c r="F43" s="102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21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</row>
    <row r="44" spans="1:105" s="20" customFormat="1" x14ac:dyDescent="0.35">
      <c r="A44" s="84"/>
      <c r="B44" s="136"/>
      <c r="C44" s="22"/>
      <c r="D44" s="22"/>
      <c r="E44" s="102"/>
      <c r="F44" s="102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21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</row>
    <row r="45" spans="1:105" s="20" customFormat="1" x14ac:dyDescent="0.35">
      <c r="A45" s="84"/>
      <c r="B45" s="136"/>
      <c r="C45" s="22"/>
      <c r="D45" s="22"/>
      <c r="E45" s="102"/>
      <c r="F45" s="102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21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</row>
    <row r="46" spans="1:105" s="20" customFormat="1" x14ac:dyDescent="0.35">
      <c r="A46" s="84"/>
      <c r="B46" s="136"/>
      <c r="C46" s="22"/>
      <c r="D46" s="22"/>
      <c r="E46" s="102"/>
      <c r="F46" s="102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21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</row>
    <row r="47" spans="1:105" s="20" customFormat="1" x14ac:dyDescent="0.35">
      <c r="A47" s="84"/>
      <c r="B47" s="136"/>
      <c r="C47" s="22"/>
      <c r="D47" s="22"/>
      <c r="E47" s="102"/>
      <c r="F47" s="102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21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</row>
    <row r="48" spans="1:105" s="20" customFormat="1" x14ac:dyDescent="0.35">
      <c r="A48" s="84"/>
      <c r="B48" s="136"/>
      <c r="C48" s="22"/>
      <c r="D48" s="22"/>
      <c r="E48" s="102"/>
      <c r="F48" s="102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21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</row>
    <row r="49" spans="1:105" s="20" customFormat="1" x14ac:dyDescent="0.35">
      <c r="A49" s="84"/>
      <c r="B49" s="136"/>
      <c r="C49" s="22"/>
      <c r="D49" s="22"/>
      <c r="E49" s="102"/>
      <c r="F49" s="102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21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</row>
    <row r="50" spans="1:105" s="20" customFormat="1" x14ac:dyDescent="0.35">
      <c r="A50" s="84"/>
      <c r="B50" s="136"/>
      <c r="C50" s="22"/>
      <c r="D50" s="22"/>
      <c r="E50" s="102"/>
      <c r="F50" s="102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21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</row>
    <row r="51" spans="1:105" s="20" customFormat="1" x14ac:dyDescent="0.35">
      <c r="A51" s="84"/>
      <c r="B51" s="136"/>
      <c r="C51" s="22"/>
      <c r="D51" s="22"/>
      <c r="E51" s="102"/>
      <c r="F51" s="102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21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</row>
    <row r="52" spans="1:105" s="20" customFormat="1" x14ac:dyDescent="0.35">
      <c r="A52" s="84"/>
      <c r="B52" s="136"/>
      <c r="C52" s="22"/>
      <c r="D52" s="22"/>
      <c r="E52" s="102"/>
      <c r="F52" s="102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21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</row>
    <row r="53" spans="1:105" s="20" customFormat="1" x14ac:dyDescent="0.35">
      <c r="A53" s="84"/>
      <c r="B53" s="136"/>
      <c r="C53" s="22"/>
      <c r="D53" s="22"/>
      <c r="E53" s="102"/>
      <c r="F53" s="102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21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</row>
    <row r="54" spans="1:105" s="20" customFormat="1" x14ac:dyDescent="0.35">
      <c r="A54" s="84"/>
      <c r="B54" s="136"/>
      <c r="C54" s="22"/>
      <c r="D54" s="22"/>
      <c r="E54" s="102"/>
      <c r="F54" s="102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21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</row>
    <row r="55" spans="1:105" s="20" customFormat="1" x14ac:dyDescent="0.35">
      <c r="A55" s="84"/>
      <c r="B55" s="136"/>
      <c r="C55" s="22"/>
      <c r="D55" s="22"/>
      <c r="E55" s="102"/>
      <c r="F55" s="102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21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</row>
    <row r="56" spans="1:105" s="20" customFormat="1" x14ac:dyDescent="0.35">
      <c r="A56" s="84"/>
      <c r="B56" s="136"/>
      <c r="C56" s="22"/>
      <c r="D56" s="22"/>
      <c r="E56" s="102"/>
      <c r="F56" s="102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21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</row>
    <row r="57" spans="1:105" s="20" customFormat="1" x14ac:dyDescent="0.35">
      <c r="A57" s="84"/>
      <c r="B57" s="136"/>
      <c r="C57" s="22"/>
      <c r="D57" s="22"/>
      <c r="E57" s="102"/>
      <c r="F57" s="102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21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</row>
    <row r="58" spans="1:105" s="20" customFormat="1" x14ac:dyDescent="0.35">
      <c r="A58" s="84"/>
      <c r="B58" s="136"/>
      <c r="C58" s="22"/>
      <c r="D58" s="22"/>
      <c r="E58" s="102"/>
      <c r="F58" s="102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21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</row>
    <row r="59" spans="1:105" s="20" customFormat="1" x14ac:dyDescent="0.35">
      <c r="A59" s="84"/>
      <c r="B59" s="136"/>
      <c r="C59" s="22"/>
      <c r="D59" s="22"/>
      <c r="E59" s="102"/>
      <c r="F59" s="102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21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</row>
    <row r="60" spans="1:105" s="20" customFormat="1" x14ac:dyDescent="0.35">
      <c r="A60" s="84"/>
      <c r="B60" s="136"/>
      <c r="C60" s="22"/>
      <c r="D60" s="22"/>
      <c r="E60" s="102"/>
      <c r="F60" s="102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21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</row>
    <row r="61" spans="1:105" s="20" customFormat="1" x14ac:dyDescent="0.35">
      <c r="A61" s="84"/>
      <c r="B61" s="136"/>
      <c r="C61" s="22"/>
      <c r="D61" s="22"/>
      <c r="E61" s="102"/>
      <c r="F61" s="102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21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</row>
  </sheetData>
  <mergeCells count="2">
    <mergeCell ref="A8:B8"/>
    <mergeCell ref="A5:B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7C77-ED75-407A-B36E-6768698845E1}">
  <dimension ref="A1:BB492"/>
  <sheetViews>
    <sheetView zoomScale="90" zoomScaleNormal="90" workbookViewId="0">
      <selection activeCell="E3" sqref="E3"/>
    </sheetView>
  </sheetViews>
  <sheetFormatPr defaultRowHeight="14.5" x14ac:dyDescent="0.35"/>
  <cols>
    <col min="1" max="1" width="27.453125" style="20" customWidth="1"/>
    <col min="2" max="3" width="9.1796875" style="36"/>
    <col min="4" max="4" width="6.26953125" style="19" customWidth="1"/>
    <col min="5" max="5" width="10.1796875" style="15" customWidth="1"/>
    <col min="6" max="6" width="14.7265625" style="15" customWidth="1"/>
    <col min="7" max="7" width="2" style="22" customWidth="1"/>
    <col min="8" max="8" width="11.54296875" style="15" customWidth="1"/>
    <col min="9" max="9" width="15.1796875" style="15" customWidth="1"/>
    <col min="10" max="10" width="2" style="22" customWidth="1"/>
    <col min="11" max="11" width="13.81640625" style="44" customWidth="1"/>
    <col min="12" max="12" width="27.7265625" style="15" bestFit="1" customWidth="1"/>
    <col min="13" max="13" width="10.453125" style="15" customWidth="1"/>
    <col min="14" max="14" width="14.7265625" style="15" customWidth="1"/>
    <col min="15" max="15" width="9.453125" style="22" customWidth="1"/>
    <col min="16" max="16" width="11.26953125" style="15" customWidth="1"/>
    <col min="17" max="17" width="13.54296875" style="15" customWidth="1"/>
    <col min="18" max="18" width="2" style="22" customWidth="1"/>
    <col min="19" max="19" width="12.453125" style="15" customWidth="1"/>
    <col min="20" max="20" width="13.54296875" style="15" customWidth="1"/>
    <col min="21" max="21" width="2" style="22" customWidth="1"/>
    <col min="22" max="22" width="13.81640625" style="44" customWidth="1"/>
    <col min="23" max="23" width="24.7265625" style="15" bestFit="1" customWidth="1"/>
    <col min="24" max="24" width="10.453125" style="15" bestFit="1" customWidth="1"/>
    <col min="25" max="25" width="15.7265625" style="15" bestFit="1" customWidth="1"/>
    <col min="26" max="26" width="9.1796875" style="22"/>
    <col min="27" max="27" width="11.26953125" style="15" customWidth="1"/>
    <col min="28" max="28" width="20.453125" style="15" bestFit="1" customWidth="1"/>
    <col min="29" max="29" width="2" style="22" customWidth="1"/>
    <col min="30" max="30" width="10.54296875" style="15" customWidth="1"/>
    <col min="31" max="31" width="23.1796875" style="15" bestFit="1" customWidth="1"/>
    <col min="32" max="54" width="9.1796875" style="20"/>
  </cols>
  <sheetData>
    <row r="1" spans="1:54" s="27" customFormat="1" ht="21" x14ac:dyDescent="0.5">
      <c r="A1" s="34"/>
      <c r="B1" s="35"/>
      <c r="C1" s="35"/>
      <c r="D1" s="28"/>
      <c r="E1" s="242" t="s">
        <v>58</v>
      </c>
      <c r="F1" s="242"/>
      <c r="G1" s="242"/>
      <c r="H1" s="242"/>
      <c r="I1" s="242"/>
      <c r="J1" s="242"/>
      <c r="K1" s="242"/>
      <c r="L1" s="242"/>
      <c r="M1" s="242"/>
      <c r="N1" s="242"/>
      <c r="O1" s="29"/>
      <c r="P1" s="242" t="s">
        <v>59</v>
      </c>
      <c r="Q1" s="242"/>
      <c r="R1" s="242"/>
      <c r="S1" s="242"/>
      <c r="T1" s="242"/>
      <c r="U1" s="242"/>
      <c r="V1" s="242"/>
      <c r="W1" s="242"/>
      <c r="X1" s="242"/>
      <c r="Y1" s="242"/>
      <c r="Z1" s="29"/>
      <c r="AA1" s="242" t="s">
        <v>60</v>
      </c>
      <c r="AB1" s="242"/>
      <c r="AC1" s="242"/>
      <c r="AD1" s="242"/>
      <c r="AE1" s="242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s="17" customFormat="1" ht="21" x14ac:dyDescent="0.5">
      <c r="A2" s="240" t="s">
        <v>63</v>
      </c>
      <c r="B2" s="240"/>
      <c r="C2" s="240"/>
      <c r="D2" s="23"/>
      <c r="E2" s="243" t="s">
        <v>38</v>
      </c>
      <c r="F2" s="243"/>
      <c r="G2" s="21"/>
      <c r="H2" s="239" t="s">
        <v>54</v>
      </c>
      <c r="I2" s="239"/>
      <c r="J2" s="21"/>
      <c r="K2" s="241" t="s">
        <v>50</v>
      </c>
      <c r="L2" s="241"/>
      <c r="M2" s="241"/>
      <c r="N2" s="241"/>
      <c r="O2" s="21"/>
      <c r="P2" s="243" t="s">
        <v>40</v>
      </c>
      <c r="Q2" s="243"/>
      <c r="R2" s="21"/>
      <c r="S2" s="239" t="s">
        <v>57</v>
      </c>
      <c r="T2" s="239"/>
      <c r="U2" s="21"/>
      <c r="V2" s="241" t="s">
        <v>41</v>
      </c>
      <c r="W2" s="241"/>
      <c r="X2" s="241"/>
      <c r="Y2" s="241"/>
      <c r="Z2" s="21"/>
      <c r="AA2" s="243" t="s">
        <v>52</v>
      </c>
      <c r="AB2" s="243"/>
      <c r="AC2" s="21"/>
      <c r="AD2" s="239" t="s">
        <v>55</v>
      </c>
      <c r="AE2" s="239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</row>
    <row r="3" spans="1:54" s="24" customFormat="1" x14ac:dyDescent="0.35">
      <c r="A3" s="37"/>
      <c r="B3" s="38" t="s">
        <v>62</v>
      </c>
      <c r="C3" s="38" t="s">
        <v>61</v>
      </c>
      <c r="D3" s="25"/>
      <c r="E3" s="30" t="s">
        <v>94</v>
      </c>
      <c r="F3" s="30"/>
      <c r="G3" s="31"/>
      <c r="H3" s="30" t="s">
        <v>95</v>
      </c>
      <c r="I3" s="30"/>
      <c r="J3" s="31"/>
      <c r="K3" s="42"/>
      <c r="L3" s="30" t="s">
        <v>90</v>
      </c>
      <c r="M3" s="30"/>
      <c r="N3" s="30"/>
      <c r="O3" s="31"/>
      <c r="P3" s="30" t="s">
        <v>96</v>
      </c>
      <c r="Q3" s="30"/>
      <c r="R3" s="31"/>
      <c r="S3" s="30" t="s">
        <v>91</v>
      </c>
      <c r="T3" s="30"/>
      <c r="U3" s="31"/>
      <c r="V3" s="42"/>
      <c r="W3" s="30" t="s">
        <v>97</v>
      </c>
      <c r="X3" s="30"/>
      <c r="Y3" s="30"/>
      <c r="Z3" s="31"/>
      <c r="AA3" s="30" t="s">
        <v>92</v>
      </c>
      <c r="AB3" s="30"/>
      <c r="AC3" s="31"/>
      <c r="AD3" s="30" t="s">
        <v>93</v>
      </c>
      <c r="AE3" s="30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</row>
    <row r="4" spans="1:54" x14ac:dyDescent="0.35">
      <c r="A4" s="39" t="s">
        <v>38</v>
      </c>
      <c r="B4" s="40">
        <f>AVERAGE(F5:F370)</f>
        <v>23.04240164219922</v>
      </c>
      <c r="C4" s="40">
        <f>SUM(F5:F623)</f>
        <v>1405.5865001741524</v>
      </c>
      <c r="E4" s="228" t="s">
        <v>36</v>
      </c>
      <c r="F4" s="228" t="s">
        <v>37</v>
      </c>
      <c r="G4" s="32"/>
      <c r="H4" s="228" t="s">
        <v>36</v>
      </c>
      <c r="I4" s="228" t="s">
        <v>37</v>
      </c>
      <c r="J4" s="32"/>
      <c r="K4" s="41" t="s">
        <v>66</v>
      </c>
      <c r="L4" s="228" t="s">
        <v>42</v>
      </c>
      <c r="M4" s="228" t="s">
        <v>36</v>
      </c>
      <c r="N4" s="228" t="s">
        <v>51</v>
      </c>
      <c r="O4" s="32"/>
      <c r="P4" s="228" t="s">
        <v>36</v>
      </c>
      <c r="Q4" s="228" t="s">
        <v>39</v>
      </c>
      <c r="R4" s="32"/>
      <c r="S4" s="228" t="s">
        <v>36</v>
      </c>
      <c r="T4" s="228" t="s">
        <v>39</v>
      </c>
      <c r="U4" s="32"/>
      <c r="V4" s="41" t="s">
        <v>66</v>
      </c>
      <c r="W4" s="228" t="s">
        <v>42</v>
      </c>
      <c r="X4" s="228" t="s">
        <v>36</v>
      </c>
      <c r="Y4" s="228" t="s">
        <v>43</v>
      </c>
      <c r="Z4" s="32"/>
      <c r="AA4" s="228" t="s">
        <v>36</v>
      </c>
      <c r="AB4" s="228" t="s">
        <v>53</v>
      </c>
      <c r="AC4" s="32"/>
      <c r="AD4" s="228" t="s">
        <v>36</v>
      </c>
      <c r="AE4" s="228" t="s">
        <v>56</v>
      </c>
    </row>
    <row r="5" spans="1:54" x14ac:dyDescent="0.35">
      <c r="A5" s="39" t="s">
        <v>54</v>
      </c>
      <c r="B5" s="40">
        <f>AVERAGE(I5:I370)</f>
        <v>0.97400906689709266</v>
      </c>
      <c r="C5" s="40">
        <f>SUM(I5:I623)</f>
        <v>59.414553080722655</v>
      </c>
      <c r="E5" s="229">
        <v>43800</v>
      </c>
      <c r="F5" s="230">
        <v>8.1663593679269209</v>
      </c>
      <c r="G5" s="32"/>
      <c r="H5" s="229">
        <v>43800</v>
      </c>
      <c r="I5" s="230">
        <v>4.0668333200961397</v>
      </c>
      <c r="J5" s="32"/>
      <c r="K5" s="43" t="str">
        <f>L5&amp;M5</f>
        <v>Accessory Module43800</v>
      </c>
      <c r="L5" s="231" t="s">
        <v>44</v>
      </c>
      <c r="M5" s="229">
        <v>43800</v>
      </c>
      <c r="N5" s="230">
        <v>1.91000000635783</v>
      </c>
      <c r="O5" s="32"/>
      <c r="P5" s="229">
        <v>43800</v>
      </c>
      <c r="Q5" s="230">
        <v>3.1703073352972702</v>
      </c>
      <c r="R5" s="32"/>
      <c r="S5" s="229">
        <v>43800</v>
      </c>
      <c r="T5" s="230">
        <v>1.3031666666666699</v>
      </c>
      <c r="U5" s="32"/>
      <c r="V5" s="43" t="str">
        <f>W5&amp;X5</f>
        <v>Accessory Module43800</v>
      </c>
      <c r="W5" s="231" t="s">
        <v>44</v>
      </c>
      <c r="X5" s="229">
        <v>43800</v>
      </c>
      <c r="Y5" s="230">
        <v>0</v>
      </c>
      <c r="Z5" s="32"/>
      <c r="AA5" s="229">
        <v>43800</v>
      </c>
      <c r="AB5" s="230">
        <v>0.66666666666666696</v>
      </c>
      <c r="AC5" s="32"/>
      <c r="AD5" s="229">
        <v>43800</v>
      </c>
      <c r="AE5" s="230">
        <v>0.66666666666666696</v>
      </c>
    </row>
    <row r="6" spans="1:54" x14ac:dyDescent="0.35">
      <c r="A6" s="39" t="s">
        <v>50</v>
      </c>
      <c r="B6" s="40">
        <f>AVERAGE(N5:N370)</f>
        <v>19.281566435902061</v>
      </c>
      <c r="C6" s="40">
        <f>SUM(N5:N623)</f>
        <v>8552.6233098432403</v>
      </c>
      <c r="E6" s="229">
        <v>43831</v>
      </c>
      <c r="F6" s="230">
        <v>19.225463663021699</v>
      </c>
      <c r="G6" s="32"/>
      <c r="H6" s="229">
        <v>43831</v>
      </c>
      <c r="I6" s="230">
        <v>2.30364165771008</v>
      </c>
      <c r="J6" s="32"/>
      <c r="K6" s="43" t="str">
        <f t="shared" ref="K6:K69" si="0">L6&amp;M6</f>
        <v>Accessory Module43831</v>
      </c>
      <c r="L6" s="231" t="s">
        <v>44</v>
      </c>
      <c r="M6" s="229">
        <v>43831</v>
      </c>
      <c r="N6" s="230">
        <v>4.7266667683919303</v>
      </c>
      <c r="O6" s="32"/>
      <c r="P6" s="229">
        <v>43831</v>
      </c>
      <c r="Q6" s="230">
        <v>0.70120299410819997</v>
      </c>
      <c r="R6" s="32"/>
      <c r="S6" s="229">
        <v>43831</v>
      </c>
      <c r="T6" s="230">
        <v>0.36302499778072</v>
      </c>
      <c r="U6" s="32"/>
      <c r="V6" s="43" t="str">
        <f t="shared" ref="V6:V69" si="1">W6&amp;X6</f>
        <v>Accessory Module43831</v>
      </c>
      <c r="W6" s="231" t="s">
        <v>44</v>
      </c>
      <c r="X6" s="229">
        <v>43831</v>
      </c>
      <c r="Y6" s="230">
        <v>0</v>
      </c>
      <c r="Z6" s="32"/>
      <c r="AA6" s="229">
        <v>43831</v>
      </c>
      <c r="AB6" s="230">
        <v>1.9900000095367401</v>
      </c>
      <c r="AC6" s="32"/>
      <c r="AD6" s="229">
        <v>43831</v>
      </c>
      <c r="AE6" s="230">
        <v>1.9900000095367401</v>
      </c>
    </row>
    <row r="7" spans="1:54" x14ac:dyDescent="0.35">
      <c r="A7" s="39" t="s">
        <v>40</v>
      </c>
      <c r="B7" s="40">
        <f>AVERAGE(Q5:Q370)</f>
        <v>1.5837732161598224</v>
      </c>
      <c r="C7" s="40">
        <f>SUM(Q5:Q623)</f>
        <v>96.610166185749165</v>
      </c>
      <c r="E7" s="229">
        <v>43862</v>
      </c>
      <c r="F7" s="230">
        <v>19.225463663021699</v>
      </c>
      <c r="G7" s="32"/>
      <c r="H7" s="229">
        <v>43862</v>
      </c>
      <c r="I7" s="230">
        <v>2.30364165771008</v>
      </c>
      <c r="J7" s="32"/>
      <c r="K7" s="43" t="str">
        <f t="shared" si="0"/>
        <v>Accessory Module43862</v>
      </c>
      <c r="L7" s="231" t="s">
        <v>44</v>
      </c>
      <c r="M7" s="229">
        <v>43862</v>
      </c>
      <c r="N7" s="230">
        <v>4.7266667683919303</v>
      </c>
      <c r="O7" s="32"/>
      <c r="P7" s="229">
        <v>43862</v>
      </c>
      <c r="Q7" s="230">
        <v>0.70120299410819997</v>
      </c>
      <c r="R7" s="32"/>
      <c r="S7" s="229">
        <v>43862</v>
      </c>
      <c r="T7" s="230">
        <v>0.36302499778072</v>
      </c>
      <c r="U7" s="32"/>
      <c r="V7" s="43" t="str">
        <f t="shared" si="1"/>
        <v>Accessory Module43862</v>
      </c>
      <c r="W7" s="231" t="s">
        <v>44</v>
      </c>
      <c r="X7" s="229">
        <v>43862</v>
      </c>
      <c r="Y7" s="230">
        <v>0</v>
      </c>
      <c r="Z7" s="32"/>
      <c r="AA7" s="229">
        <v>43862</v>
      </c>
      <c r="AB7" s="230">
        <v>1.9900000095367401</v>
      </c>
      <c r="AC7" s="32"/>
      <c r="AD7" s="229">
        <v>43862</v>
      </c>
      <c r="AE7" s="230">
        <v>1.9900000095367401</v>
      </c>
    </row>
    <row r="8" spans="1:54" x14ac:dyDescent="0.35">
      <c r="A8" s="39" t="s">
        <v>57</v>
      </c>
      <c r="B8" s="40">
        <f>AVERAGE(T5:T370)</f>
        <v>7.3367977661838987E-2</v>
      </c>
      <c r="C8" s="40">
        <f>SUM(T5:T623)</f>
        <v>4.475446637372178</v>
      </c>
      <c r="E8" s="229">
        <v>43891</v>
      </c>
      <c r="F8" s="230">
        <v>19.225463663021699</v>
      </c>
      <c r="G8" s="32"/>
      <c r="H8" s="229">
        <v>43891</v>
      </c>
      <c r="I8" s="230">
        <v>2.30364165771008</v>
      </c>
      <c r="J8" s="32"/>
      <c r="K8" s="43" t="str">
        <f t="shared" si="0"/>
        <v>Accessory Module43891</v>
      </c>
      <c r="L8" s="231" t="s">
        <v>44</v>
      </c>
      <c r="M8" s="229">
        <v>43891</v>
      </c>
      <c r="N8" s="230">
        <v>4.7266667683919303</v>
      </c>
      <c r="O8" s="32"/>
      <c r="P8" s="229">
        <v>43891</v>
      </c>
      <c r="Q8" s="230">
        <v>0.70120299410819997</v>
      </c>
      <c r="R8" s="32"/>
      <c r="S8" s="229">
        <v>43891</v>
      </c>
      <c r="T8" s="230">
        <v>0.36302499778072</v>
      </c>
      <c r="U8" s="32"/>
      <c r="V8" s="43" t="str">
        <f t="shared" si="1"/>
        <v>Accessory Module43891</v>
      </c>
      <c r="W8" s="231" t="s">
        <v>44</v>
      </c>
      <c r="X8" s="229">
        <v>43891</v>
      </c>
      <c r="Y8" s="230">
        <v>0</v>
      </c>
      <c r="Z8" s="32"/>
      <c r="AA8" s="229">
        <v>43891</v>
      </c>
      <c r="AB8" s="230">
        <v>1.9900000095367401</v>
      </c>
      <c r="AC8" s="32"/>
      <c r="AD8" s="229">
        <v>43891</v>
      </c>
      <c r="AE8" s="230">
        <v>1.9900000095367401</v>
      </c>
    </row>
    <row r="9" spans="1:54" x14ac:dyDescent="0.35">
      <c r="A9" s="39" t="s">
        <v>41</v>
      </c>
      <c r="B9" s="40">
        <f>AVERAGE(Y5:Y370)</f>
        <v>0.47063752188464342</v>
      </c>
      <c r="C9" s="40">
        <f>SUM(Y5:Y623)</f>
        <v>230.04333328393594</v>
      </c>
      <c r="E9" s="229">
        <v>43922</v>
      </c>
      <c r="F9" s="230">
        <v>26.197609196337101</v>
      </c>
      <c r="G9" s="32"/>
      <c r="H9" s="229">
        <v>43922</v>
      </c>
      <c r="I9" s="230">
        <v>1.71686501913269</v>
      </c>
      <c r="J9" s="32"/>
      <c r="K9" s="43" t="str">
        <f t="shared" si="0"/>
        <v>Accessory Module43922</v>
      </c>
      <c r="L9" s="231" t="s">
        <v>44</v>
      </c>
      <c r="M9" s="229">
        <v>43922</v>
      </c>
      <c r="N9" s="230">
        <v>6.54666646321615</v>
      </c>
      <c r="O9" s="32"/>
      <c r="P9" s="229">
        <v>43922</v>
      </c>
      <c r="Q9" s="230">
        <v>0.93905733999411301</v>
      </c>
      <c r="R9" s="32"/>
      <c r="S9" s="229">
        <v>43922</v>
      </c>
      <c r="T9" s="230">
        <v>0.17313500133156801</v>
      </c>
      <c r="U9" s="32"/>
      <c r="V9" s="43" t="str">
        <f t="shared" si="1"/>
        <v>Accessory Module43922</v>
      </c>
      <c r="W9" s="231" t="s">
        <v>44</v>
      </c>
      <c r="X9" s="229">
        <v>43922</v>
      </c>
      <c r="Y9" s="230">
        <v>0</v>
      </c>
      <c r="Z9" s="32"/>
      <c r="AA9" s="229">
        <v>43922</v>
      </c>
      <c r="AB9" s="230">
        <v>1.14666668574015</v>
      </c>
      <c r="AC9" s="32"/>
      <c r="AD9" s="229">
        <v>43922</v>
      </c>
      <c r="AE9" s="230">
        <v>1.14666668574015</v>
      </c>
    </row>
    <row r="10" spans="1:54" x14ac:dyDescent="0.35">
      <c r="A10" s="39" t="s">
        <v>52</v>
      </c>
      <c r="B10" s="40">
        <f>AVERAGE(AB5:AB370)</f>
        <v>1.135847004384942</v>
      </c>
      <c r="C10" s="40">
        <f>SUM(AB5:AB623)</f>
        <v>69.286667267481462</v>
      </c>
      <c r="E10" s="229">
        <v>43952</v>
      </c>
      <c r="F10" s="230">
        <v>26.197609196337101</v>
      </c>
      <c r="G10" s="32"/>
      <c r="H10" s="229">
        <v>43952</v>
      </c>
      <c r="I10" s="230">
        <v>1.71686501913269</v>
      </c>
      <c r="J10" s="32"/>
      <c r="K10" s="43" t="str">
        <f t="shared" si="0"/>
        <v>Accessory Module43952</v>
      </c>
      <c r="L10" s="231" t="s">
        <v>44</v>
      </c>
      <c r="M10" s="229">
        <v>43952</v>
      </c>
      <c r="N10" s="230">
        <v>6.54666646321615</v>
      </c>
      <c r="O10" s="32"/>
      <c r="P10" s="229">
        <v>43952</v>
      </c>
      <c r="Q10" s="230">
        <v>0.93905733999411301</v>
      </c>
      <c r="R10" s="32"/>
      <c r="S10" s="229">
        <v>43952</v>
      </c>
      <c r="T10" s="230">
        <v>0.17313500133156801</v>
      </c>
      <c r="U10" s="32"/>
      <c r="V10" s="43" t="str">
        <f t="shared" si="1"/>
        <v>Accessory Module43952</v>
      </c>
      <c r="W10" s="231" t="s">
        <v>44</v>
      </c>
      <c r="X10" s="229">
        <v>43952</v>
      </c>
      <c r="Y10" s="230">
        <v>0</v>
      </c>
      <c r="Z10" s="32"/>
      <c r="AA10" s="229">
        <v>43952</v>
      </c>
      <c r="AB10" s="230">
        <v>1.14666668574015</v>
      </c>
      <c r="AC10" s="32"/>
      <c r="AD10" s="229">
        <v>43952</v>
      </c>
      <c r="AE10" s="230">
        <v>1.14666668574015</v>
      </c>
    </row>
    <row r="11" spans="1:54" x14ac:dyDescent="0.35">
      <c r="A11" s="39" t="s">
        <v>55</v>
      </c>
      <c r="B11" s="40">
        <f>AVERAGE(AE5:AE370)</f>
        <v>1.135847004384942</v>
      </c>
      <c r="C11" s="40">
        <f>SUM(AE5:AE623)</f>
        <v>69.286667267481462</v>
      </c>
      <c r="E11" s="229">
        <v>43983</v>
      </c>
      <c r="F11" s="230">
        <v>26.197609196337101</v>
      </c>
      <c r="G11" s="32"/>
      <c r="H11" s="229">
        <v>43983</v>
      </c>
      <c r="I11" s="230">
        <v>1.71686501913269</v>
      </c>
      <c r="J11" s="32"/>
      <c r="K11" s="43" t="str">
        <f t="shared" si="0"/>
        <v>Accessory Module43983</v>
      </c>
      <c r="L11" s="231" t="s">
        <v>44</v>
      </c>
      <c r="M11" s="229">
        <v>43983</v>
      </c>
      <c r="N11" s="230">
        <v>6.54666646321615</v>
      </c>
      <c r="O11" s="32"/>
      <c r="P11" s="229">
        <v>43983</v>
      </c>
      <c r="Q11" s="230">
        <v>0.93905733999411301</v>
      </c>
      <c r="R11" s="32"/>
      <c r="S11" s="229">
        <v>43983</v>
      </c>
      <c r="T11" s="230">
        <v>0.17313500133156801</v>
      </c>
      <c r="U11" s="32"/>
      <c r="V11" s="43" t="str">
        <f t="shared" si="1"/>
        <v>Accessory Module43983</v>
      </c>
      <c r="W11" s="231" t="s">
        <v>44</v>
      </c>
      <c r="X11" s="229">
        <v>43983</v>
      </c>
      <c r="Y11" s="230">
        <v>0</v>
      </c>
      <c r="Z11" s="32"/>
      <c r="AA11" s="229">
        <v>43983</v>
      </c>
      <c r="AB11" s="230">
        <v>1.14666668574015</v>
      </c>
      <c r="AC11" s="32"/>
      <c r="AD11" s="229">
        <v>43983</v>
      </c>
      <c r="AE11" s="230">
        <v>1.14666668574015</v>
      </c>
    </row>
    <row r="12" spans="1:54" x14ac:dyDescent="0.35">
      <c r="E12" s="229">
        <v>44013</v>
      </c>
      <c r="F12" s="230">
        <v>24.786639564524101</v>
      </c>
      <c r="G12" s="32"/>
      <c r="H12" s="229">
        <v>44013</v>
      </c>
      <c r="I12" s="230">
        <v>1.4628399732212201</v>
      </c>
      <c r="J12" s="32"/>
      <c r="K12" s="43" t="str">
        <f t="shared" si="0"/>
        <v>Accessory Module44013</v>
      </c>
      <c r="L12" s="231" t="s">
        <v>44</v>
      </c>
      <c r="M12" s="229">
        <v>44013</v>
      </c>
      <c r="N12" s="230">
        <v>6.4099998474121103</v>
      </c>
      <c r="O12" s="32"/>
      <c r="P12" s="229">
        <v>44013</v>
      </c>
      <c r="Q12" s="230">
        <v>1.5600273278454899</v>
      </c>
      <c r="R12" s="32"/>
      <c r="S12" s="229">
        <v>44013</v>
      </c>
      <c r="T12" s="230">
        <v>0.16382666577895499</v>
      </c>
      <c r="U12" s="32"/>
      <c r="V12" s="43" t="str">
        <f t="shared" si="1"/>
        <v>Accessory Module44013</v>
      </c>
      <c r="W12" s="231" t="s">
        <v>44</v>
      </c>
      <c r="X12" s="229">
        <v>44013</v>
      </c>
      <c r="Y12" s="230">
        <v>0</v>
      </c>
      <c r="Z12" s="32"/>
      <c r="AA12" s="229">
        <v>44013</v>
      </c>
      <c r="AB12" s="230">
        <v>1.6233332951863599</v>
      </c>
      <c r="AC12" s="32"/>
      <c r="AD12" s="229">
        <v>44013</v>
      </c>
      <c r="AE12" s="230">
        <v>1.6233332951863599</v>
      </c>
    </row>
    <row r="13" spans="1:54" x14ac:dyDescent="0.35">
      <c r="E13" s="229">
        <v>44044</v>
      </c>
      <c r="F13" s="230">
        <v>24.786639564524101</v>
      </c>
      <c r="G13" s="32"/>
      <c r="H13" s="229">
        <v>44044</v>
      </c>
      <c r="I13" s="230">
        <v>1.4628399732212201</v>
      </c>
      <c r="J13" s="32"/>
      <c r="K13" s="43" t="str">
        <f t="shared" si="0"/>
        <v>Accessory Module44044</v>
      </c>
      <c r="L13" s="231" t="s">
        <v>44</v>
      </c>
      <c r="M13" s="229">
        <v>44044</v>
      </c>
      <c r="N13" s="230">
        <v>6.4099998474121103</v>
      </c>
      <c r="O13" s="32"/>
      <c r="P13" s="229">
        <v>44044</v>
      </c>
      <c r="Q13" s="230">
        <v>1.5600273278454899</v>
      </c>
      <c r="R13" s="32"/>
      <c r="S13" s="229">
        <v>44044</v>
      </c>
      <c r="T13" s="230">
        <v>0.16382666577895499</v>
      </c>
      <c r="U13" s="32"/>
      <c r="V13" s="43" t="str">
        <f t="shared" si="1"/>
        <v>Accessory Module44044</v>
      </c>
      <c r="W13" s="231" t="s">
        <v>44</v>
      </c>
      <c r="X13" s="229">
        <v>44044</v>
      </c>
      <c r="Y13" s="230">
        <v>0</v>
      </c>
      <c r="Z13" s="32"/>
      <c r="AA13" s="229">
        <v>44044</v>
      </c>
      <c r="AB13" s="230">
        <v>1.6233332951863599</v>
      </c>
      <c r="AC13" s="32"/>
      <c r="AD13" s="229">
        <v>44044</v>
      </c>
      <c r="AE13" s="230">
        <v>1.6233332951863599</v>
      </c>
    </row>
    <row r="14" spans="1:54" x14ac:dyDescent="0.35">
      <c r="A14" s="20" t="str">
        <f>Raw_Output_5YW!A14</f>
        <v>Notes:</v>
      </c>
      <c r="E14" s="229">
        <v>44075</v>
      </c>
      <c r="F14" s="230">
        <v>24.786639564524101</v>
      </c>
      <c r="G14" s="32"/>
      <c r="H14" s="229">
        <v>44075</v>
      </c>
      <c r="I14" s="230">
        <v>1.4628399732212201</v>
      </c>
      <c r="J14" s="32"/>
      <c r="K14" s="43" t="str">
        <f t="shared" si="0"/>
        <v>Accessory Module44075</v>
      </c>
      <c r="L14" s="231" t="s">
        <v>44</v>
      </c>
      <c r="M14" s="229">
        <v>44075</v>
      </c>
      <c r="N14" s="230">
        <v>6.4099998474121103</v>
      </c>
      <c r="O14" s="32"/>
      <c r="P14" s="229">
        <v>44075</v>
      </c>
      <c r="Q14" s="230">
        <v>1.5600273278454899</v>
      </c>
      <c r="R14" s="32"/>
      <c r="S14" s="229">
        <v>44075</v>
      </c>
      <c r="T14" s="230">
        <v>0.16382666577895499</v>
      </c>
      <c r="U14" s="32"/>
      <c r="V14" s="43" t="str">
        <f t="shared" si="1"/>
        <v>Accessory Module44075</v>
      </c>
      <c r="W14" s="231" t="s">
        <v>44</v>
      </c>
      <c r="X14" s="229">
        <v>44075</v>
      </c>
      <c r="Y14" s="230">
        <v>0</v>
      </c>
      <c r="Z14" s="32"/>
      <c r="AA14" s="229">
        <v>44075</v>
      </c>
      <c r="AB14" s="230">
        <v>1.6233332951863599</v>
      </c>
      <c r="AC14" s="32"/>
      <c r="AD14" s="229">
        <v>44075</v>
      </c>
      <c r="AE14" s="230">
        <v>1.6233332951863599</v>
      </c>
    </row>
    <row r="15" spans="1:54" x14ac:dyDescent="0.35">
      <c r="A15" s="20" t="str">
        <f>Raw_Output_5YW!A15</f>
        <v>Copy raw output from corresponding Access tables</v>
      </c>
      <c r="E15" s="229">
        <v>44105</v>
      </c>
      <c r="F15" s="230">
        <v>22.584589618881498</v>
      </c>
      <c r="G15" s="32"/>
      <c r="H15" s="229">
        <v>44105</v>
      </c>
      <c r="I15" s="230">
        <v>1.2807133327921201</v>
      </c>
      <c r="J15" s="32"/>
      <c r="K15" s="43" t="str">
        <f t="shared" si="0"/>
        <v>Accessory Module44105</v>
      </c>
      <c r="L15" s="231" t="s">
        <v>44</v>
      </c>
      <c r="M15" s="229">
        <v>44105</v>
      </c>
      <c r="N15" s="230">
        <v>5.5033334096272801</v>
      </c>
      <c r="O15" s="32"/>
      <c r="P15" s="229">
        <v>44105</v>
      </c>
      <c r="Q15" s="230">
        <v>1.5820776835679999</v>
      </c>
      <c r="R15" s="32"/>
      <c r="S15" s="229">
        <v>44105</v>
      </c>
      <c r="T15" s="230">
        <v>0.21595332711935</v>
      </c>
      <c r="U15" s="32"/>
      <c r="V15" s="43" t="str">
        <f t="shared" si="1"/>
        <v>Accessory Module44105</v>
      </c>
      <c r="W15" s="231" t="s">
        <v>44</v>
      </c>
      <c r="X15" s="229">
        <v>44105</v>
      </c>
      <c r="Y15" s="230">
        <v>0</v>
      </c>
      <c r="Z15" s="32"/>
      <c r="AA15" s="229">
        <v>44105</v>
      </c>
      <c r="AB15" s="230">
        <v>3.78333346048991</v>
      </c>
      <c r="AC15" s="32"/>
      <c r="AD15" s="229">
        <v>44105</v>
      </c>
      <c r="AE15" s="230">
        <v>3.78333346048991</v>
      </c>
    </row>
    <row r="16" spans="1:54" x14ac:dyDescent="0.35">
      <c r="A16" s="20" t="str">
        <f>Raw_Output_5YW!A16</f>
        <v>Check the Format Output tab to ensure alignment</v>
      </c>
      <c r="E16" s="229">
        <v>44136</v>
      </c>
      <c r="F16" s="230">
        <v>22.584589618881498</v>
      </c>
      <c r="G16" s="32"/>
      <c r="H16" s="229">
        <v>44136</v>
      </c>
      <c r="I16" s="230">
        <v>1.2807133327921201</v>
      </c>
      <c r="J16" s="32"/>
      <c r="K16" s="43" t="str">
        <f t="shared" si="0"/>
        <v>Accessory Module44136</v>
      </c>
      <c r="L16" s="231" t="s">
        <v>44</v>
      </c>
      <c r="M16" s="229">
        <v>44136</v>
      </c>
      <c r="N16" s="230">
        <v>5.5033334096272801</v>
      </c>
      <c r="O16" s="32"/>
      <c r="P16" s="229">
        <v>44136</v>
      </c>
      <c r="Q16" s="230">
        <v>1.5820776835679999</v>
      </c>
      <c r="R16" s="32"/>
      <c r="S16" s="229">
        <v>44136</v>
      </c>
      <c r="T16" s="230">
        <v>0.21595332711935</v>
      </c>
      <c r="U16" s="32"/>
      <c r="V16" s="43" t="str">
        <f t="shared" si="1"/>
        <v>Accessory Module44136</v>
      </c>
      <c r="W16" s="231" t="s">
        <v>44</v>
      </c>
      <c r="X16" s="229">
        <v>44136</v>
      </c>
      <c r="Y16" s="230">
        <v>0</v>
      </c>
      <c r="Z16" s="32"/>
      <c r="AA16" s="229">
        <v>44136</v>
      </c>
      <c r="AB16" s="230">
        <v>3.78333346048991</v>
      </c>
      <c r="AC16" s="32"/>
      <c r="AD16" s="229">
        <v>44136</v>
      </c>
      <c r="AE16" s="230">
        <v>3.78333346048991</v>
      </c>
    </row>
    <row r="17" spans="1:31" x14ac:dyDescent="0.35">
      <c r="A17" s="20" t="str">
        <f>Raw_Output_5YW!A17</f>
        <v>Copy values to scratch worksheet</v>
      </c>
      <c r="E17" s="229">
        <v>44166</v>
      </c>
      <c r="F17" s="230">
        <v>22.584589618881498</v>
      </c>
      <c r="G17" s="32"/>
      <c r="H17" s="229">
        <v>44166</v>
      </c>
      <c r="I17" s="230">
        <v>1.2807133327921201</v>
      </c>
      <c r="J17" s="32"/>
      <c r="K17" s="43" t="str">
        <f t="shared" si="0"/>
        <v>Accessory Module44166</v>
      </c>
      <c r="L17" s="231" t="s">
        <v>44</v>
      </c>
      <c r="M17" s="229">
        <v>44166</v>
      </c>
      <c r="N17" s="230">
        <v>5.5033334096272801</v>
      </c>
      <c r="O17" s="32"/>
      <c r="P17" s="229">
        <v>44166</v>
      </c>
      <c r="Q17" s="230">
        <v>1.5820776835679999</v>
      </c>
      <c r="R17" s="32"/>
      <c r="S17" s="229">
        <v>44166</v>
      </c>
      <c r="T17" s="230">
        <v>0.21595332711935</v>
      </c>
      <c r="U17" s="32"/>
      <c r="V17" s="43" t="str">
        <f t="shared" si="1"/>
        <v>Accessory Module44166</v>
      </c>
      <c r="W17" s="231" t="s">
        <v>44</v>
      </c>
      <c r="X17" s="229">
        <v>44166</v>
      </c>
      <c r="Y17" s="230">
        <v>0</v>
      </c>
      <c r="Z17" s="32"/>
      <c r="AA17" s="229">
        <v>44166</v>
      </c>
      <c r="AB17" s="230">
        <v>3.78333346048991</v>
      </c>
      <c r="AC17" s="32"/>
      <c r="AD17" s="229">
        <v>44166</v>
      </c>
      <c r="AE17" s="230">
        <v>3.78333346048991</v>
      </c>
    </row>
    <row r="18" spans="1:31" x14ac:dyDescent="0.35">
      <c r="A18" s="20" t="str">
        <f>Raw_Output_5YW!A18</f>
        <v>Copy transpose to of values to results tabs</v>
      </c>
      <c r="E18" s="229">
        <v>44197</v>
      </c>
      <c r="F18" s="230">
        <v>19.453374510447201</v>
      </c>
      <c r="G18" s="32"/>
      <c r="H18" s="229">
        <v>44197</v>
      </c>
      <c r="I18" s="230">
        <v>0.97000001743435904</v>
      </c>
      <c r="J18" s="32"/>
      <c r="K18" s="43" t="str">
        <f t="shared" si="0"/>
        <v>Accessory Module44197</v>
      </c>
      <c r="L18" s="231" t="s">
        <v>44</v>
      </c>
      <c r="M18" s="229">
        <v>44197</v>
      </c>
      <c r="N18" s="230">
        <v>4.7566668192545603</v>
      </c>
      <c r="O18" s="32"/>
      <c r="P18" s="229">
        <v>44197</v>
      </c>
      <c r="Q18" s="230">
        <v>0.72662499999999997</v>
      </c>
      <c r="R18" s="32"/>
      <c r="S18" s="229">
        <v>44197</v>
      </c>
      <c r="T18" s="230">
        <v>0</v>
      </c>
      <c r="U18" s="32"/>
      <c r="V18" s="43" t="str">
        <f t="shared" si="1"/>
        <v>Accessory Module44197</v>
      </c>
      <c r="W18" s="231" t="s">
        <v>44</v>
      </c>
      <c r="X18" s="229">
        <v>44197</v>
      </c>
      <c r="Y18" s="230">
        <v>0</v>
      </c>
      <c r="Z18" s="32"/>
      <c r="AA18" s="229">
        <v>44197</v>
      </c>
      <c r="AB18" s="230">
        <v>3.1533333460489898</v>
      </c>
      <c r="AC18" s="32"/>
      <c r="AD18" s="229">
        <v>44197</v>
      </c>
      <c r="AE18" s="230">
        <v>3.1533333460489898</v>
      </c>
    </row>
    <row r="19" spans="1:31" x14ac:dyDescent="0.35">
      <c r="A19" s="20" t="str">
        <f>Raw_Output_5YW!A19</f>
        <v>CHECK!</v>
      </c>
      <c r="E19" s="229">
        <v>44228</v>
      </c>
      <c r="F19" s="230">
        <v>19.453374510447201</v>
      </c>
      <c r="G19" s="32"/>
      <c r="H19" s="229">
        <v>44228</v>
      </c>
      <c r="I19" s="230">
        <v>0.97000001743435904</v>
      </c>
      <c r="J19" s="32"/>
      <c r="K19" s="43" t="str">
        <f t="shared" si="0"/>
        <v>Accessory Module44228</v>
      </c>
      <c r="L19" s="231" t="s">
        <v>44</v>
      </c>
      <c r="M19" s="229">
        <v>44228</v>
      </c>
      <c r="N19" s="230">
        <v>4.7566668192545603</v>
      </c>
      <c r="O19" s="32"/>
      <c r="P19" s="229">
        <v>44228</v>
      </c>
      <c r="Q19" s="230">
        <v>0.72662499999999997</v>
      </c>
      <c r="R19" s="32"/>
      <c r="S19" s="229">
        <v>44228</v>
      </c>
      <c r="T19" s="230">
        <v>0</v>
      </c>
      <c r="U19" s="32"/>
      <c r="V19" s="43" t="str">
        <f t="shared" si="1"/>
        <v>Accessory Module44228</v>
      </c>
      <c r="W19" s="231" t="s">
        <v>44</v>
      </c>
      <c r="X19" s="229">
        <v>44228</v>
      </c>
      <c r="Y19" s="230">
        <v>0</v>
      </c>
      <c r="Z19" s="32"/>
      <c r="AA19" s="229">
        <v>44228</v>
      </c>
      <c r="AB19" s="230">
        <v>3.1533333460489898</v>
      </c>
      <c r="AC19" s="32"/>
      <c r="AD19" s="229">
        <v>44228</v>
      </c>
      <c r="AE19" s="230">
        <v>3.1533333460489898</v>
      </c>
    </row>
    <row r="20" spans="1:31" x14ac:dyDescent="0.35">
      <c r="E20" s="229">
        <v>44256</v>
      </c>
      <c r="F20" s="230">
        <v>19.453374510447201</v>
      </c>
      <c r="G20" s="32"/>
      <c r="H20" s="229">
        <v>44256</v>
      </c>
      <c r="I20" s="230">
        <v>0.97000001743435904</v>
      </c>
      <c r="J20" s="32"/>
      <c r="K20" s="43" t="str">
        <f t="shared" si="0"/>
        <v>Accessory Module44256</v>
      </c>
      <c r="L20" s="231" t="s">
        <v>44</v>
      </c>
      <c r="M20" s="229">
        <v>44256</v>
      </c>
      <c r="N20" s="230">
        <v>4.7566668192545603</v>
      </c>
      <c r="O20" s="32"/>
      <c r="P20" s="229">
        <v>44256</v>
      </c>
      <c r="Q20" s="230">
        <v>0.72662499999999997</v>
      </c>
      <c r="R20" s="32"/>
      <c r="S20" s="229">
        <v>44256</v>
      </c>
      <c r="T20" s="230">
        <v>0</v>
      </c>
      <c r="U20" s="32"/>
      <c r="V20" s="43" t="str">
        <f t="shared" si="1"/>
        <v>Accessory Module44256</v>
      </c>
      <c r="W20" s="231" t="s">
        <v>44</v>
      </c>
      <c r="X20" s="229">
        <v>44256</v>
      </c>
      <c r="Y20" s="230">
        <v>0</v>
      </c>
      <c r="Z20" s="32"/>
      <c r="AA20" s="229">
        <v>44256</v>
      </c>
      <c r="AB20" s="230">
        <v>3.1533333460489898</v>
      </c>
      <c r="AC20" s="32"/>
      <c r="AD20" s="229">
        <v>44256</v>
      </c>
      <c r="AE20" s="230">
        <v>3.1533333460489898</v>
      </c>
    </row>
    <row r="21" spans="1:31" x14ac:dyDescent="0.35">
      <c r="E21" s="229">
        <v>44287</v>
      </c>
      <c r="F21" s="230">
        <v>25.9607874703844</v>
      </c>
      <c r="G21" s="32"/>
      <c r="H21" s="229">
        <v>44287</v>
      </c>
      <c r="I21" s="230">
        <v>1.3599999491125301</v>
      </c>
      <c r="J21" s="32"/>
      <c r="K21" s="43" t="str">
        <f t="shared" si="0"/>
        <v>Accessory Module44287</v>
      </c>
      <c r="L21" s="231" t="s">
        <v>44</v>
      </c>
      <c r="M21" s="229">
        <v>44287</v>
      </c>
      <c r="N21" s="230">
        <v>6.5</v>
      </c>
      <c r="O21" s="32"/>
      <c r="P21" s="229">
        <v>44287</v>
      </c>
      <c r="Q21" s="230">
        <v>1.17587930436532</v>
      </c>
      <c r="R21" s="32"/>
      <c r="S21" s="229">
        <v>44287</v>
      </c>
      <c r="T21" s="230">
        <v>0</v>
      </c>
      <c r="U21" s="32"/>
      <c r="V21" s="43" t="str">
        <f t="shared" si="1"/>
        <v>Accessory Module44287</v>
      </c>
      <c r="W21" s="231" t="s">
        <v>44</v>
      </c>
      <c r="X21" s="229">
        <v>44287</v>
      </c>
      <c r="Y21" s="230">
        <v>0</v>
      </c>
      <c r="Z21" s="32"/>
      <c r="AA21" s="229">
        <v>44287</v>
      </c>
      <c r="AB21" s="230">
        <v>1.8566666444142701</v>
      </c>
      <c r="AC21" s="32"/>
      <c r="AD21" s="229">
        <v>44287</v>
      </c>
      <c r="AE21" s="230">
        <v>1.8566666444142701</v>
      </c>
    </row>
    <row r="22" spans="1:31" x14ac:dyDescent="0.35">
      <c r="E22" s="229">
        <v>44317</v>
      </c>
      <c r="F22" s="230">
        <v>25.9607874703844</v>
      </c>
      <c r="G22" s="32"/>
      <c r="H22" s="229">
        <v>44317</v>
      </c>
      <c r="I22" s="230">
        <v>1.3599999491125301</v>
      </c>
      <c r="J22" s="32"/>
      <c r="K22" s="43" t="str">
        <f t="shared" si="0"/>
        <v>Accessory Module44317</v>
      </c>
      <c r="L22" s="231" t="s">
        <v>44</v>
      </c>
      <c r="M22" s="229">
        <v>44317</v>
      </c>
      <c r="N22" s="230">
        <v>6.5</v>
      </c>
      <c r="O22" s="32"/>
      <c r="P22" s="229">
        <v>44317</v>
      </c>
      <c r="Q22" s="230">
        <v>1.17587930436532</v>
      </c>
      <c r="R22" s="32"/>
      <c r="S22" s="229">
        <v>44317</v>
      </c>
      <c r="T22" s="230">
        <v>0</v>
      </c>
      <c r="U22" s="32"/>
      <c r="V22" s="43" t="str">
        <f t="shared" si="1"/>
        <v>Accessory Module44317</v>
      </c>
      <c r="W22" s="231" t="s">
        <v>44</v>
      </c>
      <c r="X22" s="229">
        <v>44317</v>
      </c>
      <c r="Y22" s="230">
        <v>0</v>
      </c>
      <c r="Z22" s="32"/>
      <c r="AA22" s="229">
        <v>44317</v>
      </c>
      <c r="AB22" s="230">
        <v>1.8566666444142701</v>
      </c>
      <c r="AC22" s="32"/>
      <c r="AD22" s="229">
        <v>44317</v>
      </c>
      <c r="AE22" s="230">
        <v>1.8566666444142701</v>
      </c>
    </row>
    <row r="23" spans="1:31" x14ac:dyDescent="0.35">
      <c r="E23" s="229">
        <v>44348</v>
      </c>
      <c r="F23" s="230">
        <v>25.9607874703844</v>
      </c>
      <c r="G23" s="32"/>
      <c r="H23" s="229">
        <v>44348</v>
      </c>
      <c r="I23" s="230">
        <v>1.3599999491125301</v>
      </c>
      <c r="J23" s="32"/>
      <c r="K23" s="43" t="str">
        <f t="shared" si="0"/>
        <v>Accessory Module44348</v>
      </c>
      <c r="L23" s="231" t="s">
        <v>44</v>
      </c>
      <c r="M23" s="229">
        <v>44348</v>
      </c>
      <c r="N23" s="230">
        <v>6.5</v>
      </c>
      <c r="O23" s="32"/>
      <c r="P23" s="229">
        <v>44348</v>
      </c>
      <c r="Q23" s="230">
        <v>1.17587930436532</v>
      </c>
      <c r="R23" s="32"/>
      <c r="S23" s="229">
        <v>44348</v>
      </c>
      <c r="T23" s="230">
        <v>0</v>
      </c>
      <c r="U23" s="32"/>
      <c r="V23" s="43" t="str">
        <f t="shared" si="1"/>
        <v>Accessory Module44348</v>
      </c>
      <c r="W23" s="231" t="s">
        <v>44</v>
      </c>
      <c r="X23" s="229">
        <v>44348</v>
      </c>
      <c r="Y23" s="230">
        <v>0</v>
      </c>
      <c r="Z23" s="32"/>
      <c r="AA23" s="229">
        <v>44348</v>
      </c>
      <c r="AB23" s="230">
        <v>1.8566666444142701</v>
      </c>
      <c r="AC23" s="32"/>
      <c r="AD23" s="229">
        <v>44348</v>
      </c>
      <c r="AE23" s="230">
        <v>1.8566666444142701</v>
      </c>
    </row>
    <row r="24" spans="1:31" x14ac:dyDescent="0.35">
      <c r="E24" s="229">
        <v>44378</v>
      </c>
      <c r="F24" s="230">
        <v>25.119215085518402</v>
      </c>
      <c r="G24" s="32"/>
      <c r="H24" s="229">
        <v>44378</v>
      </c>
      <c r="I24" s="230">
        <v>1.77851331578692</v>
      </c>
      <c r="J24" s="32"/>
      <c r="K24" s="43" t="str">
        <f t="shared" si="0"/>
        <v>Accessory Module44378</v>
      </c>
      <c r="L24" s="231" t="s">
        <v>44</v>
      </c>
      <c r="M24" s="229">
        <v>44378</v>
      </c>
      <c r="N24" s="230">
        <v>6.0933335622151699</v>
      </c>
      <c r="O24" s="32"/>
      <c r="P24" s="229">
        <v>44378</v>
      </c>
      <c r="Q24" s="230">
        <v>1.8607850130279899</v>
      </c>
      <c r="R24" s="32"/>
      <c r="S24" s="229">
        <v>44378</v>
      </c>
      <c r="T24" s="230">
        <v>0.14148666489124301</v>
      </c>
      <c r="U24" s="32"/>
      <c r="V24" s="43" t="str">
        <f t="shared" si="1"/>
        <v>Accessory Module44378</v>
      </c>
      <c r="W24" s="231" t="s">
        <v>44</v>
      </c>
      <c r="X24" s="229">
        <v>44378</v>
      </c>
      <c r="Y24" s="230">
        <v>0</v>
      </c>
      <c r="Z24" s="32"/>
      <c r="AA24" s="229">
        <v>44378</v>
      </c>
      <c r="AB24" s="230">
        <v>2.0833333333333299</v>
      </c>
      <c r="AC24" s="32"/>
      <c r="AD24" s="229">
        <v>44378</v>
      </c>
      <c r="AE24" s="230">
        <v>2.0833333333333299</v>
      </c>
    </row>
    <row r="25" spans="1:31" x14ac:dyDescent="0.35">
      <c r="E25" s="229">
        <v>44409</v>
      </c>
      <c r="F25" s="230">
        <v>25.119215085518402</v>
      </c>
      <c r="G25" s="32"/>
      <c r="H25" s="229">
        <v>44409</v>
      </c>
      <c r="I25" s="230">
        <v>1.77851331578692</v>
      </c>
      <c r="J25" s="32"/>
      <c r="K25" s="43" t="str">
        <f t="shared" si="0"/>
        <v>Accessory Module44409</v>
      </c>
      <c r="L25" s="231" t="s">
        <v>44</v>
      </c>
      <c r="M25" s="229">
        <v>44409</v>
      </c>
      <c r="N25" s="230">
        <v>6.0933335622151699</v>
      </c>
      <c r="O25" s="32"/>
      <c r="P25" s="229">
        <v>44409</v>
      </c>
      <c r="Q25" s="230">
        <v>1.8607850130279899</v>
      </c>
      <c r="R25" s="32"/>
      <c r="S25" s="229">
        <v>44409</v>
      </c>
      <c r="T25" s="230">
        <v>0.14148666489124301</v>
      </c>
      <c r="U25" s="32"/>
      <c r="V25" s="43" t="str">
        <f t="shared" si="1"/>
        <v>Accessory Module44409</v>
      </c>
      <c r="W25" s="231" t="s">
        <v>44</v>
      </c>
      <c r="X25" s="229">
        <v>44409</v>
      </c>
      <c r="Y25" s="230">
        <v>0</v>
      </c>
      <c r="Z25" s="32"/>
      <c r="AA25" s="229">
        <v>44409</v>
      </c>
      <c r="AB25" s="230">
        <v>2.0833333333333299</v>
      </c>
      <c r="AC25" s="32"/>
      <c r="AD25" s="229">
        <v>44409</v>
      </c>
      <c r="AE25" s="230">
        <v>2.0833333333333299</v>
      </c>
    </row>
    <row r="26" spans="1:31" x14ac:dyDescent="0.35">
      <c r="E26" s="229">
        <v>44440</v>
      </c>
      <c r="F26" s="230">
        <v>25.119215085518402</v>
      </c>
      <c r="G26" s="32"/>
      <c r="H26" s="229">
        <v>44440</v>
      </c>
      <c r="I26" s="230">
        <v>1.77851331578692</v>
      </c>
      <c r="J26" s="32"/>
      <c r="K26" s="43" t="str">
        <f t="shared" si="0"/>
        <v>Accessory Module44440</v>
      </c>
      <c r="L26" s="231" t="s">
        <v>44</v>
      </c>
      <c r="M26" s="229">
        <v>44440</v>
      </c>
      <c r="N26" s="230">
        <v>6.0933335622151699</v>
      </c>
      <c r="O26" s="32"/>
      <c r="P26" s="229">
        <v>44440</v>
      </c>
      <c r="Q26" s="230">
        <v>1.8607850130279899</v>
      </c>
      <c r="R26" s="32"/>
      <c r="S26" s="229">
        <v>44440</v>
      </c>
      <c r="T26" s="230">
        <v>0.14148666489124301</v>
      </c>
      <c r="U26" s="32"/>
      <c r="V26" s="43" t="str">
        <f t="shared" si="1"/>
        <v>Accessory Module44440</v>
      </c>
      <c r="W26" s="231" t="s">
        <v>44</v>
      </c>
      <c r="X26" s="229">
        <v>44440</v>
      </c>
      <c r="Y26" s="230">
        <v>0</v>
      </c>
      <c r="Z26" s="32"/>
      <c r="AA26" s="229">
        <v>44440</v>
      </c>
      <c r="AB26" s="230">
        <v>2.0833333333333299</v>
      </c>
      <c r="AC26" s="32"/>
      <c r="AD26" s="229">
        <v>44440</v>
      </c>
      <c r="AE26" s="230">
        <v>2.0833333333333299</v>
      </c>
    </row>
    <row r="27" spans="1:31" x14ac:dyDescent="0.35">
      <c r="E27" s="229">
        <v>44470</v>
      </c>
      <c r="F27" s="230">
        <v>22.387788259601599</v>
      </c>
      <c r="G27" s="32"/>
      <c r="H27" s="229">
        <v>44470</v>
      </c>
      <c r="I27" s="230">
        <v>0.86666667337218894</v>
      </c>
      <c r="J27" s="32"/>
      <c r="K27" s="43" t="str">
        <f t="shared" si="0"/>
        <v>Accessory Module44470</v>
      </c>
      <c r="L27" s="231" t="s">
        <v>44</v>
      </c>
      <c r="M27" s="229">
        <v>44470</v>
      </c>
      <c r="N27" s="230">
        <v>5.7133331298828098</v>
      </c>
      <c r="O27" s="32"/>
      <c r="P27" s="229">
        <v>44470</v>
      </c>
      <c r="Q27" s="230">
        <v>1.02887832759221</v>
      </c>
      <c r="R27" s="32"/>
      <c r="S27" s="229">
        <v>44470</v>
      </c>
      <c r="T27" s="230">
        <v>0</v>
      </c>
      <c r="U27" s="32"/>
      <c r="V27" s="43" t="str">
        <f t="shared" si="1"/>
        <v>Accessory Module44470</v>
      </c>
      <c r="W27" s="231" t="s">
        <v>44</v>
      </c>
      <c r="X27" s="229">
        <v>44470</v>
      </c>
      <c r="Y27" s="230">
        <v>0</v>
      </c>
      <c r="Z27" s="32"/>
      <c r="AA27" s="229">
        <v>44470</v>
      </c>
      <c r="AB27" s="230">
        <v>1.56333335240682</v>
      </c>
      <c r="AC27" s="32"/>
      <c r="AD27" s="229">
        <v>44470</v>
      </c>
      <c r="AE27" s="230">
        <v>1.56333335240682</v>
      </c>
    </row>
    <row r="28" spans="1:31" x14ac:dyDescent="0.35">
      <c r="E28" s="229">
        <v>44501</v>
      </c>
      <c r="F28" s="230">
        <v>22.387788259601599</v>
      </c>
      <c r="G28" s="32"/>
      <c r="H28" s="229">
        <v>44501</v>
      </c>
      <c r="I28" s="230">
        <v>0.86666667337218894</v>
      </c>
      <c r="J28" s="32"/>
      <c r="K28" s="43" t="str">
        <f t="shared" si="0"/>
        <v>Accessory Module44501</v>
      </c>
      <c r="L28" s="231" t="s">
        <v>44</v>
      </c>
      <c r="M28" s="229">
        <v>44501</v>
      </c>
      <c r="N28" s="230">
        <v>5.7133331298828098</v>
      </c>
      <c r="O28" s="32"/>
      <c r="P28" s="229">
        <v>44501</v>
      </c>
      <c r="Q28" s="230">
        <v>1.02887832759221</v>
      </c>
      <c r="R28" s="32"/>
      <c r="S28" s="229">
        <v>44501</v>
      </c>
      <c r="T28" s="230">
        <v>0</v>
      </c>
      <c r="U28" s="32"/>
      <c r="V28" s="43" t="str">
        <f t="shared" si="1"/>
        <v>Accessory Module44501</v>
      </c>
      <c r="W28" s="231" t="s">
        <v>44</v>
      </c>
      <c r="X28" s="229">
        <v>44501</v>
      </c>
      <c r="Y28" s="230">
        <v>0</v>
      </c>
      <c r="Z28" s="32"/>
      <c r="AA28" s="229">
        <v>44501</v>
      </c>
      <c r="AB28" s="230">
        <v>1.56333335240682</v>
      </c>
      <c r="AC28" s="32"/>
      <c r="AD28" s="229">
        <v>44501</v>
      </c>
      <c r="AE28" s="230">
        <v>1.56333335240682</v>
      </c>
    </row>
    <row r="29" spans="1:31" x14ac:dyDescent="0.35">
      <c r="E29" s="229">
        <v>44531</v>
      </c>
      <c r="F29" s="230">
        <v>22.387788259601599</v>
      </c>
      <c r="G29" s="32"/>
      <c r="H29" s="229">
        <v>44531</v>
      </c>
      <c r="I29" s="230">
        <v>0.86666667337218894</v>
      </c>
      <c r="J29" s="32"/>
      <c r="K29" s="43" t="str">
        <f t="shared" si="0"/>
        <v>Accessory Module44531</v>
      </c>
      <c r="L29" s="231" t="s">
        <v>44</v>
      </c>
      <c r="M29" s="229">
        <v>44531</v>
      </c>
      <c r="N29" s="230">
        <v>5.7133331298828098</v>
      </c>
      <c r="O29" s="32"/>
      <c r="P29" s="229">
        <v>44531</v>
      </c>
      <c r="Q29" s="230">
        <v>1.02887832759221</v>
      </c>
      <c r="R29" s="32"/>
      <c r="S29" s="229">
        <v>44531</v>
      </c>
      <c r="T29" s="230">
        <v>0</v>
      </c>
      <c r="U29" s="32"/>
      <c r="V29" s="43" t="str">
        <f t="shared" si="1"/>
        <v>Accessory Module44531</v>
      </c>
      <c r="W29" s="231" t="s">
        <v>44</v>
      </c>
      <c r="X29" s="229">
        <v>44531</v>
      </c>
      <c r="Y29" s="230">
        <v>0</v>
      </c>
      <c r="Z29" s="32"/>
      <c r="AA29" s="229">
        <v>44531</v>
      </c>
      <c r="AB29" s="230">
        <v>1.56333335240682</v>
      </c>
      <c r="AC29" s="32"/>
      <c r="AD29" s="229">
        <v>44531</v>
      </c>
      <c r="AE29" s="230">
        <v>1.56333335240682</v>
      </c>
    </row>
    <row r="30" spans="1:31" x14ac:dyDescent="0.35">
      <c r="E30" s="229">
        <v>44562</v>
      </c>
      <c r="F30" s="230">
        <v>18.856548718686899</v>
      </c>
      <c r="G30" s="32"/>
      <c r="H30" s="229">
        <v>44562</v>
      </c>
      <c r="I30" s="230">
        <v>0.81333334371447596</v>
      </c>
      <c r="J30" s="32"/>
      <c r="K30" s="43" t="str">
        <f t="shared" si="0"/>
        <v>Accessory Module44562</v>
      </c>
      <c r="L30" s="231" t="s">
        <v>44</v>
      </c>
      <c r="M30" s="229">
        <v>44562</v>
      </c>
      <c r="N30" s="230">
        <v>4.78333346048991</v>
      </c>
      <c r="O30" s="32"/>
      <c r="P30" s="229">
        <v>44562</v>
      </c>
      <c r="Q30" s="230">
        <v>1.32678428086042</v>
      </c>
      <c r="R30" s="32"/>
      <c r="S30" s="229">
        <v>44562</v>
      </c>
      <c r="T30" s="230">
        <v>0</v>
      </c>
      <c r="U30" s="32"/>
      <c r="V30" s="43" t="str">
        <f t="shared" si="1"/>
        <v>Accessory Module44562</v>
      </c>
      <c r="W30" s="231" t="s">
        <v>44</v>
      </c>
      <c r="X30" s="229">
        <v>44562</v>
      </c>
      <c r="Y30" s="230">
        <v>0</v>
      </c>
      <c r="Z30" s="32"/>
      <c r="AA30" s="229">
        <v>44562</v>
      </c>
      <c r="AB30" s="230">
        <v>2.0533333619435599</v>
      </c>
      <c r="AC30" s="32"/>
      <c r="AD30" s="229">
        <v>44562</v>
      </c>
      <c r="AE30" s="230">
        <v>2.0533333619435599</v>
      </c>
    </row>
    <row r="31" spans="1:31" x14ac:dyDescent="0.35">
      <c r="E31" s="229">
        <v>44593</v>
      </c>
      <c r="F31" s="230">
        <v>18.856548718686899</v>
      </c>
      <c r="G31" s="32"/>
      <c r="H31" s="229">
        <v>44593</v>
      </c>
      <c r="I31" s="230">
        <v>0.81333334371447596</v>
      </c>
      <c r="J31" s="32"/>
      <c r="K31" s="43" t="str">
        <f t="shared" si="0"/>
        <v>Accessory Module44593</v>
      </c>
      <c r="L31" s="231" t="s">
        <v>44</v>
      </c>
      <c r="M31" s="229">
        <v>44593</v>
      </c>
      <c r="N31" s="230">
        <v>4.78333346048991</v>
      </c>
      <c r="O31" s="32"/>
      <c r="P31" s="229">
        <v>44593</v>
      </c>
      <c r="Q31" s="230">
        <v>1.32678428086042</v>
      </c>
      <c r="R31" s="32"/>
      <c r="S31" s="229">
        <v>44593</v>
      </c>
      <c r="T31" s="230">
        <v>0</v>
      </c>
      <c r="U31" s="32"/>
      <c r="V31" s="43" t="str">
        <f t="shared" si="1"/>
        <v>Accessory Module44593</v>
      </c>
      <c r="W31" s="231" t="s">
        <v>44</v>
      </c>
      <c r="X31" s="229">
        <v>44593</v>
      </c>
      <c r="Y31" s="230">
        <v>0</v>
      </c>
      <c r="Z31" s="32"/>
      <c r="AA31" s="229">
        <v>44593</v>
      </c>
      <c r="AB31" s="230">
        <v>2.0533333619435599</v>
      </c>
      <c r="AC31" s="32"/>
      <c r="AD31" s="229">
        <v>44593</v>
      </c>
      <c r="AE31" s="230">
        <v>2.0533333619435599</v>
      </c>
    </row>
    <row r="32" spans="1:31" x14ac:dyDescent="0.35">
      <c r="E32" s="229">
        <v>44621</v>
      </c>
      <c r="F32" s="230">
        <v>18.856548718686899</v>
      </c>
      <c r="G32" s="32"/>
      <c r="H32" s="229">
        <v>44621</v>
      </c>
      <c r="I32" s="230">
        <v>0.81333334371447596</v>
      </c>
      <c r="J32" s="32"/>
      <c r="K32" s="43" t="str">
        <f t="shared" si="0"/>
        <v>Accessory Module44621</v>
      </c>
      <c r="L32" s="231" t="s">
        <v>44</v>
      </c>
      <c r="M32" s="229">
        <v>44621</v>
      </c>
      <c r="N32" s="230">
        <v>4.78333346048991</v>
      </c>
      <c r="O32" s="32"/>
      <c r="P32" s="229">
        <v>44621</v>
      </c>
      <c r="Q32" s="230">
        <v>1.32678428086042</v>
      </c>
      <c r="R32" s="32"/>
      <c r="S32" s="229">
        <v>44621</v>
      </c>
      <c r="T32" s="230">
        <v>0</v>
      </c>
      <c r="U32" s="32"/>
      <c r="V32" s="43" t="str">
        <f t="shared" si="1"/>
        <v>Accessory Module44621</v>
      </c>
      <c r="W32" s="231" t="s">
        <v>44</v>
      </c>
      <c r="X32" s="229">
        <v>44621</v>
      </c>
      <c r="Y32" s="230">
        <v>0</v>
      </c>
      <c r="Z32" s="32"/>
      <c r="AA32" s="229">
        <v>44621</v>
      </c>
      <c r="AB32" s="230">
        <v>2.0533333619435599</v>
      </c>
      <c r="AC32" s="32"/>
      <c r="AD32" s="229">
        <v>44621</v>
      </c>
      <c r="AE32" s="230">
        <v>2.0533333619435599</v>
      </c>
    </row>
    <row r="33" spans="5:31" x14ac:dyDescent="0.35">
      <c r="E33" s="229">
        <v>44652</v>
      </c>
      <c r="F33" s="230">
        <v>25.9747846375028</v>
      </c>
      <c r="G33" s="32"/>
      <c r="H33" s="229">
        <v>44652</v>
      </c>
      <c r="I33" s="230">
        <v>0.55333333648741201</v>
      </c>
      <c r="J33" s="32"/>
      <c r="K33" s="43" t="str">
        <f t="shared" si="0"/>
        <v>Accessory Module44652</v>
      </c>
      <c r="L33" s="231" t="s">
        <v>44</v>
      </c>
      <c r="M33" s="229">
        <v>44652</v>
      </c>
      <c r="N33" s="230">
        <v>6.4800001780192096</v>
      </c>
      <c r="O33" s="32"/>
      <c r="P33" s="229">
        <v>44652</v>
      </c>
      <c r="Q33" s="230">
        <v>1.7618816445151999</v>
      </c>
      <c r="R33" s="32"/>
      <c r="S33" s="229">
        <v>44652</v>
      </c>
      <c r="T33" s="230">
        <v>0</v>
      </c>
      <c r="U33" s="32"/>
      <c r="V33" s="43" t="str">
        <f t="shared" si="1"/>
        <v>Accessory Module44652</v>
      </c>
      <c r="W33" s="231" t="s">
        <v>44</v>
      </c>
      <c r="X33" s="229">
        <v>44652</v>
      </c>
      <c r="Y33" s="230">
        <v>0</v>
      </c>
      <c r="Z33" s="32"/>
      <c r="AA33" s="229">
        <v>44652</v>
      </c>
      <c r="AB33" s="230">
        <v>1.94999996821086</v>
      </c>
      <c r="AC33" s="32"/>
      <c r="AD33" s="229">
        <v>44652</v>
      </c>
      <c r="AE33" s="230">
        <v>1.94999996821086</v>
      </c>
    </row>
    <row r="34" spans="5:31" x14ac:dyDescent="0.35">
      <c r="E34" s="229">
        <v>44682</v>
      </c>
      <c r="F34" s="230">
        <v>25.9747846375028</v>
      </c>
      <c r="G34" s="32"/>
      <c r="H34" s="229">
        <v>44682</v>
      </c>
      <c r="I34" s="230">
        <v>0.55333333648741201</v>
      </c>
      <c r="J34" s="32"/>
      <c r="K34" s="43" t="str">
        <f t="shared" si="0"/>
        <v>Accessory Module44682</v>
      </c>
      <c r="L34" s="231" t="s">
        <v>44</v>
      </c>
      <c r="M34" s="229">
        <v>44682</v>
      </c>
      <c r="N34" s="230">
        <v>6.4800001780192096</v>
      </c>
      <c r="O34" s="32"/>
      <c r="P34" s="229">
        <v>44682</v>
      </c>
      <c r="Q34" s="230">
        <v>1.7618816445151999</v>
      </c>
      <c r="R34" s="32"/>
      <c r="S34" s="229">
        <v>44682</v>
      </c>
      <c r="T34" s="230">
        <v>0</v>
      </c>
      <c r="U34" s="32"/>
      <c r="V34" s="43" t="str">
        <f t="shared" si="1"/>
        <v>Accessory Module44682</v>
      </c>
      <c r="W34" s="231" t="s">
        <v>44</v>
      </c>
      <c r="X34" s="229">
        <v>44682</v>
      </c>
      <c r="Y34" s="230">
        <v>0</v>
      </c>
      <c r="Z34" s="32"/>
      <c r="AA34" s="229">
        <v>44682</v>
      </c>
      <c r="AB34" s="230">
        <v>1.94999996821086</v>
      </c>
      <c r="AC34" s="32"/>
      <c r="AD34" s="229">
        <v>44682</v>
      </c>
      <c r="AE34" s="230">
        <v>1.94999996821086</v>
      </c>
    </row>
    <row r="35" spans="5:31" x14ac:dyDescent="0.35">
      <c r="E35" s="229">
        <v>44713</v>
      </c>
      <c r="F35" s="230">
        <v>25.9747846375028</v>
      </c>
      <c r="G35" s="32"/>
      <c r="H35" s="229">
        <v>44713</v>
      </c>
      <c r="I35" s="230">
        <v>0.55333333648741201</v>
      </c>
      <c r="J35" s="32"/>
      <c r="K35" s="43" t="str">
        <f t="shared" si="0"/>
        <v>Accessory Module44713</v>
      </c>
      <c r="L35" s="231" t="s">
        <v>44</v>
      </c>
      <c r="M35" s="229">
        <v>44713</v>
      </c>
      <c r="N35" s="230">
        <v>6.4800001780192096</v>
      </c>
      <c r="O35" s="32"/>
      <c r="P35" s="229">
        <v>44713</v>
      </c>
      <c r="Q35" s="230">
        <v>1.7618816445151999</v>
      </c>
      <c r="R35" s="32"/>
      <c r="S35" s="229">
        <v>44713</v>
      </c>
      <c r="T35" s="230">
        <v>0</v>
      </c>
      <c r="U35" s="32"/>
      <c r="V35" s="43" t="str">
        <f t="shared" si="1"/>
        <v>Accessory Module44713</v>
      </c>
      <c r="W35" s="231" t="s">
        <v>44</v>
      </c>
      <c r="X35" s="229">
        <v>44713</v>
      </c>
      <c r="Y35" s="230">
        <v>0</v>
      </c>
      <c r="Z35" s="32"/>
      <c r="AA35" s="229">
        <v>44713</v>
      </c>
      <c r="AB35" s="230">
        <v>1.94999996821086</v>
      </c>
      <c r="AC35" s="32"/>
      <c r="AD35" s="229">
        <v>44713</v>
      </c>
      <c r="AE35" s="230">
        <v>1.94999996821086</v>
      </c>
    </row>
    <row r="36" spans="5:31" x14ac:dyDescent="0.35">
      <c r="E36" s="229">
        <v>44743</v>
      </c>
      <c r="F36" s="230">
        <v>25.632585935087999</v>
      </c>
      <c r="G36" s="32"/>
      <c r="H36" s="229">
        <v>44743</v>
      </c>
      <c r="I36" s="230">
        <v>0.65666666875282897</v>
      </c>
      <c r="J36" s="32"/>
      <c r="K36" s="43" t="str">
        <f t="shared" si="0"/>
        <v>Accessory Module44743</v>
      </c>
      <c r="L36" s="231" t="s">
        <v>44</v>
      </c>
      <c r="M36" s="229">
        <v>44743</v>
      </c>
      <c r="N36" s="230">
        <v>6.4066664377848301</v>
      </c>
      <c r="O36" s="32"/>
      <c r="P36" s="229">
        <v>44743</v>
      </c>
      <c r="Q36" s="230">
        <v>1.9274136898001</v>
      </c>
      <c r="R36" s="32"/>
      <c r="S36" s="229">
        <v>44743</v>
      </c>
      <c r="T36" s="230">
        <v>0</v>
      </c>
      <c r="U36" s="32"/>
      <c r="V36" s="43" t="str">
        <f t="shared" si="1"/>
        <v>Accessory Module44743</v>
      </c>
      <c r="W36" s="231" t="s">
        <v>44</v>
      </c>
      <c r="X36" s="229">
        <v>44743</v>
      </c>
      <c r="Y36" s="230">
        <v>0</v>
      </c>
      <c r="Z36" s="32"/>
      <c r="AA36" s="229">
        <v>44743</v>
      </c>
      <c r="AB36" s="230">
        <v>1.67000007629395</v>
      </c>
      <c r="AC36" s="32"/>
      <c r="AD36" s="229">
        <v>44743</v>
      </c>
      <c r="AE36" s="230">
        <v>1.67000007629395</v>
      </c>
    </row>
    <row r="37" spans="5:31" x14ac:dyDescent="0.35">
      <c r="E37" s="229">
        <v>44774</v>
      </c>
      <c r="F37" s="230">
        <v>25.632585935087999</v>
      </c>
      <c r="G37" s="32"/>
      <c r="H37" s="229">
        <v>44774</v>
      </c>
      <c r="I37" s="230">
        <v>0.65666666875282897</v>
      </c>
      <c r="J37" s="32"/>
      <c r="K37" s="43" t="str">
        <f t="shared" si="0"/>
        <v>Accessory Module44774</v>
      </c>
      <c r="L37" s="231" t="s">
        <v>44</v>
      </c>
      <c r="M37" s="229">
        <v>44774</v>
      </c>
      <c r="N37" s="230">
        <v>6.4066664377848301</v>
      </c>
      <c r="O37" s="32"/>
      <c r="P37" s="229">
        <v>44774</v>
      </c>
      <c r="Q37" s="230">
        <v>1.9274136898001</v>
      </c>
      <c r="R37" s="32"/>
      <c r="S37" s="229">
        <v>44774</v>
      </c>
      <c r="T37" s="230">
        <v>0</v>
      </c>
      <c r="U37" s="32"/>
      <c r="V37" s="43" t="str">
        <f t="shared" si="1"/>
        <v>Accessory Module44774</v>
      </c>
      <c r="W37" s="231" t="s">
        <v>44</v>
      </c>
      <c r="X37" s="229">
        <v>44774</v>
      </c>
      <c r="Y37" s="230">
        <v>0</v>
      </c>
      <c r="Z37" s="32"/>
      <c r="AA37" s="229">
        <v>44774</v>
      </c>
      <c r="AB37" s="230">
        <v>1.67000007629395</v>
      </c>
      <c r="AC37" s="32"/>
      <c r="AD37" s="229">
        <v>44774</v>
      </c>
      <c r="AE37" s="230">
        <v>1.67000007629395</v>
      </c>
    </row>
    <row r="38" spans="5:31" x14ac:dyDescent="0.35">
      <c r="E38" s="229">
        <v>44805</v>
      </c>
      <c r="F38" s="230">
        <v>25.632585935087999</v>
      </c>
      <c r="G38" s="32"/>
      <c r="H38" s="229">
        <v>44805</v>
      </c>
      <c r="I38" s="230">
        <v>0.65666666875282897</v>
      </c>
      <c r="J38" s="32"/>
      <c r="K38" s="43" t="str">
        <f t="shared" si="0"/>
        <v>Accessory Module44805</v>
      </c>
      <c r="L38" s="231" t="s">
        <v>44</v>
      </c>
      <c r="M38" s="229">
        <v>44805</v>
      </c>
      <c r="N38" s="230">
        <v>6.4066664377848301</v>
      </c>
      <c r="O38" s="32"/>
      <c r="P38" s="229">
        <v>44805</v>
      </c>
      <c r="Q38" s="230">
        <v>1.9274136898001</v>
      </c>
      <c r="R38" s="32"/>
      <c r="S38" s="229">
        <v>44805</v>
      </c>
      <c r="T38" s="230">
        <v>0</v>
      </c>
      <c r="U38" s="32"/>
      <c r="V38" s="43" t="str">
        <f t="shared" si="1"/>
        <v>Accessory Module44805</v>
      </c>
      <c r="W38" s="231" t="s">
        <v>44</v>
      </c>
      <c r="X38" s="229">
        <v>44805</v>
      </c>
      <c r="Y38" s="230">
        <v>0</v>
      </c>
      <c r="Z38" s="32"/>
      <c r="AA38" s="229">
        <v>44805</v>
      </c>
      <c r="AB38" s="230">
        <v>1.67000007629395</v>
      </c>
      <c r="AC38" s="32"/>
      <c r="AD38" s="229">
        <v>44805</v>
      </c>
      <c r="AE38" s="230">
        <v>1.67000007629395</v>
      </c>
    </row>
    <row r="39" spans="5:31" x14ac:dyDescent="0.35">
      <c r="E39" s="229">
        <v>44835</v>
      </c>
      <c r="F39" s="230">
        <v>22.605415772159901</v>
      </c>
      <c r="G39" s="32"/>
      <c r="H39" s="229">
        <v>44835</v>
      </c>
      <c r="I39" s="230">
        <v>0.42666665588816</v>
      </c>
      <c r="J39" s="32"/>
      <c r="K39" s="43" t="str">
        <f t="shared" si="0"/>
        <v>Accessory Module44835</v>
      </c>
      <c r="L39" s="231" t="s">
        <v>44</v>
      </c>
      <c r="M39" s="229">
        <v>44835</v>
      </c>
      <c r="N39" s="230">
        <v>5.7266667683919303</v>
      </c>
      <c r="O39" s="32"/>
      <c r="P39" s="229">
        <v>44835</v>
      </c>
      <c r="Q39" s="230">
        <v>1.9179180157582001</v>
      </c>
      <c r="R39" s="32"/>
      <c r="S39" s="229">
        <v>44835</v>
      </c>
      <c r="T39" s="230">
        <v>0</v>
      </c>
      <c r="U39" s="32"/>
      <c r="V39" s="43" t="str">
        <f t="shared" si="1"/>
        <v>Accessory Module44835</v>
      </c>
      <c r="W39" s="231" t="s">
        <v>44</v>
      </c>
      <c r="X39" s="229">
        <v>44835</v>
      </c>
      <c r="Y39" s="230">
        <v>0</v>
      </c>
      <c r="Z39" s="32"/>
      <c r="AA39" s="229">
        <v>44835</v>
      </c>
      <c r="AB39" s="230">
        <v>0</v>
      </c>
      <c r="AC39" s="32"/>
      <c r="AD39" s="229">
        <v>44835</v>
      </c>
      <c r="AE39" s="230">
        <v>0</v>
      </c>
    </row>
    <row r="40" spans="5:31" x14ac:dyDescent="0.35">
      <c r="E40" s="229">
        <v>44866</v>
      </c>
      <c r="F40" s="230">
        <v>22.605415772159901</v>
      </c>
      <c r="G40" s="32"/>
      <c r="H40" s="229">
        <v>44866</v>
      </c>
      <c r="I40" s="230">
        <v>0.42666665588816</v>
      </c>
      <c r="J40" s="32"/>
      <c r="K40" s="43" t="str">
        <f t="shared" si="0"/>
        <v>Accessory Module44866</v>
      </c>
      <c r="L40" s="231" t="s">
        <v>44</v>
      </c>
      <c r="M40" s="229">
        <v>44866</v>
      </c>
      <c r="N40" s="230">
        <v>5.7266667683919303</v>
      </c>
      <c r="O40" s="32"/>
      <c r="P40" s="229">
        <v>44866</v>
      </c>
      <c r="Q40" s="230">
        <v>1.9179180157582001</v>
      </c>
      <c r="R40" s="32"/>
      <c r="S40" s="229">
        <v>44866</v>
      </c>
      <c r="T40" s="230">
        <v>0</v>
      </c>
      <c r="U40" s="32"/>
      <c r="V40" s="43" t="str">
        <f t="shared" si="1"/>
        <v>Accessory Module44866</v>
      </c>
      <c r="W40" s="231" t="s">
        <v>44</v>
      </c>
      <c r="X40" s="229">
        <v>44866</v>
      </c>
      <c r="Y40" s="230">
        <v>0</v>
      </c>
      <c r="Z40" s="32"/>
      <c r="AA40" s="229">
        <v>44866</v>
      </c>
      <c r="AB40" s="230">
        <v>0</v>
      </c>
      <c r="AC40" s="32"/>
      <c r="AD40" s="229">
        <v>44866</v>
      </c>
      <c r="AE40" s="230">
        <v>0</v>
      </c>
    </row>
    <row r="41" spans="5:31" x14ac:dyDescent="0.35">
      <c r="E41" s="229">
        <v>44896</v>
      </c>
      <c r="F41" s="230">
        <v>22.605415772159901</v>
      </c>
      <c r="G41" s="32"/>
      <c r="H41" s="229">
        <v>44896</v>
      </c>
      <c r="I41" s="230">
        <v>0.42666665588816</v>
      </c>
      <c r="J41" s="32"/>
      <c r="K41" s="43" t="str">
        <f t="shared" si="0"/>
        <v>Accessory Module44896</v>
      </c>
      <c r="L41" s="231" t="s">
        <v>44</v>
      </c>
      <c r="M41" s="229">
        <v>44896</v>
      </c>
      <c r="N41" s="230">
        <v>5.7266667683919303</v>
      </c>
      <c r="O41" s="32"/>
      <c r="P41" s="229">
        <v>44896</v>
      </c>
      <c r="Q41" s="230">
        <v>1.9179180157582001</v>
      </c>
      <c r="R41" s="32"/>
      <c r="S41" s="229">
        <v>44896</v>
      </c>
      <c r="T41" s="230">
        <v>0</v>
      </c>
      <c r="U41" s="32"/>
      <c r="V41" s="43" t="str">
        <f t="shared" si="1"/>
        <v>Accessory Module44896</v>
      </c>
      <c r="W41" s="231" t="s">
        <v>44</v>
      </c>
      <c r="X41" s="229">
        <v>44896</v>
      </c>
      <c r="Y41" s="230">
        <v>0</v>
      </c>
      <c r="Z41" s="32"/>
      <c r="AA41" s="229">
        <v>44896</v>
      </c>
      <c r="AB41" s="230">
        <v>0</v>
      </c>
      <c r="AC41" s="32"/>
      <c r="AD41" s="229">
        <v>44896</v>
      </c>
      <c r="AE41" s="230">
        <v>0</v>
      </c>
    </row>
    <row r="42" spans="5:31" x14ac:dyDescent="0.35">
      <c r="E42" s="229">
        <v>44927</v>
      </c>
      <c r="F42" s="230">
        <v>18.872076687789001</v>
      </c>
      <c r="G42" s="32"/>
      <c r="H42" s="229">
        <v>44927</v>
      </c>
      <c r="I42" s="230">
        <v>0.42000000178813901</v>
      </c>
      <c r="J42" s="32"/>
      <c r="K42" s="43" t="str">
        <f t="shared" si="0"/>
        <v>Accessory Module44927</v>
      </c>
      <c r="L42" s="231" t="s">
        <v>44</v>
      </c>
      <c r="M42" s="229">
        <v>44927</v>
      </c>
      <c r="N42" s="230">
        <v>4.8599999745686802</v>
      </c>
      <c r="O42" s="32"/>
      <c r="P42" s="229">
        <v>44927</v>
      </c>
      <c r="Q42" s="230">
        <v>2.0512563212950998</v>
      </c>
      <c r="R42" s="32"/>
      <c r="S42" s="229">
        <v>44927</v>
      </c>
      <c r="T42" s="230">
        <v>0</v>
      </c>
      <c r="U42" s="32"/>
      <c r="V42" s="43" t="str">
        <f t="shared" si="1"/>
        <v>Accessory Module44927</v>
      </c>
      <c r="W42" s="231" t="s">
        <v>44</v>
      </c>
      <c r="X42" s="229">
        <v>44927</v>
      </c>
      <c r="Y42" s="230">
        <v>0</v>
      </c>
      <c r="Z42" s="32"/>
      <c r="AA42" s="229">
        <v>44927</v>
      </c>
      <c r="AB42" s="230">
        <v>0</v>
      </c>
      <c r="AC42" s="32"/>
      <c r="AD42" s="229">
        <v>44927</v>
      </c>
      <c r="AE42" s="230">
        <v>0</v>
      </c>
    </row>
    <row r="43" spans="5:31" x14ac:dyDescent="0.35">
      <c r="E43" s="229">
        <v>44958</v>
      </c>
      <c r="F43" s="230">
        <v>18.872076687789001</v>
      </c>
      <c r="G43" s="32"/>
      <c r="H43" s="229">
        <v>44958</v>
      </c>
      <c r="I43" s="230">
        <v>0.42000000178813901</v>
      </c>
      <c r="J43" s="32"/>
      <c r="K43" s="43" t="str">
        <f t="shared" si="0"/>
        <v>Accessory Module44958</v>
      </c>
      <c r="L43" s="231" t="s">
        <v>44</v>
      </c>
      <c r="M43" s="229">
        <v>44958</v>
      </c>
      <c r="N43" s="230">
        <v>4.8599999745686802</v>
      </c>
      <c r="O43" s="32"/>
      <c r="P43" s="229">
        <v>44958</v>
      </c>
      <c r="Q43" s="230">
        <v>2.0512563212950998</v>
      </c>
      <c r="R43" s="32"/>
      <c r="S43" s="229">
        <v>44958</v>
      </c>
      <c r="T43" s="230">
        <v>0</v>
      </c>
      <c r="U43" s="32"/>
      <c r="V43" s="43" t="str">
        <f t="shared" si="1"/>
        <v>Accessory Module44958</v>
      </c>
      <c r="W43" s="231" t="s">
        <v>44</v>
      </c>
      <c r="X43" s="229">
        <v>44958</v>
      </c>
      <c r="Y43" s="230">
        <v>0</v>
      </c>
      <c r="Z43" s="32"/>
      <c r="AA43" s="229">
        <v>44958</v>
      </c>
      <c r="AB43" s="230">
        <v>0</v>
      </c>
      <c r="AC43" s="32"/>
      <c r="AD43" s="229">
        <v>44958</v>
      </c>
      <c r="AE43" s="230">
        <v>0</v>
      </c>
    </row>
    <row r="44" spans="5:31" x14ac:dyDescent="0.35">
      <c r="E44" s="229">
        <v>44986</v>
      </c>
      <c r="F44" s="230">
        <v>18.872076687789001</v>
      </c>
      <c r="G44" s="32"/>
      <c r="H44" s="229">
        <v>44986</v>
      </c>
      <c r="I44" s="230">
        <v>0.42000000178813901</v>
      </c>
      <c r="J44" s="32"/>
      <c r="K44" s="43" t="str">
        <f t="shared" si="0"/>
        <v>Accessory Module44986</v>
      </c>
      <c r="L44" s="231" t="s">
        <v>44</v>
      </c>
      <c r="M44" s="229">
        <v>44986</v>
      </c>
      <c r="N44" s="230">
        <v>4.8599999745686802</v>
      </c>
      <c r="O44" s="32"/>
      <c r="P44" s="229">
        <v>44986</v>
      </c>
      <c r="Q44" s="230">
        <v>2.0512563212950998</v>
      </c>
      <c r="R44" s="32"/>
      <c r="S44" s="229">
        <v>44986</v>
      </c>
      <c r="T44" s="230">
        <v>0</v>
      </c>
      <c r="U44" s="32"/>
      <c r="V44" s="43" t="str">
        <f t="shared" si="1"/>
        <v>Accessory Module44986</v>
      </c>
      <c r="W44" s="231" t="s">
        <v>44</v>
      </c>
      <c r="X44" s="229">
        <v>44986</v>
      </c>
      <c r="Y44" s="230">
        <v>0</v>
      </c>
      <c r="Z44" s="32"/>
      <c r="AA44" s="229">
        <v>44986</v>
      </c>
      <c r="AB44" s="230">
        <v>0</v>
      </c>
      <c r="AC44" s="32"/>
      <c r="AD44" s="229">
        <v>44986</v>
      </c>
      <c r="AE44" s="230">
        <v>0</v>
      </c>
    </row>
    <row r="45" spans="5:31" x14ac:dyDescent="0.35">
      <c r="E45" s="229">
        <v>45017</v>
      </c>
      <c r="F45" s="230">
        <v>26.372351541801301</v>
      </c>
      <c r="G45" s="32"/>
      <c r="H45" s="229">
        <v>45017</v>
      </c>
      <c r="I45" s="230">
        <v>0.72333331902821896</v>
      </c>
      <c r="J45" s="32"/>
      <c r="K45" s="43" t="str">
        <f t="shared" si="0"/>
        <v>Accessory Module45017</v>
      </c>
      <c r="L45" s="231" t="s">
        <v>44</v>
      </c>
      <c r="M45" s="229">
        <v>45017</v>
      </c>
      <c r="N45" s="230">
        <v>6.2933330535888699</v>
      </c>
      <c r="O45" s="32"/>
      <c r="P45" s="229">
        <v>45017</v>
      </c>
      <c r="Q45" s="230">
        <v>1.83098135919968</v>
      </c>
      <c r="R45" s="32"/>
      <c r="S45" s="229">
        <v>45017</v>
      </c>
      <c r="T45" s="230">
        <v>0</v>
      </c>
      <c r="U45" s="32"/>
      <c r="V45" s="43" t="str">
        <f t="shared" si="1"/>
        <v>Accessory Module45017</v>
      </c>
      <c r="W45" s="231" t="s">
        <v>44</v>
      </c>
      <c r="X45" s="229">
        <v>45017</v>
      </c>
      <c r="Y45" s="230">
        <v>0</v>
      </c>
      <c r="Z45" s="32"/>
      <c r="AA45" s="229">
        <v>45017</v>
      </c>
      <c r="AB45" s="230">
        <v>0</v>
      </c>
      <c r="AC45" s="32"/>
      <c r="AD45" s="229">
        <v>45017</v>
      </c>
      <c r="AE45" s="230">
        <v>0</v>
      </c>
    </row>
    <row r="46" spans="5:31" x14ac:dyDescent="0.35">
      <c r="E46" s="229">
        <v>45047</v>
      </c>
      <c r="F46" s="230">
        <v>26.372351541801301</v>
      </c>
      <c r="G46" s="32"/>
      <c r="H46" s="229">
        <v>45047</v>
      </c>
      <c r="I46" s="230">
        <v>0.72333331902821896</v>
      </c>
      <c r="J46" s="32"/>
      <c r="K46" s="43" t="str">
        <f t="shared" si="0"/>
        <v>Accessory Module45047</v>
      </c>
      <c r="L46" s="231" t="s">
        <v>44</v>
      </c>
      <c r="M46" s="229">
        <v>45047</v>
      </c>
      <c r="N46" s="230">
        <v>6.2933330535888699</v>
      </c>
      <c r="O46" s="32"/>
      <c r="P46" s="229">
        <v>45047</v>
      </c>
      <c r="Q46" s="230">
        <v>1.83098135919968</v>
      </c>
      <c r="R46" s="32"/>
      <c r="S46" s="229">
        <v>45047</v>
      </c>
      <c r="T46" s="230">
        <v>0</v>
      </c>
      <c r="U46" s="32"/>
      <c r="V46" s="43" t="str">
        <f t="shared" si="1"/>
        <v>Accessory Module45047</v>
      </c>
      <c r="W46" s="231" t="s">
        <v>44</v>
      </c>
      <c r="X46" s="229">
        <v>45047</v>
      </c>
      <c r="Y46" s="230">
        <v>0</v>
      </c>
      <c r="Z46" s="32"/>
      <c r="AA46" s="229">
        <v>45047</v>
      </c>
      <c r="AB46" s="230">
        <v>0</v>
      </c>
      <c r="AC46" s="32"/>
      <c r="AD46" s="229">
        <v>45047</v>
      </c>
      <c r="AE46" s="230">
        <v>0</v>
      </c>
    </row>
    <row r="47" spans="5:31" x14ac:dyDescent="0.35">
      <c r="E47" s="229">
        <v>45078</v>
      </c>
      <c r="F47" s="230">
        <v>26.372351541801301</v>
      </c>
      <c r="G47" s="32"/>
      <c r="H47" s="229">
        <v>45078</v>
      </c>
      <c r="I47" s="230">
        <v>0.72333331902821896</v>
      </c>
      <c r="J47" s="32"/>
      <c r="K47" s="43" t="str">
        <f t="shared" si="0"/>
        <v>Accessory Module45078</v>
      </c>
      <c r="L47" s="231" t="s">
        <v>44</v>
      </c>
      <c r="M47" s="229">
        <v>45078</v>
      </c>
      <c r="N47" s="230">
        <v>6.2933330535888699</v>
      </c>
      <c r="O47" s="32"/>
      <c r="P47" s="229">
        <v>45078</v>
      </c>
      <c r="Q47" s="230">
        <v>1.83098135919968</v>
      </c>
      <c r="R47" s="32"/>
      <c r="S47" s="229">
        <v>45078</v>
      </c>
      <c r="T47" s="230">
        <v>0</v>
      </c>
      <c r="U47" s="32"/>
      <c r="V47" s="43" t="str">
        <f t="shared" si="1"/>
        <v>Accessory Module45078</v>
      </c>
      <c r="W47" s="231" t="s">
        <v>44</v>
      </c>
      <c r="X47" s="229">
        <v>45078</v>
      </c>
      <c r="Y47" s="230">
        <v>0</v>
      </c>
      <c r="Z47" s="32"/>
      <c r="AA47" s="229">
        <v>45078</v>
      </c>
      <c r="AB47" s="230">
        <v>0</v>
      </c>
      <c r="AC47" s="32"/>
      <c r="AD47" s="229">
        <v>45078</v>
      </c>
      <c r="AE47" s="230">
        <v>0</v>
      </c>
    </row>
    <row r="48" spans="5:31" x14ac:dyDescent="0.35">
      <c r="E48" s="229">
        <v>45108</v>
      </c>
      <c r="F48" s="230">
        <v>26.011062972950899</v>
      </c>
      <c r="G48" s="32"/>
      <c r="H48" s="229">
        <v>45108</v>
      </c>
      <c r="I48" s="230">
        <v>0.56999999533096901</v>
      </c>
      <c r="J48" s="32"/>
      <c r="K48" s="43" t="str">
        <f t="shared" si="0"/>
        <v>Accessory Module45108</v>
      </c>
      <c r="L48" s="231" t="s">
        <v>44</v>
      </c>
      <c r="M48" s="229">
        <v>45108</v>
      </c>
      <c r="N48" s="230">
        <v>5.96666653951009</v>
      </c>
      <c r="O48" s="32"/>
      <c r="P48" s="229">
        <v>45108</v>
      </c>
      <c r="Q48" s="230">
        <v>1.6322699852705</v>
      </c>
      <c r="R48" s="32"/>
      <c r="S48" s="229">
        <v>45108</v>
      </c>
      <c r="T48" s="230">
        <v>0</v>
      </c>
      <c r="U48" s="32"/>
      <c r="V48" s="43" t="str">
        <f t="shared" si="1"/>
        <v>Accessory Module45108</v>
      </c>
      <c r="W48" s="231" t="s">
        <v>44</v>
      </c>
      <c r="X48" s="229">
        <v>45108</v>
      </c>
      <c r="Y48" s="230">
        <v>0</v>
      </c>
      <c r="Z48" s="32"/>
      <c r="AA48" s="229">
        <v>45108</v>
      </c>
      <c r="AB48" s="230">
        <v>0</v>
      </c>
      <c r="AC48" s="32"/>
      <c r="AD48" s="229">
        <v>45108</v>
      </c>
      <c r="AE48" s="230">
        <v>0</v>
      </c>
    </row>
    <row r="49" spans="5:31" x14ac:dyDescent="0.35">
      <c r="E49" s="229">
        <v>45139</v>
      </c>
      <c r="F49" s="230">
        <v>26.011062972950899</v>
      </c>
      <c r="G49" s="32"/>
      <c r="H49" s="229">
        <v>45139</v>
      </c>
      <c r="I49" s="230">
        <v>0.56999999533096901</v>
      </c>
      <c r="J49" s="32"/>
      <c r="K49" s="43" t="str">
        <f t="shared" si="0"/>
        <v>Accessory Module45139</v>
      </c>
      <c r="L49" s="231" t="s">
        <v>44</v>
      </c>
      <c r="M49" s="229">
        <v>45139</v>
      </c>
      <c r="N49" s="230">
        <v>5.96666653951009</v>
      </c>
      <c r="O49" s="32"/>
      <c r="P49" s="229">
        <v>45139</v>
      </c>
      <c r="Q49" s="230">
        <v>1.6322699852705</v>
      </c>
      <c r="R49" s="32"/>
      <c r="S49" s="229">
        <v>45139</v>
      </c>
      <c r="T49" s="230">
        <v>0</v>
      </c>
      <c r="U49" s="32"/>
      <c r="V49" s="43" t="str">
        <f t="shared" si="1"/>
        <v>Accessory Module45139</v>
      </c>
      <c r="W49" s="231" t="s">
        <v>44</v>
      </c>
      <c r="X49" s="229">
        <v>45139</v>
      </c>
      <c r="Y49" s="230">
        <v>0</v>
      </c>
      <c r="Z49" s="32"/>
      <c r="AA49" s="229">
        <v>45139</v>
      </c>
      <c r="AB49" s="230">
        <v>0</v>
      </c>
      <c r="AC49" s="32"/>
      <c r="AD49" s="229">
        <v>45139</v>
      </c>
      <c r="AE49" s="230">
        <v>0</v>
      </c>
    </row>
    <row r="50" spans="5:31" x14ac:dyDescent="0.35">
      <c r="E50" s="229">
        <v>45170</v>
      </c>
      <c r="F50" s="230">
        <v>26.011062972950899</v>
      </c>
      <c r="G50" s="32"/>
      <c r="H50" s="229">
        <v>45170</v>
      </c>
      <c r="I50" s="230">
        <v>0.56999999533096901</v>
      </c>
      <c r="J50" s="32"/>
      <c r="K50" s="43" t="str">
        <f t="shared" si="0"/>
        <v>Accessory Module45170</v>
      </c>
      <c r="L50" s="231" t="s">
        <v>44</v>
      </c>
      <c r="M50" s="229">
        <v>45170</v>
      </c>
      <c r="N50" s="230">
        <v>5.96666653951009</v>
      </c>
      <c r="O50" s="32"/>
      <c r="P50" s="229">
        <v>45170</v>
      </c>
      <c r="Q50" s="230">
        <v>1.6322699852705</v>
      </c>
      <c r="R50" s="32"/>
      <c r="S50" s="229">
        <v>45170</v>
      </c>
      <c r="T50" s="230">
        <v>0</v>
      </c>
      <c r="U50" s="32"/>
      <c r="V50" s="43" t="str">
        <f t="shared" si="1"/>
        <v>Accessory Module45170</v>
      </c>
      <c r="W50" s="231" t="s">
        <v>44</v>
      </c>
      <c r="X50" s="229">
        <v>45170</v>
      </c>
      <c r="Y50" s="230">
        <v>0</v>
      </c>
      <c r="Z50" s="32"/>
      <c r="AA50" s="229">
        <v>45170</v>
      </c>
      <c r="AB50" s="230">
        <v>0</v>
      </c>
      <c r="AC50" s="32"/>
      <c r="AD50" s="229">
        <v>45170</v>
      </c>
      <c r="AE50" s="230">
        <v>0</v>
      </c>
    </row>
    <row r="51" spans="5:31" x14ac:dyDescent="0.35">
      <c r="E51" s="229">
        <v>45200</v>
      </c>
      <c r="F51" s="230">
        <v>23.179175872016</v>
      </c>
      <c r="G51" s="32"/>
      <c r="H51" s="229">
        <v>45200</v>
      </c>
      <c r="I51" s="230">
        <v>0.55666666477918603</v>
      </c>
      <c r="J51" s="32"/>
      <c r="K51" s="43" t="str">
        <f t="shared" si="0"/>
        <v>Accessory Module45200</v>
      </c>
      <c r="L51" s="231" t="s">
        <v>44</v>
      </c>
      <c r="M51" s="229">
        <v>45200</v>
      </c>
      <c r="N51" s="230">
        <v>5.56333351135254</v>
      </c>
      <c r="O51" s="32"/>
      <c r="P51" s="229">
        <v>45200</v>
      </c>
      <c r="Q51" s="230">
        <v>1.53415765523116</v>
      </c>
      <c r="R51" s="32"/>
      <c r="S51" s="229">
        <v>45200</v>
      </c>
      <c r="T51" s="230">
        <v>0</v>
      </c>
      <c r="U51" s="32"/>
      <c r="V51" s="43" t="str">
        <f t="shared" si="1"/>
        <v>Accessory Module45200</v>
      </c>
      <c r="W51" s="231" t="s">
        <v>44</v>
      </c>
      <c r="X51" s="229">
        <v>45200</v>
      </c>
      <c r="Y51" s="230">
        <v>0</v>
      </c>
      <c r="Z51" s="32"/>
      <c r="AA51" s="229">
        <v>45200</v>
      </c>
      <c r="AB51" s="230">
        <v>0</v>
      </c>
      <c r="AC51" s="32"/>
      <c r="AD51" s="229">
        <v>45200</v>
      </c>
      <c r="AE51" s="230">
        <v>0</v>
      </c>
    </row>
    <row r="52" spans="5:31" x14ac:dyDescent="0.35">
      <c r="E52" s="229">
        <v>45231</v>
      </c>
      <c r="F52" s="230">
        <v>23.179175872016</v>
      </c>
      <c r="G52" s="32"/>
      <c r="H52" s="229">
        <v>45231</v>
      </c>
      <c r="I52" s="230">
        <v>0.55666666477918603</v>
      </c>
      <c r="J52" s="32"/>
      <c r="K52" s="43" t="str">
        <f t="shared" si="0"/>
        <v>Accessory Module45231</v>
      </c>
      <c r="L52" s="231" t="s">
        <v>44</v>
      </c>
      <c r="M52" s="229">
        <v>45231</v>
      </c>
      <c r="N52" s="230">
        <v>5.56333351135254</v>
      </c>
      <c r="O52" s="32"/>
      <c r="P52" s="229">
        <v>45231</v>
      </c>
      <c r="Q52" s="230">
        <v>1.53415765523116</v>
      </c>
      <c r="R52" s="32"/>
      <c r="S52" s="229">
        <v>45231</v>
      </c>
      <c r="T52" s="230">
        <v>0</v>
      </c>
      <c r="U52" s="32"/>
      <c r="V52" s="43" t="str">
        <f t="shared" si="1"/>
        <v>Accessory Module45231</v>
      </c>
      <c r="W52" s="231" t="s">
        <v>44</v>
      </c>
      <c r="X52" s="229">
        <v>45231</v>
      </c>
      <c r="Y52" s="230">
        <v>0</v>
      </c>
      <c r="Z52" s="32"/>
      <c r="AA52" s="229">
        <v>45231</v>
      </c>
      <c r="AB52" s="230">
        <v>0</v>
      </c>
      <c r="AC52" s="32"/>
      <c r="AD52" s="229">
        <v>45231</v>
      </c>
      <c r="AE52" s="230">
        <v>0</v>
      </c>
    </row>
    <row r="53" spans="5:31" x14ac:dyDescent="0.35">
      <c r="E53" s="229">
        <v>45261</v>
      </c>
      <c r="F53" s="230">
        <v>23.179175872016</v>
      </c>
      <c r="G53" s="32"/>
      <c r="H53" s="229">
        <v>45261</v>
      </c>
      <c r="I53" s="230">
        <v>0.55666666477918603</v>
      </c>
      <c r="J53" s="32"/>
      <c r="K53" s="43" t="str">
        <f t="shared" si="0"/>
        <v>Accessory Module45261</v>
      </c>
      <c r="L53" s="231" t="s">
        <v>44</v>
      </c>
      <c r="M53" s="229">
        <v>45261</v>
      </c>
      <c r="N53" s="230">
        <v>5.56333351135254</v>
      </c>
      <c r="O53" s="32"/>
      <c r="P53" s="229">
        <v>45261</v>
      </c>
      <c r="Q53" s="230">
        <v>1.53415765523116</v>
      </c>
      <c r="R53" s="32"/>
      <c r="S53" s="229">
        <v>45261</v>
      </c>
      <c r="T53" s="230">
        <v>0</v>
      </c>
      <c r="U53" s="32"/>
      <c r="V53" s="43" t="str">
        <f t="shared" si="1"/>
        <v>Accessory Module45261</v>
      </c>
      <c r="W53" s="231" t="s">
        <v>44</v>
      </c>
      <c r="X53" s="229">
        <v>45261</v>
      </c>
      <c r="Y53" s="230">
        <v>0</v>
      </c>
      <c r="Z53" s="32"/>
      <c r="AA53" s="229">
        <v>45261</v>
      </c>
      <c r="AB53" s="230">
        <v>0</v>
      </c>
      <c r="AC53" s="32"/>
      <c r="AD53" s="229">
        <v>45261</v>
      </c>
      <c r="AE53" s="230">
        <v>0</v>
      </c>
    </row>
    <row r="54" spans="5:31" x14ac:dyDescent="0.35">
      <c r="E54" s="229">
        <v>45292</v>
      </c>
      <c r="F54" s="230">
        <v>18.397577490119101</v>
      </c>
      <c r="G54" s="32"/>
      <c r="H54" s="229">
        <v>45292</v>
      </c>
      <c r="I54" s="230">
        <v>0.40333332493901303</v>
      </c>
      <c r="J54" s="32"/>
      <c r="K54" s="43" t="str">
        <f t="shared" si="0"/>
        <v>Accessory Module45292</v>
      </c>
      <c r="L54" s="231" t="s">
        <v>44</v>
      </c>
      <c r="M54" s="229">
        <v>45292</v>
      </c>
      <c r="N54" s="230">
        <v>4.5600001017252598</v>
      </c>
      <c r="O54" s="32"/>
      <c r="P54" s="229">
        <v>45292</v>
      </c>
      <c r="Q54" s="230">
        <v>1.2424226942579</v>
      </c>
      <c r="R54" s="32"/>
      <c r="S54" s="229">
        <v>45292</v>
      </c>
      <c r="T54" s="230">
        <v>0</v>
      </c>
      <c r="U54" s="32"/>
      <c r="V54" s="43" t="str">
        <f t="shared" si="1"/>
        <v>Accessory Module45292</v>
      </c>
      <c r="W54" s="231" t="s">
        <v>44</v>
      </c>
      <c r="X54" s="229">
        <v>45292</v>
      </c>
      <c r="Y54" s="230">
        <v>0</v>
      </c>
      <c r="Z54" s="32"/>
      <c r="AA54" s="229">
        <v>45292</v>
      </c>
      <c r="AB54" s="230">
        <v>0</v>
      </c>
      <c r="AC54" s="32"/>
      <c r="AD54" s="229">
        <v>45292</v>
      </c>
      <c r="AE54" s="230">
        <v>0</v>
      </c>
    </row>
    <row r="55" spans="5:31" x14ac:dyDescent="0.35">
      <c r="E55" s="229">
        <v>45323</v>
      </c>
      <c r="F55" s="230">
        <v>18.397577490119101</v>
      </c>
      <c r="G55" s="32"/>
      <c r="H55" s="229">
        <v>45323</v>
      </c>
      <c r="I55" s="230">
        <v>0.40333332493901303</v>
      </c>
      <c r="J55" s="32"/>
      <c r="K55" s="43" t="str">
        <f t="shared" si="0"/>
        <v>Accessory Module45323</v>
      </c>
      <c r="L55" s="231" t="s">
        <v>44</v>
      </c>
      <c r="M55" s="229">
        <v>45323</v>
      </c>
      <c r="N55" s="230">
        <v>4.5600001017252598</v>
      </c>
      <c r="O55" s="32"/>
      <c r="P55" s="229">
        <v>45323</v>
      </c>
      <c r="Q55" s="230">
        <v>1.2424226942579</v>
      </c>
      <c r="R55" s="32"/>
      <c r="S55" s="229">
        <v>45323</v>
      </c>
      <c r="T55" s="230">
        <v>0</v>
      </c>
      <c r="U55" s="32"/>
      <c r="V55" s="43" t="str">
        <f t="shared" si="1"/>
        <v>Accessory Module45323</v>
      </c>
      <c r="W55" s="231" t="s">
        <v>44</v>
      </c>
      <c r="X55" s="229">
        <v>45323</v>
      </c>
      <c r="Y55" s="230">
        <v>0</v>
      </c>
      <c r="Z55" s="32"/>
      <c r="AA55" s="229">
        <v>45323</v>
      </c>
      <c r="AB55" s="230">
        <v>0</v>
      </c>
      <c r="AC55" s="32"/>
      <c r="AD55" s="229">
        <v>45323</v>
      </c>
      <c r="AE55" s="230">
        <v>0</v>
      </c>
    </row>
    <row r="56" spans="5:31" x14ac:dyDescent="0.35">
      <c r="E56" s="229">
        <v>45352</v>
      </c>
      <c r="F56" s="230">
        <v>18.397577490119101</v>
      </c>
      <c r="G56" s="32"/>
      <c r="H56" s="229">
        <v>45352</v>
      </c>
      <c r="I56" s="230">
        <v>0.40333332493901303</v>
      </c>
      <c r="J56" s="32"/>
      <c r="K56" s="43" t="str">
        <f t="shared" si="0"/>
        <v>Accessory Module45352</v>
      </c>
      <c r="L56" s="231" t="s">
        <v>44</v>
      </c>
      <c r="M56" s="229">
        <v>45352</v>
      </c>
      <c r="N56" s="230">
        <v>4.5600001017252598</v>
      </c>
      <c r="O56" s="32"/>
      <c r="P56" s="229">
        <v>45352</v>
      </c>
      <c r="Q56" s="230">
        <v>1.2424226942579</v>
      </c>
      <c r="R56" s="32"/>
      <c r="S56" s="229">
        <v>45352</v>
      </c>
      <c r="T56" s="230">
        <v>0</v>
      </c>
      <c r="U56" s="32"/>
      <c r="V56" s="43" t="str">
        <f t="shared" si="1"/>
        <v>Accessory Module45352</v>
      </c>
      <c r="W56" s="231" t="s">
        <v>44</v>
      </c>
      <c r="X56" s="229">
        <v>45352</v>
      </c>
      <c r="Y56" s="230">
        <v>0</v>
      </c>
      <c r="Z56" s="32"/>
      <c r="AA56" s="229">
        <v>45352</v>
      </c>
      <c r="AB56" s="230">
        <v>0</v>
      </c>
      <c r="AC56" s="32"/>
      <c r="AD56" s="229">
        <v>45352</v>
      </c>
      <c r="AE56" s="230">
        <v>0</v>
      </c>
    </row>
    <row r="57" spans="5:31" x14ac:dyDescent="0.35">
      <c r="E57" s="229">
        <v>45383</v>
      </c>
      <c r="F57" s="230">
        <v>25.913004599725301</v>
      </c>
      <c r="G57" s="32"/>
      <c r="H57" s="229">
        <v>45383</v>
      </c>
      <c r="I57" s="230">
        <v>0.56666666517655095</v>
      </c>
      <c r="J57" s="32"/>
      <c r="K57" s="43" t="str">
        <f t="shared" si="0"/>
        <v>Accessory Module45383</v>
      </c>
      <c r="L57" s="231" t="s">
        <v>44</v>
      </c>
      <c r="M57" s="229">
        <v>45383</v>
      </c>
      <c r="N57" s="230">
        <v>6.3733336130777998</v>
      </c>
      <c r="O57" s="32"/>
      <c r="P57" s="229">
        <v>45383</v>
      </c>
      <c r="Q57" s="230">
        <v>1.9836620065419599</v>
      </c>
      <c r="R57" s="32"/>
      <c r="S57" s="229">
        <v>45383</v>
      </c>
      <c r="T57" s="230">
        <v>0</v>
      </c>
      <c r="U57" s="32"/>
      <c r="V57" s="43" t="str">
        <f t="shared" si="1"/>
        <v>Accessory Module45383</v>
      </c>
      <c r="W57" s="231" t="s">
        <v>44</v>
      </c>
      <c r="X57" s="229">
        <v>45383</v>
      </c>
      <c r="Y57" s="230">
        <v>0</v>
      </c>
      <c r="Z57" s="32"/>
      <c r="AA57" s="229">
        <v>45383</v>
      </c>
      <c r="AB57" s="230">
        <v>0</v>
      </c>
      <c r="AC57" s="32"/>
      <c r="AD57" s="229">
        <v>45383</v>
      </c>
      <c r="AE57" s="230">
        <v>0</v>
      </c>
    </row>
    <row r="58" spans="5:31" x14ac:dyDescent="0.35">
      <c r="E58" s="229">
        <v>45413</v>
      </c>
      <c r="F58" s="230">
        <v>25.913004599725301</v>
      </c>
      <c r="G58" s="32"/>
      <c r="H58" s="229">
        <v>45413</v>
      </c>
      <c r="I58" s="230">
        <v>0.56666666517655095</v>
      </c>
      <c r="J58" s="32"/>
      <c r="K58" s="43" t="str">
        <f t="shared" si="0"/>
        <v>Accessory Module45413</v>
      </c>
      <c r="L58" s="231" t="s">
        <v>44</v>
      </c>
      <c r="M58" s="229">
        <v>45413</v>
      </c>
      <c r="N58" s="230">
        <v>6.3733336130777998</v>
      </c>
      <c r="O58" s="32"/>
      <c r="P58" s="229">
        <v>45413</v>
      </c>
      <c r="Q58" s="230">
        <v>1.9836620065419599</v>
      </c>
      <c r="R58" s="32"/>
      <c r="S58" s="229">
        <v>45413</v>
      </c>
      <c r="T58" s="230">
        <v>0</v>
      </c>
      <c r="U58" s="32"/>
      <c r="V58" s="43" t="str">
        <f t="shared" si="1"/>
        <v>Accessory Module45413</v>
      </c>
      <c r="W58" s="231" t="s">
        <v>44</v>
      </c>
      <c r="X58" s="229">
        <v>45413</v>
      </c>
      <c r="Y58" s="230">
        <v>0</v>
      </c>
      <c r="Z58" s="32"/>
      <c r="AA58" s="229">
        <v>45413</v>
      </c>
      <c r="AB58" s="230">
        <v>0</v>
      </c>
      <c r="AC58" s="32"/>
      <c r="AD58" s="229">
        <v>45413</v>
      </c>
      <c r="AE58" s="230">
        <v>0</v>
      </c>
    </row>
    <row r="59" spans="5:31" x14ac:dyDescent="0.35">
      <c r="E59" s="229">
        <v>45444</v>
      </c>
      <c r="F59" s="230">
        <v>25.913004599725301</v>
      </c>
      <c r="G59" s="32"/>
      <c r="H59" s="229">
        <v>45444</v>
      </c>
      <c r="I59" s="230">
        <v>0.56666666517655095</v>
      </c>
      <c r="J59" s="32"/>
      <c r="K59" s="43" t="str">
        <f t="shared" si="0"/>
        <v>Accessory Module45444</v>
      </c>
      <c r="L59" s="231" t="s">
        <v>44</v>
      </c>
      <c r="M59" s="229">
        <v>45444</v>
      </c>
      <c r="N59" s="230">
        <v>6.3733336130777998</v>
      </c>
      <c r="O59" s="32"/>
      <c r="P59" s="229">
        <v>45444</v>
      </c>
      <c r="Q59" s="230">
        <v>1.9836620065419599</v>
      </c>
      <c r="R59" s="32"/>
      <c r="S59" s="229">
        <v>45444</v>
      </c>
      <c r="T59" s="230">
        <v>0</v>
      </c>
      <c r="U59" s="32"/>
      <c r="V59" s="43" t="str">
        <f t="shared" si="1"/>
        <v>Accessory Module45444</v>
      </c>
      <c r="W59" s="231" t="s">
        <v>44</v>
      </c>
      <c r="X59" s="229">
        <v>45444</v>
      </c>
      <c r="Y59" s="230">
        <v>0</v>
      </c>
      <c r="Z59" s="32"/>
      <c r="AA59" s="229">
        <v>45444</v>
      </c>
      <c r="AB59" s="230">
        <v>0</v>
      </c>
      <c r="AC59" s="32"/>
      <c r="AD59" s="229">
        <v>45444</v>
      </c>
      <c r="AE59" s="230">
        <v>0</v>
      </c>
    </row>
    <row r="60" spans="5:31" x14ac:dyDescent="0.35">
      <c r="E60" s="229">
        <v>45474</v>
      </c>
      <c r="F60" s="230">
        <v>25.397909121370301</v>
      </c>
      <c r="G60" s="32"/>
      <c r="H60" s="229">
        <v>45474</v>
      </c>
      <c r="I60" s="230">
        <v>0.62666667501131701</v>
      </c>
      <c r="J60" s="32"/>
      <c r="K60" s="43" t="str">
        <f t="shared" si="0"/>
        <v>Accessory Module45474</v>
      </c>
      <c r="L60" s="231" t="s">
        <v>44</v>
      </c>
      <c r="M60" s="229">
        <v>45474</v>
      </c>
      <c r="N60" s="230">
        <v>6.34666697184245</v>
      </c>
      <c r="O60" s="32"/>
      <c r="P60" s="229">
        <v>45474</v>
      </c>
      <c r="Q60" s="230">
        <v>2.31209131414096</v>
      </c>
      <c r="R60" s="32"/>
      <c r="S60" s="229">
        <v>45474</v>
      </c>
      <c r="T60" s="230">
        <v>0</v>
      </c>
      <c r="U60" s="32"/>
      <c r="V60" s="43" t="str">
        <f t="shared" si="1"/>
        <v>Accessory Module45474</v>
      </c>
      <c r="W60" s="231" t="s">
        <v>44</v>
      </c>
      <c r="X60" s="229">
        <v>45474</v>
      </c>
      <c r="Y60" s="230">
        <v>0</v>
      </c>
      <c r="Z60" s="32"/>
      <c r="AA60" s="229">
        <v>45474</v>
      </c>
      <c r="AB60" s="230">
        <v>0</v>
      </c>
      <c r="AC60" s="32"/>
      <c r="AD60" s="229">
        <v>45474</v>
      </c>
      <c r="AE60" s="230">
        <v>0</v>
      </c>
    </row>
    <row r="61" spans="5:31" x14ac:dyDescent="0.35">
      <c r="E61" s="229">
        <v>45505</v>
      </c>
      <c r="F61" s="230">
        <v>25.397909121370301</v>
      </c>
      <c r="G61" s="32"/>
      <c r="H61" s="229">
        <v>45505</v>
      </c>
      <c r="I61" s="230">
        <v>0.62666667501131701</v>
      </c>
      <c r="J61" s="32"/>
      <c r="K61" s="43" t="str">
        <f t="shared" si="0"/>
        <v>Accessory Module45505</v>
      </c>
      <c r="L61" s="231" t="s">
        <v>44</v>
      </c>
      <c r="M61" s="229">
        <v>45505</v>
      </c>
      <c r="N61" s="230">
        <v>6.34666697184245</v>
      </c>
      <c r="O61" s="32"/>
      <c r="P61" s="229">
        <v>45505</v>
      </c>
      <c r="Q61" s="230">
        <v>2.31209131414096</v>
      </c>
      <c r="R61" s="32"/>
      <c r="S61" s="229">
        <v>45505</v>
      </c>
      <c r="T61" s="230">
        <v>0</v>
      </c>
      <c r="U61" s="32"/>
      <c r="V61" s="43" t="str">
        <f t="shared" si="1"/>
        <v>Accessory Module45505</v>
      </c>
      <c r="W61" s="231" t="s">
        <v>44</v>
      </c>
      <c r="X61" s="229">
        <v>45505</v>
      </c>
      <c r="Y61" s="230">
        <v>0</v>
      </c>
      <c r="Z61" s="32"/>
      <c r="AA61" s="229">
        <v>45505</v>
      </c>
      <c r="AB61" s="230">
        <v>0</v>
      </c>
      <c r="AC61" s="32"/>
      <c r="AD61" s="229">
        <v>45505</v>
      </c>
      <c r="AE61" s="230">
        <v>0</v>
      </c>
    </row>
    <row r="62" spans="5:31" x14ac:dyDescent="0.35">
      <c r="E62" s="229">
        <v>45536</v>
      </c>
      <c r="F62" s="230">
        <v>25.397909121370301</v>
      </c>
      <c r="G62" s="32"/>
      <c r="H62" s="229">
        <v>45536</v>
      </c>
      <c r="I62" s="230">
        <v>0.62666667501131701</v>
      </c>
      <c r="J62" s="32"/>
      <c r="K62" s="43" t="str">
        <f t="shared" si="0"/>
        <v>Accessory Module45536</v>
      </c>
      <c r="L62" s="231" t="s">
        <v>44</v>
      </c>
      <c r="M62" s="229">
        <v>45536</v>
      </c>
      <c r="N62" s="230">
        <v>6.34666697184245</v>
      </c>
      <c r="O62" s="32"/>
      <c r="P62" s="229">
        <v>45536</v>
      </c>
      <c r="Q62" s="230">
        <v>2.31209131414096</v>
      </c>
      <c r="R62" s="32"/>
      <c r="S62" s="229">
        <v>45536</v>
      </c>
      <c r="T62" s="230">
        <v>0</v>
      </c>
      <c r="U62" s="32"/>
      <c r="V62" s="43" t="str">
        <f t="shared" si="1"/>
        <v>Accessory Module45536</v>
      </c>
      <c r="W62" s="231" t="s">
        <v>44</v>
      </c>
      <c r="X62" s="229">
        <v>45536</v>
      </c>
      <c r="Y62" s="230">
        <v>0</v>
      </c>
      <c r="Z62" s="32"/>
      <c r="AA62" s="229">
        <v>45536</v>
      </c>
      <c r="AB62" s="230">
        <v>0</v>
      </c>
      <c r="AC62" s="32"/>
      <c r="AD62" s="229">
        <v>45536</v>
      </c>
      <c r="AE62" s="230">
        <v>0</v>
      </c>
    </row>
    <row r="63" spans="5:31" x14ac:dyDescent="0.35">
      <c r="E63" s="229">
        <v>45566</v>
      </c>
      <c r="F63" s="230">
        <v>22.878752884149598</v>
      </c>
      <c r="G63" s="32"/>
      <c r="H63" s="229">
        <v>45566</v>
      </c>
      <c r="I63" s="230">
        <v>0.393333330750465</v>
      </c>
      <c r="J63" s="32"/>
      <c r="K63" s="43" t="str">
        <f t="shared" si="0"/>
        <v>Accessory Module45566</v>
      </c>
      <c r="L63" s="231" t="s">
        <v>44</v>
      </c>
      <c r="M63" s="229">
        <v>45566</v>
      </c>
      <c r="N63" s="230">
        <v>5.6833330790201799</v>
      </c>
      <c r="O63" s="32"/>
      <c r="P63" s="229">
        <v>45566</v>
      </c>
      <c r="Q63" s="230">
        <v>2.0512476594448099</v>
      </c>
      <c r="R63" s="32"/>
      <c r="S63" s="229">
        <v>45566</v>
      </c>
      <c r="T63" s="230">
        <v>0</v>
      </c>
      <c r="U63" s="32"/>
      <c r="V63" s="43" t="str">
        <f t="shared" si="1"/>
        <v>Accessory Module45566</v>
      </c>
      <c r="W63" s="231" t="s">
        <v>44</v>
      </c>
      <c r="X63" s="229">
        <v>45566</v>
      </c>
      <c r="Y63" s="230">
        <v>0</v>
      </c>
      <c r="Z63" s="32"/>
      <c r="AA63" s="229">
        <v>45566</v>
      </c>
      <c r="AB63" s="230">
        <v>0</v>
      </c>
      <c r="AC63" s="32"/>
      <c r="AD63" s="229">
        <v>45566</v>
      </c>
      <c r="AE63" s="230">
        <v>0</v>
      </c>
    </row>
    <row r="64" spans="5:31" x14ac:dyDescent="0.35">
      <c r="E64" s="229">
        <v>45597</v>
      </c>
      <c r="F64" s="230">
        <v>22.878752884149598</v>
      </c>
      <c r="G64" s="32"/>
      <c r="H64" s="229">
        <v>45597</v>
      </c>
      <c r="I64" s="230">
        <v>0.393333330750465</v>
      </c>
      <c r="J64" s="32"/>
      <c r="K64" s="43" t="str">
        <f t="shared" si="0"/>
        <v>Accessory Module45597</v>
      </c>
      <c r="L64" s="231" t="s">
        <v>44</v>
      </c>
      <c r="M64" s="229">
        <v>45597</v>
      </c>
      <c r="N64" s="230">
        <v>5.6833330790201799</v>
      </c>
      <c r="O64" s="32"/>
      <c r="P64" s="229">
        <v>45597</v>
      </c>
      <c r="Q64" s="230">
        <v>2.0512476594448099</v>
      </c>
      <c r="R64" s="32"/>
      <c r="S64" s="229">
        <v>45597</v>
      </c>
      <c r="T64" s="230">
        <v>0</v>
      </c>
      <c r="U64" s="32"/>
      <c r="V64" s="43" t="str">
        <f t="shared" si="1"/>
        <v>Accessory Module45597</v>
      </c>
      <c r="W64" s="231" t="s">
        <v>44</v>
      </c>
      <c r="X64" s="229">
        <v>45597</v>
      </c>
      <c r="Y64" s="230">
        <v>0</v>
      </c>
      <c r="Z64" s="32"/>
      <c r="AA64" s="229">
        <v>45597</v>
      </c>
      <c r="AB64" s="230">
        <v>0</v>
      </c>
      <c r="AC64" s="32"/>
      <c r="AD64" s="229">
        <v>45597</v>
      </c>
      <c r="AE64" s="230">
        <v>0</v>
      </c>
    </row>
    <row r="65" spans="5:31" x14ac:dyDescent="0.35">
      <c r="E65" s="229">
        <v>45627</v>
      </c>
      <c r="F65" s="230">
        <v>22.878752884149598</v>
      </c>
      <c r="G65" s="32"/>
      <c r="H65" s="229">
        <v>45627</v>
      </c>
      <c r="I65" s="230">
        <v>0.393333330750465</v>
      </c>
      <c r="J65" s="32"/>
      <c r="K65" s="43" t="str">
        <f t="shared" si="0"/>
        <v>Accessory Module45627</v>
      </c>
      <c r="L65" s="231" t="s">
        <v>44</v>
      </c>
      <c r="M65" s="229">
        <v>45627</v>
      </c>
      <c r="N65" s="230">
        <v>5.6833330790201799</v>
      </c>
      <c r="O65" s="32"/>
      <c r="P65" s="229">
        <v>45627</v>
      </c>
      <c r="Q65" s="230">
        <v>2.0512476594448099</v>
      </c>
      <c r="R65" s="32"/>
      <c r="S65" s="229">
        <v>45627</v>
      </c>
      <c r="T65" s="230">
        <v>0</v>
      </c>
      <c r="U65" s="32"/>
      <c r="V65" s="43" t="str">
        <f t="shared" si="1"/>
        <v>Accessory Module45627</v>
      </c>
      <c r="W65" s="231" t="s">
        <v>44</v>
      </c>
      <c r="X65" s="229">
        <v>45627</v>
      </c>
      <c r="Y65" s="230">
        <v>0</v>
      </c>
      <c r="Z65" s="32"/>
      <c r="AA65" s="229">
        <v>45627</v>
      </c>
      <c r="AB65" s="230">
        <v>0</v>
      </c>
      <c r="AC65" s="32"/>
      <c r="AD65" s="229">
        <v>45627</v>
      </c>
      <c r="AE65" s="230">
        <v>0</v>
      </c>
    </row>
    <row r="66" spans="5:31" x14ac:dyDescent="0.35">
      <c r="K66" s="43" t="str">
        <f t="shared" si="0"/>
        <v>Cold Section Module43800</v>
      </c>
      <c r="L66" s="231" t="s">
        <v>45</v>
      </c>
      <c r="M66" s="229">
        <v>43800</v>
      </c>
      <c r="N66" s="230">
        <v>8.5133336385091205</v>
      </c>
      <c r="V66" s="43" t="str">
        <f t="shared" si="1"/>
        <v>Cold Section Module43800</v>
      </c>
      <c r="W66" s="231" t="s">
        <v>45</v>
      </c>
      <c r="X66" s="229">
        <v>43800</v>
      </c>
      <c r="Y66" s="230">
        <v>2.3833333651224802</v>
      </c>
    </row>
    <row r="67" spans="5:31" x14ac:dyDescent="0.35">
      <c r="K67" s="43" t="str">
        <f t="shared" si="0"/>
        <v>Cold Section Module43831</v>
      </c>
      <c r="L67" s="231" t="s">
        <v>45</v>
      </c>
      <c r="M67" s="229">
        <v>43831</v>
      </c>
      <c r="N67" s="230">
        <v>21.6033325195313</v>
      </c>
      <c r="V67" s="43" t="str">
        <f t="shared" si="1"/>
        <v>Cold Section Module43831</v>
      </c>
      <c r="W67" s="231" t="s">
        <v>45</v>
      </c>
      <c r="X67" s="229">
        <v>43831</v>
      </c>
      <c r="Y67" s="230">
        <v>0.116666664679845</v>
      </c>
    </row>
    <row r="68" spans="5:31" x14ac:dyDescent="0.35">
      <c r="K68" s="43" t="str">
        <f t="shared" si="0"/>
        <v>Cold Section Module43862</v>
      </c>
      <c r="L68" s="231" t="s">
        <v>45</v>
      </c>
      <c r="M68" s="229">
        <v>43862</v>
      </c>
      <c r="N68" s="230">
        <v>21.6033325195313</v>
      </c>
      <c r="V68" s="43" t="str">
        <f t="shared" si="1"/>
        <v>Cold Section Module43862</v>
      </c>
      <c r="W68" s="231" t="s">
        <v>45</v>
      </c>
      <c r="X68" s="229">
        <v>43862</v>
      </c>
      <c r="Y68" s="230">
        <v>0.116666664679845</v>
      </c>
    </row>
    <row r="69" spans="5:31" x14ac:dyDescent="0.35">
      <c r="K69" s="43" t="str">
        <f t="shared" si="0"/>
        <v>Cold Section Module43891</v>
      </c>
      <c r="L69" s="231" t="s">
        <v>45</v>
      </c>
      <c r="M69" s="229">
        <v>43891</v>
      </c>
      <c r="N69" s="230">
        <v>21.6033325195313</v>
      </c>
      <c r="V69" s="43" t="str">
        <f t="shared" si="1"/>
        <v>Cold Section Module43891</v>
      </c>
      <c r="W69" s="231" t="s">
        <v>45</v>
      </c>
      <c r="X69" s="229">
        <v>43891</v>
      </c>
      <c r="Y69" s="230">
        <v>0.116666664679845</v>
      </c>
    </row>
    <row r="70" spans="5:31" x14ac:dyDescent="0.35">
      <c r="K70" s="43" t="str">
        <f t="shared" ref="K70:K133" si="2">L70&amp;M70</f>
        <v>Cold Section Module43922</v>
      </c>
      <c r="L70" s="231" t="s">
        <v>45</v>
      </c>
      <c r="M70" s="229">
        <v>43922</v>
      </c>
      <c r="N70" s="230">
        <v>29.706667582194001</v>
      </c>
      <c r="V70" s="43" t="str">
        <f t="shared" ref="V70:V133" si="3">W70&amp;X70</f>
        <v>Cold Section Module43922</v>
      </c>
      <c r="W70" s="231" t="s">
        <v>45</v>
      </c>
      <c r="X70" s="229">
        <v>43922</v>
      </c>
      <c r="Y70" s="230">
        <v>0.46666665871938101</v>
      </c>
    </row>
    <row r="71" spans="5:31" x14ac:dyDescent="0.35">
      <c r="K71" s="43" t="str">
        <f t="shared" si="2"/>
        <v>Cold Section Module43952</v>
      </c>
      <c r="L71" s="231" t="s">
        <v>45</v>
      </c>
      <c r="M71" s="229">
        <v>43952</v>
      </c>
      <c r="N71" s="230">
        <v>29.706667582194001</v>
      </c>
      <c r="V71" s="43" t="str">
        <f t="shared" si="3"/>
        <v>Cold Section Module43952</v>
      </c>
      <c r="W71" s="231" t="s">
        <v>45</v>
      </c>
      <c r="X71" s="229">
        <v>43952</v>
      </c>
      <c r="Y71" s="230">
        <v>0.46666665871938101</v>
      </c>
    </row>
    <row r="72" spans="5:31" x14ac:dyDescent="0.35">
      <c r="K72" s="43" t="str">
        <f t="shared" si="2"/>
        <v>Cold Section Module43983</v>
      </c>
      <c r="L72" s="231" t="s">
        <v>45</v>
      </c>
      <c r="M72" s="229">
        <v>43983</v>
      </c>
      <c r="N72" s="230">
        <v>29.706667582194001</v>
      </c>
      <c r="V72" s="43" t="str">
        <f t="shared" si="3"/>
        <v>Cold Section Module43983</v>
      </c>
      <c r="W72" s="231" t="s">
        <v>45</v>
      </c>
      <c r="X72" s="229">
        <v>43983</v>
      </c>
      <c r="Y72" s="230">
        <v>0.46666665871938101</v>
      </c>
    </row>
    <row r="73" spans="5:31" x14ac:dyDescent="0.35">
      <c r="K73" s="43" t="str">
        <f t="shared" si="2"/>
        <v>Cold Section Module44013</v>
      </c>
      <c r="L73" s="231" t="s">
        <v>45</v>
      </c>
      <c r="M73" s="229">
        <v>44013</v>
      </c>
      <c r="N73" s="230">
        <v>28.056666056315098</v>
      </c>
      <c r="V73" s="43" t="str">
        <f t="shared" si="3"/>
        <v>Cold Section Module44013</v>
      </c>
      <c r="W73" s="231" t="s">
        <v>45</v>
      </c>
      <c r="X73" s="229">
        <v>44013</v>
      </c>
      <c r="Y73" s="230">
        <v>0.43333331743876102</v>
      </c>
    </row>
    <row r="74" spans="5:31" x14ac:dyDescent="0.35">
      <c r="K74" s="43" t="str">
        <f t="shared" si="2"/>
        <v>Cold Section Module44044</v>
      </c>
      <c r="L74" s="231" t="s">
        <v>45</v>
      </c>
      <c r="M74" s="229">
        <v>44044</v>
      </c>
      <c r="N74" s="230">
        <v>28.056666056315098</v>
      </c>
      <c r="V74" s="43" t="str">
        <f t="shared" si="3"/>
        <v>Cold Section Module44044</v>
      </c>
      <c r="W74" s="231" t="s">
        <v>45</v>
      </c>
      <c r="X74" s="229">
        <v>44044</v>
      </c>
      <c r="Y74" s="230">
        <v>0.43333331743876102</v>
      </c>
    </row>
    <row r="75" spans="5:31" x14ac:dyDescent="0.35">
      <c r="K75" s="43" t="str">
        <f t="shared" si="2"/>
        <v>Cold Section Module44075</v>
      </c>
      <c r="L75" s="231" t="s">
        <v>45</v>
      </c>
      <c r="M75" s="229">
        <v>44075</v>
      </c>
      <c r="N75" s="230">
        <v>28.056666056315098</v>
      </c>
      <c r="V75" s="43" t="str">
        <f t="shared" si="3"/>
        <v>Cold Section Module44075</v>
      </c>
      <c r="W75" s="231" t="s">
        <v>45</v>
      </c>
      <c r="X75" s="229">
        <v>44075</v>
      </c>
      <c r="Y75" s="230">
        <v>0.43333331743876102</v>
      </c>
    </row>
    <row r="76" spans="5:31" x14ac:dyDescent="0.35">
      <c r="K76" s="43" t="str">
        <f t="shared" si="2"/>
        <v>Cold Section Module44105</v>
      </c>
      <c r="L76" s="231" t="s">
        <v>45</v>
      </c>
      <c r="M76" s="229">
        <v>44105</v>
      </c>
      <c r="N76" s="230">
        <v>25.216667175293001</v>
      </c>
      <c r="V76" s="43" t="str">
        <f t="shared" si="3"/>
        <v>Cold Section Module44105</v>
      </c>
      <c r="W76" s="231" t="s">
        <v>45</v>
      </c>
      <c r="X76" s="229">
        <v>44105</v>
      </c>
      <c r="Y76" s="230">
        <v>1.0433333714803099</v>
      </c>
    </row>
    <row r="77" spans="5:31" x14ac:dyDescent="0.35">
      <c r="K77" s="43" t="str">
        <f t="shared" si="2"/>
        <v>Cold Section Module44136</v>
      </c>
      <c r="L77" s="231" t="s">
        <v>45</v>
      </c>
      <c r="M77" s="229">
        <v>44136</v>
      </c>
      <c r="N77" s="230">
        <v>25.216667175293001</v>
      </c>
      <c r="V77" s="43" t="str">
        <f t="shared" si="3"/>
        <v>Cold Section Module44136</v>
      </c>
      <c r="W77" s="231" t="s">
        <v>45</v>
      </c>
      <c r="X77" s="229">
        <v>44136</v>
      </c>
      <c r="Y77" s="230">
        <v>1.0433333714803099</v>
      </c>
    </row>
    <row r="78" spans="5:31" x14ac:dyDescent="0.35">
      <c r="K78" s="43" t="str">
        <f t="shared" si="2"/>
        <v>Cold Section Module44166</v>
      </c>
      <c r="L78" s="231" t="s">
        <v>45</v>
      </c>
      <c r="M78" s="229">
        <v>44166</v>
      </c>
      <c r="N78" s="230">
        <v>25.216667175293001</v>
      </c>
      <c r="V78" s="43" t="str">
        <f t="shared" si="3"/>
        <v>Cold Section Module44166</v>
      </c>
      <c r="W78" s="231" t="s">
        <v>45</v>
      </c>
      <c r="X78" s="229">
        <v>44166</v>
      </c>
      <c r="Y78" s="230">
        <v>1.0433333714803099</v>
      </c>
    </row>
    <row r="79" spans="5:31" x14ac:dyDescent="0.35">
      <c r="K79" s="43" t="str">
        <f t="shared" si="2"/>
        <v>Cold Section Module44197</v>
      </c>
      <c r="L79" s="231" t="s">
        <v>45</v>
      </c>
      <c r="M79" s="229">
        <v>44197</v>
      </c>
      <c r="N79" s="230">
        <v>21.589998881022101</v>
      </c>
      <c r="V79" s="43" t="str">
        <f t="shared" si="3"/>
        <v>Cold Section Module44197</v>
      </c>
      <c r="W79" s="231" t="s">
        <v>45</v>
      </c>
      <c r="X79" s="229">
        <v>44197</v>
      </c>
      <c r="Y79" s="235">
        <v>6.6666665176550602E-3</v>
      </c>
    </row>
    <row r="80" spans="5:31" x14ac:dyDescent="0.35">
      <c r="K80" s="43" t="str">
        <f t="shared" si="2"/>
        <v>Cold Section Module44228</v>
      </c>
      <c r="L80" s="231" t="s">
        <v>45</v>
      </c>
      <c r="M80" s="229">
        <v>44228</v>
      </c>
      <c r="N80" s="230">
        <v>21.589998881022101</v>
      </c>
      <c r="V80" s="43" t="str">
        <f t="shared" si="3"/>
        <v>Cold Section Module44228</v>
      </c>
      <c r="W80" s="231" t="s">
        <v>45</v>
      </c>
      <c r="X80" s="229">
        <v>44228</v>
      </c>
      <c r="Y80" s="235">
        <v>6.6666665176550602E-3</v>
      </c>
    </row>
    <row r="81" spans="11:25" x14ac:dyDescent="0.35">
      <c r="K81" s="43" t="str">
        <f t="shared" si="2"/>
        <v>Cold Section Module44256</v>
      </c>
      <c r="L81" s="231" t="s">
        <v>45</v>
      </c>
      <c r="M81" s="229">
        <v>44256</v>
      </c>
      <c r="N81" s="230">
        <v>21.589998881022101</v>
      </c>
      <c r="V81" s="43" t="str">
        <f t="shared" si="3"/>
        <v>Cold Section Module44256</v>
      </c>
      <c r="W81" s="231" t="s">
        <v>45</v>
      </c>
      <c r="X81" s="229">
        <v>44256</v>
      </c>
      <c r="Y81" s="235">
        <v>6.6666665176550602E-3</v>
      </c>
    </row>
    <row r="82" spans="11:25" x14ac:dyDescent="0.35">
      <c r="K82" s="43" t="str">
        <f t="shared" si="2"/>
        <v>Cold Section Module44287</v>
      </c>
      <c r="L82" s="231" t="s">
        <v>45</v>
      </c>
      <c r="M82" s="229">
        <v>44287</v>
      </c>
      <c r="N82" s="230">
        <v>29.253334045410199</v>
      </c>
      <c r="V82" s="43" t="str">
        <f t="shared" si="3"/>
        <v>Cold Section Module44287</v>
      </c>
      <c r="W82" s="231" t="s">
        <v>45</v>
      </c>
      <c r="X82" s="229">
        <v>44287</v>
      </c>
      <c r="Y82" s="235">
        <v>1.6666666915019401E-2</v>
      </c>
    </row>
    <row r="83" spans="11:25" x14ac:dyDescent="0.35">
      <c r="K83" s="43" t="str">
        <f t="shared" si="2"/>
        <v>Cold Section Module44317</v>
      </c>
      <c r="L83" s="231" t="s">
        <v>45</v>
      </c>
      <c r="M83" s="229">
        <v>44317</v>
      </c>
      <c r="N83" s="230">
        <v>29.253334045410199</v>
      </c>
      <c r="V83" s="43" t="str">
        <f t="shared" si="3"/>
        <v>Cold Section Module44317</v>
      </c>
      <c r="W83" s="231" t="s">
        <v>45</v>
      </c>
      <c r="X83" s="229">
        <v>44317</v>
      </c>
      <c r="Y83" s="235">
        <v>1.6666666915019401E-2</v>
      </c>
    </row>
    <row r="84" spans="11:25" x14ac:dyDescent="0.35">
      <c r="K84" s="43" t="str">
        <f t="shared" si="2"/>
        <v>Cold Section Module44348</v>
      </c>
      <c r="L84" s="231" t="s">
        <v>45</v>
      </c>
      <c r="M84" s="229">
        <v>44348</v>
      </c>
      <c r="N84" s="230">
        <v>29.253334045410199</v>
      </c>
      <c r="V84" s="43" t="str">
        <f t="shared" si="3"/>
        <v>Cold Section Module44348</v>
      </c>
      <c r="W84" s="231" t="s">
        <v>45</v>
      </c>
      <c r="X84" s="229">
        <v>44348</v>
      </c>
      <c r="Y84" s="235">
        <v>1.6666666915019401E-2</v>
      </c>
    </row>
    <row r="85" spans="11:25" x14ac:dyDescent="0.35">
      <c r="K85" s="43" t="str">
        <f t="shared" si="2"/>
        <v>Cold Section Module44378</v>
      </c>
      <c r="L85" s="231" t="s">
        <v>45</v>
      </c>
      <c r="M85" s="229">
        <v>44378</v>
      </c>
      <c r="N85" s="230">
        <v>27.966667175293001</v>
      </c>
      <c r="V85" s="43" t="str">
        <f t="shared" si="3"/>
        <v>Cold Section Module44378</v>
      </c>
      <c r="W85" s="231" t="s">
        <v>45</v>
      </c>
      <c r="X85" s="229">
        <v>44378</v>
      </c>
      <c r="Y85" s="230">
        <v>0.71000003814697299</v>
      </c>
    </row>
    <row r="86" spans="11:25" x14ac:dyDescent="0.35">
      <c r="K86" s="43" t="str">
        <f t="shared" si="2"/>
        <v>Cold Section Module44409</v>
      </c>
      <c r="L86" s="231" t="s">
        <v>45</v>
      </c>
      <c r="M86" s="229">
        <v>44409</v>
      </c>
      <c r="N86" s="230">
        <v>27.966667175293001</v>
      </c>
      <c r="V86" s="43" t="str">
        <f t="shared" si="3"/>
        <v>Cold Section Module44409</v>
      </c>
      <c r="W86" s="231" t="s">
        <v>45</v>
      </c>
      <c r="X86" s="229">
        <v>44409</v>
      </c>
      <c r="Y86" s="230">
        <v>0.71000003814697299</v>
      </c>
    </row>
    <row r="87" spans="11:25" x14ac:dyDescent="0.35">
      <c r="K87" s="43" t="str">
        <f t="shared" si="2"/>
        <v>Cold Section Module44440</v>
      </c>
      <c r="L87" s="231" t="s">
        <v>45</v>
      </c>
      <c r="M87" s="229">
        <v>44440</v>
      </c>
      <c r="N87" s="230">
        <v>27.966667175293001</v>
      </c>
      <c r="V87" s="43" t="str">
        <f t="shared" si="3"/>
        <v>Cold Section Module44440</v>
      </c>
      <c r="W87" s="231" t="s">
        <v>45</v>
      </c>
      <c r="X87" s="229">
        <v>44440</v>
      </c>
      <c r="Y87" s="230">
        <v>0.71000003814697299</v>
      </c>
    </row>
    <row r="88" spans="11:25" x14ac:dyDescent="0.35">
      <c r="K88" s="43" t="str">
        <f t="shared" si="2"/>
        <v>Cold Section Module44470</v>
      </c>
      <c r="L88" s="231" t="s">
        <v>45</v>
      </c>
      <c r="M88" s="229">
        <v>44470</v>
      </c>
      <c r="N88" s="230">
        <v>25.056666056315098</v>
      </c>
      <c r="V88" s="43" t="str">
        <f t="shared" si="3"/>
        <v>Cold Section Module44470</v>
      </c>
      <c r="W88" s="231" t="s">
        <v>45</v>
      </c>
      <c r="X88" s="229">
        <v>44470</v>
      </c>
      <c r="Y88" s="230">
        <v>0.33999999364217098</v>
      </c>
    </row>
    <row r="89" spans="11:25" x14ac:dyDescent="0.35">
      <c r="K89" s="43" t="str">
        <f t="shared" si="2"/>
        <v>Cold Section Module44501</v>
      </c>
      <c r="L89" s="231" t="s">
        <v>45</v>
      </c>
      <c r="M89" s="229">
        <v>44501</v>
      </c>
      <c r="N89" s="230">
        <v>25.056666056315098</v>
      </c>
      <c r="V89" s="43" t="str">
        <f t="shared" si="3"/>
        <v>Cold Section Module44501</v>
      </c>
      <c r="W89" s="231" t="s">
        <v>45</v>
      </c>
      <c r="X89" s="229">
        <v>44501</v>
      </c>
      <c r="Y89" s="230">
        <v>0.33999999364217098</v>
      </c>
    </row>
    <row r="90" spans="11:25" x14ac:dyDescent="0.35">
      <c r="K90" s="43" t="str">
        <f t="shared" si="2"/>
        <v>Cold Section Module44531</v>
      </c>
      <c r="L90" s="231" t="s">
        <v>45</v>
      </c>
      <c r="M90" s="229">
        <v>44531</v>
      </c>
      <c r="N90" s="230">
        <v>25.056666056315098</v>
      </c>
      <c r="V90" s="43" t="str">
        <f t="shared" si="3"/>
        <v>Cold Section Module44531</v>
      </c>
      <c r="W90" s="231" t="s">
        <v>45</v>
      </c>
      <c r="X90" s="229">
        <v>44531</v>
      </c>
      <c r="Y90" s="230">
        <v>0.33999999364217098</v>
      </c>
    </row>
    <row r="91" spans="11:25" x14ac:dyDescent="0.35">
      <c r="K91" s="43" t="str">
        <f t="shared" si="2"/>
        <v>Cold Section Module44562</v>
      </c>
      <c r="L91" s="231" t="s">
        <v>45</v>
      </c>
      <c r="M91" s="229">
        <v>44562</v>
      </c>
      <c r="N91" s="230">
        <v>21.759999593099</v>
      </c>
      <c r="V91" s="43" t="str">
        <f t="shared" si="3"/>
        <v>Cold Section Module44562</v>
      </c>
      <c r="W91" s="231" t="s">
        <v>45</v>
      </c>
      <c r="X91" s="229">
        <v>44562</v>
      </c>
      <c r="Y91" s="230">
        <v>0.45000000794728601</v>
      </c>
    </row>
    <row r="92" spans="11:25" x14ac:dyDescent="0.35">
      <c r="K92" s="43" t="str">
        <f t="shared" si="2"/>
        <v>Cold Section Module44593</v>
      </c>
      <c r="L92" s="231" t="s">
        <v>45</v>
      </c>
      <c r="M92" s="229">
        <v>44593</v>
      </c>
      <c r="N92" s="230">
        <v>21.759999593099</v>
      </c>
      <c r="V92" s="43" t="str">
        <f t="shared" si="3"/>
        <v>Cold Section Module44593</v>
      </c>
      <c r="W92" s="231" t="s">
        <v>45</v>
      </c>
      <c r="X92" s="229">
        <v>44593</v>
      </c>
      <c r="Y92" s="230">
        <v>0.45000000794728601</v>
      </c>
    </row>
    <row r="93" spans="11:25" x14ac:dyDescent="0.35">
      <c r="K93" s="43" t="str">
        <f t="shared" si="2"/>
        <v>Cold Section Module44621</v>
      </c>
      <c r="L93" s="231" t="s">
        <v>45</v>
      </c>
      <c r="M93" s="229">
        <v>44621</v>
      </c>
      <c r="N93" s="230">
        <v>21.759999593099</v>
      </c>
      <c r="V93" s="43" t="str">
        <f t="shared" si="3"/>
        <v>Cold Section Module44621</v>
      </c>
      <c r="W93" s="231" t="s">
        <v>45</v>
      </c>
      <c r="X93" s="229">
        <v>44621</v>
      </c>
      <c r="Y93" s="230">
        <v>0.45000000794728601</v>
      </c>
    </row>
    <row r="94" spans="11:25" x14ac:dyDescent="0.35">
      <c r="K94" s="43" t="str">
        <f t="shared" si="2"/>
        <v>Cold Section Module44652</v>
      </c>
      <c r="L94" s="231" t="s">
        <v>45</v>
      </c>
      <c r="M94" s="229">
        <v>44652</v>
      </c>
      <c r="N94" s="230">
        <v>29.689999898274699</v>
      </c>
      <c r="V94" s="43" t="str">
        <f t="shared" si="3"/>
        <v>Cold Section Module44652</v>
      </c>
      <c r="W94" s="231" t="s">
        <v>45</v>
      </c>
      <c r="X94" s="229">
        <v>44652</v>
      </c>
      <c r="Y94" s="230">
        <v>0.96666669845581099</v>
      </c>
    </row>
    <row r="95" spans="11:25" x14ac:dyDescent="0.35">
      <c r="K95" s="43" t="str">
        <f t="shared" si="2"/>
        <v>Cold Section Module44682</v>
      </c>
      <c r="L95" s="231" t="s">
        <v>45</v>
      </c>
      <c r="M95" s="229">
        <v>44682</v>
      </c>
      <c r="N95" s="230">
        <v>29.689999898274699</v>
      </c>
      <c r="V95" s="43" t="str">
        <f t="shared" si="3"/>
        <v>Cold Section Module44682</v>
      </c>
      <c r="W95" s="231" t="s">
        <v>45</v>
      </c>
      <c r="X95" s="229">
        <v>44682</v>
      </c>
      <c r="Y95" s="230">
        <v>0.96666669845581099</v>
      </c>
    </row>
    <row r="96" spans="11:25" x14ac:dyDescent="0.35">
      <c r="K96" s="43" t="str">
        <f t="shared" si="2"/>
        <v>Cold Section Module44713</v>
      </c>
      <c r="L96" s="231" t="s">
        <v>45</v>
      </c>
      <c r="M96" s="229">
        <v>44713</v>
      </c>
      <c r="N96" s="230">
        <v>29.689999898274699</v>
      </c>
      <c r="V96" s="43" t="str">
        <f t="shared" si="3"/>
        <v>Cold Section Module44713</v>
      </c>
      <c r="W96" s="231" t="s">
        <v>45</v>
      </c>
      <c r="X96" s="229">
        <v>44713</v>
      </c>
      <c r="Y96" s="230">
        <v>0.96666669845581099</v>
      </c>
    </row>
    <row r="97" spans="11:25" x14ac:dyDescent="0.35">
      <c r="K97" s="43" t="str">
        <f t="shared" si="2"/>
        <v>Cold Section Module44743</v>
      </c>
      <c r="L97" s="231" t="s">
        <v>45</v>
      </c>
      <c r="M97" s="229">
        <v>44743</v>
      </c>
      <c r="N97" s="230">
        <v>28.6133321126302</v>
      </c>
      <c r="V97" s="43" t="str">
        <f t="shared" si="3"/>
        <v>Cold Section Module44743</v>
      </c>
      <c r="W97" s="231" t="s">
        <v>45</v>
      </c>
      <c r="X97" s="229">
        <v>44743</v>
      </c>
      <c r="Y97" s="230">
        <v>0.96333336830139205</v>
      </c>
    </row>
    <row r="98" spans="11:25" x14ac:dyDescent="0.35">
      <c r="K98" s="43" t="str">
        <f t="shared" si="2"/>
        <v>Cold Section Module44774</v>
      </c>
      <c r="L98" s="231" t="s">
        <v>45</v>
      </c>
      <c r="M98" s="229">
        <v>44774</v>
      </c>
      <c r="N98" s="230">
        <v>28.6133321126302</v>
      </c>
      <c r="V98" s="43" t="str">
        <f t="shared" si="3"/>
        <v>Cold Section Module44774</v>
      </c>
      <c r="W98" s="231" t="s">
        <v>45</v>
      </c>
      <c r="X98" s="229">
        <v>44774</v>
      </c>
      <c r="Y98" s="230">
        <v>0.96333336830139205</v>
      </c>
    </row>
    <row r="99" spans="11:25" x14ac:dyDescent="0.35">
      <c r="K99" s="43" t="str">
        <f t="shared" si="2"/>
        <v>Cold Section Module44805</v>
      </c>
      <c r="L99" s="231" t="s">
        <v>45</v>
      </c>
      <c r="M99" s="229">
        <v>44805</v>
      </c>
      <c r="N99" s="230">
        <v>28.6133321126302</v>
      </c>
      <c r="V99" s="43" t="str">
        <f t="shared" si="3"/>
        <v>Cold Section Module44805</v>
      </c>
      <c r="W99" s="231" t="s">
        <v>45</v>
      </c>
      <c r="X99" s="229">
        <v>44805</v>
      </c>
      <c r="Y99" s="230">
        <v>0.96333336830139205</v>
      </c>
    </row>
    <row r="100" spans="11:25" x14ac:dyDescent="0.35">
      <c r="K100" s="43" t="str">
        <f t="shared" si="2"/>
        <v>Cold Section Module44835</v>
      </c>
      <c r="L100" s="231" t="s">
        <v>45</v>
      </c>
      <c r="M100" s="229">
        <v>44835</v>
      </c>
      <c r="N100" s="230">
        <v>25.283332824706999</v>
      </c>
      <c r="V100" s="43" t="str">
        <f t="shared" si="3"/>
        <v>Cold Section Module44835</v>
      </c>
      <c r="W100" s="231" t="s">
        <v>45</v>
      </c>
      <c r="X100" s="229">
        <v>44835</v>
      </c>
      <c r="Y100" s="230">
        <v>1.16000000635783</v>
      </c>
    </row>
    <row r="101" spans="11:25" x14ac:dyDescent="0.35">
      <c r="K101" s="43" t="str">
        <f t="shared" si="2"/>
        <v>Cold Section Module44866</v>
      </c>
      <c r="L101" s="231" t="s">
        <v>45</v>
      </c>
      <c r="M101" s="229">
        <v>44866</v>
      </c>
      <c r="N101" s="230">
        <v>25.283332824706999</v>
      </c>
      <c r="V101" s="43" t="str">
        <f t="shared" si="3"/>
        <v>Cold Section Module44866</v>
      </c>
      <c r="W101" s="231" t="s">
        <v>45</v>
      </c>
      <c r="X101" s="229">
        <v>44866</v>
      </c>
      <c r="Y101" s="230">
        <v>1.16000000635783</v>
      </c>
    </row>
    <row r="102" spans="11:25" x14ac:dyDescent="0.35">
      <c r="K102" s="43" t="str">
        <f t="shared" si="2"/>
        <v>Cold Section Module44896</v>
      </c>
      <c r="L102" s="231" t="s">
        <v>45</v>
      </c>
      <c r="M102" s="229">
        <v>44896</v>
      </c>
      <c r="N102" s="230">
        <v>25.283332824706999</v>
      </c>
      <c r="V102" s="43" t="str">
        <f t="shared" si="3"/>
        <v>Cold Section Module44896</v>
      </c>
      <c r="W102" s="231" t="s">
        <v>45</v>
      </c>
      <c r="X102" s="229">
        <v>44896</v>
      </c>
      <c r="Y102" s="230">
        <v>1.16000000635783</v>
      </c>
    </row>
    <row r="103" spans="11:25" x14ac:dyDescent="0.35">
      <c r="K103" s="43" t="str">
        <f t="shared" si="2"/>
        <v>Cold Section Module44927</v>
      </c>
      <c r="L103" s="231" t="s">
        <v>45</v>
      </c>
      <c r="M103" s="229">
        <v>44927</v>
      </c>
      <c r="N103" s="230">
        <v>21.709999084472699</v>
      </c>
      <c r="V103" s="43" t="str">
        <f t="shared" si="3"/>
        <v>Cold Section Module44927</v>
      </c>
      <c r="W103" s="231" t="s">
        <v>45</v>
      </c>
      <c r="X103" s="229">
        <v>44927</v>
      </c>
      <c r="Y103" s="230">
        <v>1.1300000349680599</v>
      </c>
    </row>
    <row r="104" spans="11:25" x14ac:dyDescent="0.35">
      <c r="K104" s="43" t="str">
        <f t="shared" si="2"/>
        <v>Cold Section Module44958</v>
      </c>
      <c r="L104" s="231" t="s">
        <v>45</v>
      </c>
      <c r="M104" s="229">
        <v>44958</v>
      </c>
      <c r="N104" s="230">
        <v>21.709999084472699</v>
      </c>
      <c r="V104" s="43" t="str">
        <f t="shared" si="3"/>
        <v>Cold Section Module44958</v>
      </c>
      <c r="W104" s="231" t="s">
        <v>45</v>
      </c>
      <c r="X104" s="229">
        <v>44958</v>
      </c>
      <c r="Y104" s="230">
        <v>1.1300000349680599</v>
      </c>
    </row>
    <row r="105" spans="11:25" x14ac:dyDescent="0.35">
      <c r="K105" s="43" t="str">
        <f t="shared" si="2"/>
        <v>Cold Section Module44986</v>
      </c>
      <c r="L105" s="231" t="s">
        <v>45</v>
      </c>
      <c r="M105" s="229">
        <v>44986</v>
      </c>
      <c r="N105" s="230">
        <v>21.709999084472699</v>
      </c>
      <c r="V105" s="43" t="str">
        <f t="shared" si="3"/>
        <v>Cold Section Module44986</v>
      </c>
      <c r="W105" s="231" t="s">
        <v>45</v>
      </c>
      <c r="X105" s="229">
        <v>44986</v>
      </c>
      <c r="Y105" s="230">
        <v>1.1300000349680599</v>
      </c>
    </row>
    <row r="106" spans="11:25" x14ac:dyDescent="0.35">
      <c r="K106" s="43" t="str">
        <f t="shared" si="2"/>
        <v>Cold Section Module45017</v>
      </c>
      <c r="L106" s="231" t="s">
        <v>45</v>
      </c>
      <c r="M106" s="229">
        <v>45017</v>
      </c>
      <c r="N106" s="230">
        <v>29.623334248860701</v>
      </c>
      <c r="V106" s="43" t="str">
        <f t="shared" si="3"/>
        <v>Cold Section Module45017</v>
      </c>
      <c r="W106" s="231" t="s">
        <v>45</v>
      </c>
      <c r="X106" s="229">
        <v>45017</v>
      </c>
      <c r="Y106" s="230">
        <v>1.15000001589457</v>
      </c>
    </row>
    <row r="107" spans="11:25" x14ac:dyDescent="0.35">
      <c r="K107" s="43" t="str">
        <f t="shared" si="2"/>
        <v>Cold Section Module45047</v>
      </c>
      <c r="L107" s="231" t="s">
        <v>45</v>
      </c>
      <c r="M107" s="229">
        <v>45047</v>
      </c>
      <c r="N107" s="230">
        <v>29.623334248860701</v>
      </c>
      <c r="V107" s="43" t="str">
        <f t="shared" si="3"/>
        <v>Cold Section Module45047</v>
      </c>
      <c r="W107" s="231" t="s">
        <v>45</v>
      </c>
      <c r="X107" s="229">
        <v>45047</v>
      </c>
      <c r="Y107" s="230">
        <v>1.15000001589457</v>
      </c>
    </row>
    <row r="108" spans="11:25" x14ac:dyDescent="0.35">
      <c r="K108" s="43" t="str">
        <f t="shared" si="2"/>
        <v>Cold Section Module45078</v>
      </c>
      <c r="L108" s="231" t="s">
        <v>45</v>
      </c>
      <c r="M108" s="229">
        <v>45078</v>
      </c>
      <c r="N108" s="230">
        <v>29.623334248860701</v>
      </c>
      <c r="V108" s="43" t="str">
        <f t="shared" si="3"/>
        <v>Cold Section Module45078</v>
      </c>
      <c r="W108" s="231" t="s">
        <v>45</v>
      </c>
      <c r="X108" s="229">
        <v>45078</v>
      </c>
      <c r="Y108" s="230">
        <v>1.15000001589457</v>
      </c>
    </row>
    <row r="109" spans="11:25" x14ac:dyDescent="0.35">
      <c r="K109" s="43" t="str">
        <f t="shared" si="2"/>
        <v>Cold Section Module45108</v>
      </c>
      <c r="L109" s="231" t="s">
        <v>45</v>
      </c>
      <c r="M109" s="229">
        <v>45108</v>
      </c>
      <c r="N109" s="230">
        <v>28.326667785644499</v>
      </c>
      <c r="V109" s="43" t="str">
        <f t="shared" si="3"/>
        <v>Cold Section Module45108</v>
      </c>
      <c r="W109" s="231" t="s">
        <v>45</v>
      </c>
      <c r="X109" s="229">
        <v>45108</v>
      </c>
      <c r="Y109" s="230">
        <v>1.1233332951863599</v>
      </c>
    </row>
    <row r="110" spans="11:25" x14ac:dyDescent="0.35">
      <c r="K110" s="43" t="str">
        <f t="shared" si="2"/>
        <v>Cold Section Module45139</v>
      </c>
      <c r="L110" s="231" t="s">
        <v>45</v>
      </c>
      <c r="M110" s="229">
        <v>45139</v>
      </c>
      <c r="N110" s="230">
        <v>28.326667785644499</v>
      </c>
      <c r="V110" s="43" t="str">
        <f t="shared" si="3"/>
        <v>Cold Section Module45139</v>
      </c>
      <c r="W110" s="231" t="s">
        <v>45</v>
      </c>
      <c r="X110" s="229">
        <v>45139</v>
      </c>
      <c r="Y110" s="230">
        <v>1.1233332951863599</v>
      </c>
    </row>
    <row r="111" spans="11:25" x14ac:dyDescent="0.35">
      <c r="K111" s="43" t="str">
        <f t="shared" si="2"/>
        <v>Cold Section Module45170</v>
      </c>
      <c r="L111" s="231" t="s">
        <v>45</v>
      </c>
      <c r="M111" s="229">
        <v>45170</v>
      </c>
      <c r="N111" s="230">
        <v>28.326667785644499</v>
      </c>
      <c r="V111" s="43" t="str">
        <f t="shared" si="3"/>
        <v>Cold Section Module45170</v>
      </c>
      <c r="W111" s="231" t="s">
        <v>45</v>
      </c>
      <c r="X111" s="229">
        <v>45170</v>
      </c>
      <c r="Y111" s="230">
        <v>1.1233332951863599</v>
      </c>
    </row>
    <row r="112" spans="11:25" x14ac:dyDescent="0.35">
      <c r="K112" s="43" t="str">
        <f t="shared" si="2"/>
        <v>Cold Section Module45200</v>
      </c>
      <c r="L112" s="231" t="s">
        <v>45</v>
      </c>
      <c r="M112" s="229">
        <v>45200</v>
      </c>
      <c r="N112" s="230">
        <v>25.153333028157601</v>
      </c>
      <c r="V112" s="43" t="str">
        <f t="shared" si="3"/>
        <v>Cold Section Module45200</v>
      </c>
      <c r="W112" s="231" t="s">
        <v>45</v>
      </c>
      <c r="X112" s="229">
        <v>45200</v>
      </c>
      <c r="Y112" s="230">
        <v>0.64666668574015296</v>
      </c>
    </row>
    <row r="113" spans="11:25" x14ac:dyDescent="0.35">
      <c r="K113" s="43" t="str">
        <f t="shared" si="2"/>
        <v>Cold Section Module45231</v>
      </c>
      <c r="L113" s="231" t="s">
        <v>45</v>
      </c>
      <c r="M113" s="229">
        <v>45231</v>
      </c>
      <c r="N113" s="230">
        <v>25.153333028157601</v>
      </c>
      <c r="V113" s="43" t="str">
        <f t="shared" si="3"/>
        <v>Cold Section Module45231</v>
      </c>
      <c r="W113" s="231" t="s">
        <v>45</v>
      </c>
      <c r="X113" s="229">
        <v>45231</v>
      </c>
      <c r="Y113" s="230">
        <v>0.64666668574015296</v>
      </c>
    </row>
    <row r="114" spans="11:25" x14ac:dyDescent="0.35">
      <c r="K114" s="43" t="str">
        <f t="shared" si="2"/>
        <v>Cold Section Module45261</v>
      </c>
      <c r="L114" s="231" t="s">
        <v>45</v>
      </c>
      <c r="M114" s="229">
        <v>45261</v>
      </c>
      <c r="N114" s="230">
        <v>25.153333028157601</v>
      </c>
      <c r="V114" s="43" t="str">
        <f t="shared" si="3"/>
        <v>Cold Section Module45261</v>
      </c>
      <c r="W114" s="231" t="s">
        <v>45</v>
      </c>
      <c r="X114" s="229">
        <v>45261</v>
      </c>
      <c r="Y114" s="230">
        <v>0.64666668574015296</v>
      </c>
    </row>
    <row r="115" spans="11:25" x14ac:dyDescent="0.35">
      <c r="K115" s="43" t="str">
        <f t="shared" si="2"/>
        <v>Cold Section Module45292</v>
      </c>
      <c r="L115" s="231" t="s">
        <v>45</v>
      </c>
      <c r="M115" s="229">
        <v>45292</v>
      </c>
      <c r="N115" s="230">
        <v>21.126667022705099</v>
      </c>
      <c r="V115" s="43" t="str">
        <f t="shared" si="3"/>
        <v>Cold Section Module45292</v>
      </c>
      <c r="W115" s="231" t="s">
        <v>45</v>
      </c>
      <c r="X115" s="229">
        <v>45292</v>
      </c>
      <c r="Y115" s="230">
        <v>0.83666666348775198</v>
      </c>
    </row>
    <row r="116" spans="11:25" x14ac:dyDescent="0.35">
      <c r="K116" s="43" t="str">
        <f t="shared" si="2"/>
        <v>Cold Section Module45323</v>
      </c>
      <c r="L116" s="231" t="s">
        <v>45</v>
      </c>
      <c r="M116" s="229">
        <v>45323</v>
      </c>
      <c r="N116" s="230">
        <v>21.126667022705099</v>
      </c>
      <c r="V116" s="43" t="str">
        <f t="shared" si="3"/>
        <v>Cold Section Module45323</v>
      </c>
      <c r="W116" s="231" t="s">
        <v>45</v>
      </c>
      <c r="X116" s="229">
        <v>45323</v>
      </c>
      <c r="Y116" s="230">
        <v>0.83666666348775198</v>
      </c>
    </row>
    <row r="117" spans="11:25" x14ac:dyDescent="0.35">
      <c r="K117" s="43" t="str">
        <f t="shared" si="2"/>
        <v>Cold Section Module45352</v>
      </c>
      <c r="L117" s="231" t="s">
        <v>45</v>
      </c>
      <c r="M117" s="229">
        <v>45352</v>
      </c>
      <c r="N117" s="230">
        <v>21.126667022705099</v>
      </c>
      <c r="V117" s="43" t="str">
        <f t="shared" si="3"/>
        <v>Cold Section Module45352</v>
      </c>
      <c r="W117" s="231" t="s">
        <v>45</v>
      </c>
      <c r="X117" s="229">
        <v>45352</v>
      </c>
      <c r="Y117" s="230">
        <v>0.83666666348775198</v>
      </c>
    </row>
    <row r="118" spans="11:25" x14ac:dyDescent="0.35">
      <c r="K118" s="43" t="str">
        <f t="shared" si="2"/>
        <v>Cold Section Module45383</v>
      </c>
      <c r="L118" s="231" t="s">
        <v>45</v>
      </c>
      <c r="M118" s="229">
        <v>45383</v>
      </c>
      <c r="N118" s="230">
        <v>29.25</v>
      </c>
      <c r="V118" s="43" t="str">
        <f t="shared" si="3"/>
        <v>Cold Section Module45383</v>
      </c>
      <c r="W118" s="231" t="s">
        <v>45</v>
      </c>
      <c r="X118" s="229">
        <v>45383</v>
      </c>
      <c r="Y118" s="230">
        <v>1.0600000222524</v>
      </c>
    </row>
    <row r="119" spans="11:25" x14ac:dyDescent="0.35">
      <c r="K119" s="43" t="str">
        <f t="shared" si="2"/>
        <v>Cold Section Module45413</v>
      </c>
      <c r="L119" s="231" t="s">
        <v>45</v>
      </c>
      <c r="M119" s="229">
        <v>45413</v>
      </c>
      <c r="N119" s="230">
        <v>29.25</v>
      </c>
      <c r="V119" s="43" t="str">
        <f t="shared" si="3"/>
        <v>Cold Section Module45413</v>
      </c>
      <c r="W119" s="231" t="s">
        <v>45</v>
      </c>
      <c r="X119" s="229">
        <v>45413</v>
      </c>
      <c r="Y119" s="230">
        <v>1.0600000222524</v>
      </c>
    </row>
    <row r="120" spans="11:25" x14ac:dyDescent="0.35">
      <c r="K120" s="43" t="str">
        <f t="shared" si="2"/>
        <v>Cold Section Module45444</v>
      </c>
      <c r="L120" s="231" t="s">
        <v>45</v>
      </c>
      <c r="M120" s="229">
        <v>45444</v>
      </c>
      <c r="N120" s="230">
        <v>29.25</v>
      </c>
      <c r="V120" s="43" t="str">
        <f t="shared" si="3"/>
        <v>Cold Section Module45444</v>
      </c>
      <c r="W120" s="231" t="s">
        <v>45</v>
      </c>
      <c r="X120" s="229">
        <v>45444</v>
      </c>
      <c r="Y120" s="230">
        <v>1.0600000222524</v>
      </c>
    </row>
    <row r="121" spans="11:25" x14ac:dyDescent="0.35">
      <c r="K121" s="43" t="str">
        <f t="shared" si="2"/>
        <v>Cold Section Module45474</v>
      </c>
      <c r="L121" s="231" t="s">
        <v>45</v>
      </c>
      <c r="M121" s="229">
        <v>45474</v>
      </c>
      <c r="N121" s="230">
        <v>28.046666463216098</v>
      </c>
      <c r="V121" s="43" t="str">
        <f t="shared" si="3"/>
        <v>Cold Section Module45474</v>
      </c>
      <c r="W121" s="231" t="s">
        <v>45</v>
      </c>
      <c r="X121" s="229">
        <v>45474</v>
      </c>
      <c r="Y121" s="230">
        <v>1.68333339691162</v>
      </c>
    </row>
    <row r="122" spans="11:25" x14ac:dyDescent="0.35">
      <c r="K122" s="43" t="str">
        <f t="shared" si="2"/>
        <v>Cold Section Module45505</v>
      </c>
      <c r="L122" s="231" t="s">
        <v>45</v>
      </c>
      <c r="M122" s="229">
        <v>45505</v>
      </c>
      <c r="N122" s="230">
        <v>28.046666463216098</v>
      </c>
      <c r="V122" s="43" t="str">
        <f t="shared" si="3"/>
        <v>Cold Section Module45505</v>
      </c>
      <c r="W122" s="231" t="s">
        <v>45</v>
      </c>
      <c r="X122" s="229">
        <v>45505</v>
      </c>
      <c r="Y122" s="230">
        <v>1.68333339691162</v>
      </c>
    </row>
    <row r="123" spans="11:25" x14ac:dyDescent="0.35">
      <c r="K123" s="43" t="str">
        <f t="shared" si="2"/>
        <v>Cold Section Module45536</v>
      </c>
      <c r="L123" s="231" t="s">
        <v>45</v>
      </c>
      <c r="M123" s="229">
        <v>45536</v>
      </c>
      <c r="N123" s="230">
        <v>28.046666463216098</v>
      </c>
      <c r="V123" s="43" t="str">
        <f t="shared" si="3"/>
        <v>Cold Section Module45536</v>
      </c>
      <c r="W123" s="231" t="s">
        <v>45</v>
      </c>
      <c r="X123" s="229">
        <v>45536</v>
      </c>
      <c r="Y123" s="230">
        <v>1.68333339691162</v>
      </c>
    </row>
    <row r="124" spans="11:25" x14ac:dyDescent="0.35">
      <c r="K124" s="43" t="str">
        <f t="shared" si="2"/>
        <v>Cold Section Module45566</v>
      </c>
      <c r="L124" s="231" t="s">
        <v>45</v>
      </c>
      <c r="M124" s="229">
        <v>45566</v>
      </c>
      <c r="N124" s="230">
        <v>25.966667175293001</v>
      </c>
      <c r="V124" s="43" t="str">
        <f t="shared" si="3"/>
        <v>Cold Section Module45566</v>
      </c>
      <c r="W124" s="231" t="s">
        <v>45</v>
      </c>
      <c r="X124" s="229">
        <v>45566</v>
      </c>
      <c r="Y124" s="230">
        <v>1.1666666666666701</v>
      </c>
    </row>
    <row r="125" spans="11:25" x14ac:dyDescent="0.35">
      <c r="K125" s="43" t="str">
        <f t="shared" si="2"/>
        <v>Cold Section Module45597</v>
      </c>
      <c r="L125" s="231" t="s">
        <v>45</v>
      </c>
      <c r="M125" s="229">
        <v>45597</v>
      </c>
      <c r="N125" s="230">
        <v>25.966667175293001</v>
      </c>
      <c r="V125" s="43" t="str">
        <f t="shared" si="3"/>
        <v>Cold Section Module45597</v>
      </c>
      <c r="W125" s="231" t="s">
        <v>45</v>
      </c>
      <c r="X125" s="229">
        <v>45597</v>
      </c>
      <c r="Y125" s="230">
        <v>1.1666666666666701</v>
      </c>
    </row>
    <row r="126" spans="11:25" x14ac:dyDescent="0.35">
      <c r="K126" s="43" t="str">
        <f t="shared" si="2"/>
        <v>Cold Section Module45627</v>
      </c>
      <c r="L126" s="231" t="s">
        <v>45</v>
      </c>
      <c r="M126" s="229">
        <v>45627</v>
      </c>
      <c r="N126" s="230">
        <v>25.966667175293001</v>
      </c>
      <c r="V126" s="43" t="str">
        <f t="shared" si="3"/>
        <v>Cold Section Module45627</v>
      </c>
      <c r="W126" s="231" t="s">
        <v>45</v>
      </c>
      <c r="X126" s="229">
        <v>45627</v>
      </c>
      <c r="Y126" s="230">
        <v>1.1666666666666701</v>
      </c>
    </row>
    <row r="127" spans="11:25" x14ac:dyDescent="0.35">
      <c r="K127" s="43" t="str">
        <f t="shared" si="2"/>
        <v>Combustion Liner43800</v>
      </c>
      <c r="L127" s="231" t="s">
        <v>46</v>
      </c>
      <c r="M127" s="229">
        <v>43800</v>
      </c>
      <c r="N127" s="230">
        <v>6.3999997973442104</v>
      </c>
      <c r="V127" s="43" t="str">
        <f t="shared" si="3"/>
        <v>Combustion Liner43800</v>
      </c>
      <c r="W127" s="231" t="s">
        <v>46</v>
      </c>
      <c r="X127" s="229">
        <v>43800</v>
      </c>
      <c r="Y127" s="230">
        <v>0</v>
      </c>
    </row>
    <row r="128" spans="11:25" x14ac:dyDescent="0.35">
      <c r="K128" s="43" t="str">
        <f t="shared" si="2"/>
        <v>Combustion Liner43831</v>
      </c>
      <c r="L128" s="231" t="s">
        <v>46</v>
      </c>
      <c r="M128" s="229">
        <v>43831</v>
      </c>
      <c r="N128" s="230">
        <v>16.136667172114102</v>
      </c>
      <c r="V128" s="43" t="str">
        <f t="shared" si="3"/>
        <v>Combustion Liner43831</v>
      </c>
      <c r="W128" s="231" t="s">
        <v>46</v>
      </c>
      <c r="X128" s="229">
        <v>43831</v>
      </c>
      <c r="Y128" s="230">
        <v>0</v>
      </c>
    </row>
    <row r="129" spans="11:25" x14ac:dyDescent="0.35">
      <c r="K129" s="43" t="str">
        <f t="shared" si="2"/>
        <v>Combustion Liner43862</v>
      </c>
      <c r="L129" s="231" t="s">
        <v>46</v>
      </c>
      <c r="M129" s="229">
        <v>43862</v>
      </c>
      <c r="N129" s="230">
        <v>16.136667172114102</v>
      </c>
      <c r="V129" s="43" t="str">
        <f t="shared" si="3"/>
        <v>Combustion Liner43862</v>
      </c>
      <c r="W129" s="231" t="s">
        <v>46</v>
      </c>
      <c r="X129" s="229">
        <v>43862</v>
      </c>
      <c r="Y129" s="230">
        <v>0</v>
      </c>
    </row>
    <row r="130" spans="11:25" x14ac:dyDescent="0.35">
      <c r="K130" s="43" t="str">
        <f t="shared" si="2"/>
        <v>Combustion Liner43891</v>
      </c>
      <c r="L130" s="231" t="s">
        <v>46</v>
      </c>
      <c r="M130" s="229">
        <v>43891</v>
      </c>
      <c r="N130" s="230">
        <v>16.136667172114102</v>
      </c>
      <c r="V130" s="43" t="str">
        <f t="shared" si="3"/>
        <v>Combustion Liner43891</v>
      </c>
      <c r="W130" s="231" t="s">
        <v>46</v>
      </c>
      <c r="X130" s="229">
        <v>43891</v>
      </c>
      <c r="Y130" s="230">
        <v>0</v>
      </c>
    </row>
    <row r="131" spans="11:25" x14ac:dyDescent="0.35">
      <c r="K131" s="43" t="str">
        <f t="shared" si="2"/>
        <v>Combustion Liner43922</v>
      </c>
      <c r="L131" s="231" t="s">
        <v>46</v>
      </c>
      <c r="M131" s="229">
        <v>43922</v>
      </c>
      <c r="N131" s="230">
        <v>22.7500005165736</v>
      </c>
      <c r="V131" s="43" t="str">
        <f t="shared" si="3"/>
        <v>Combustion Liner43922</v>
      </c>
      <c r="W131" s="231" t="s">
        <v>46</v>
      </c>
      <c r="X131" s="229">
        <v>43922</v>
      </c>
      <c r="Y131" s="230">
        <v>0</v>
      </c>
    </row>
    <row r="132" spans="11:25" x14ac:dyDescent="0.35">
      <c r="K132" s="43" t="str">
        <f t="shared" si="2"/>
        <v>Combustion Liner43952</v>
      </c>
      <c r="L132" s="231" t="s">
        <v>46</v>
      </c>
      <c r="M132" s="229">
        <v>43952</v>
      </c>
      <c r="N132" s="230">
        <v>22.7500005165736</v>
      </c>
      <c r="V132" s="43" t="str">
        <f t="shared" si="3"/>
        <v>Combustion Liner43952</v>
      </c>
      <c r="W132" s="231" t="s">
        <v>46</v>
      </c>
      <c r="X132" s="229">
        <v>43952</v>
      </c>
      <c r="Y132" s="230">
        <v>0</v>
      </c>
    </row>
    <row r="133" spans="11:25" x14ac:dyDescent="0.35">
      <c r="K133" s="43" t="str">
        <f t="shared" si="2"/>
        <v>Combustion Liner43983</v>
      </c>
      <c r="L133" s="231" t="s">
        <v>46</v>
      </c>
      <c r="M133" s="229">
        <v>43983</v>
      </c>
      <c r="N133" s="230">
        <v>22.7500005165736</v>
      </c>
      <c r="V133" s="43" t="str">
        <f t="shared" si="3"/>
        <v>Combustion Liner43983</v>
      </c>
      <c r="W133" s="231" t="s">
        <v>46</v>
      </c>
      <c r="X133" s="229">
        <v>43983</v>
      </c>
      <c r="Y133" s="230">
        <v>0</v>
      </c>
    </row>
    <row r="134" spans="11:25" x14ac:dyDescent="0.35">
      <c r="K134" s="43" t="str">
        <f t="shared" ref="K134:K197" si="4">L134&amp;M134</f>
        <v>Combustion Liner44013</v>
      </c>
      <c r="L134" s="231" t="s">
        <v>46</v>
      </c>
      <c r="M134" s="229">
        <v>44013</v>
      </c>
      <c r="N134" s="230">
        <v>21.623332977294901</v>
      </c>
      <c r="V134" s="43" t="str">
        <f t="shared" ref="V134:V197" si="5">W134&amp;X134</f>
        <v>Combustion Liner44013</v>
      </c>
      <c r="W134" s="231" t="s">
        <v>46</v>
      </c>
      <c r="X134" s="229">
        <v>44013</v>
      </c>
      <c r="Y134" s="230">
        <v>0</v>
      </c>
    </row>
    <row r="135" spans="11:25" x14ac:dyDescent="0.35">
      <c r="K135" s="43" t="str">
        <f t="shared" si="4"/>
        <v>Combustion Liner44044</v>
      </c>
      <c r="L135" s="231" t="s">
        <v>46</v>
      </c>
      <c r="M135" s="229">
        <v>44044</v>
      </c>
      <c r="N135" s="230">
        <v>21.623332977294901</v>
      </c>
      <c r="V135" s="43" t="str">
        <f t="shared" si="5"/>
        <v>Combustion Liner44044</v>
      </c>
      <c r="W135" s="231" t="s">
        <v>46</v>
      </c>
      <c r="X135" s="229">
        <v>44044</v>
      </c>
      <c r="Y135" s="230">
        <v>0</v>
      </c>
    </row>
    <row r="136" spans="11:25" x14ac:dyDescent="0.35">
      <c r="K136" s="43" t="str">
        <f t="shared" si="4"/>
        <v>Combustion Liner44075</v>
      </c>
      <c r="L136" s="231" t="s">
        <v>46</v>
      </c>
      <c r="M136" s="229">
        <v>44075</v>
      </c>
      <c r="N136" s="230">
        <v>21.623332977294901</v>
      </c>
      <c r="V136" s="43" t="str">
        <f t="shared" si="5"/>
        <v>Combustion Liner44075</v>
      </c>
      <c r="W136" s="231" t="s">
        <v>46</v>
      </c>
      <c r="X136" s="229">
        <v>44075</v>
      </c>
      <c r="Y136" s="230">
        <v>0</v>
      </c>
    </row>
    <row r="137" spans="11:25" x14ac:dyDescent="0.35">
      <c r="K137" s="43" t="str">
        <f t="shared" si="4"/>
        <v>Combustion Liner44105</v>
      </c>
      <c r="L137" s="231" t="s">
        <v>46</v>
      </c>
      <c r="M137" s="229">
        <v>44105</v>
      </c>
      <c r="N137" s="230">
        <v>19.053333083788601</v>
      </c>
      <c r="V137" s="43" t="str">
        <f t="shared" si="5"/>
        <v>Combustion Liner44105</v>
      </c>
      <c r="W137" s="231" t="s">
        <v>46</v>
      </c>
      <c r="X137" s="229">
        <v>44105</v>
      </c>
      <c r="Y137" s="230">
        <v>0</v>
      </c>
    </row>
    <row r="138" spans="11:25" x14ac:dyDescent="0.35">
      <c r="K138" s="43" t="str">
        <f t="shared" si="4"/>
        <v>Combustion Liner44136</v>
      </c>
      <c r="L138" s="231" t="s">
        <v>46</v>
      </c>
      <c r="M138" s="229">
        <v>44136</v>
      </c>
      <c r="N138" s="230">
        <v>19.053333083788601</v>
      </c>
      <c r="V138" s="43" t="str">
        <f t="shared" si="5"/>
        <v>Combustion Liner44136</v>
      </c>
      <c r="W138" s="231" t="s">
        <v>46</v>
      </c>
      <c r="X138" s="229">
        <v>44136</v>
      </c>
      <c r="Y138" s="230">
        <v>0</v>
      </c>
    </row>
    <row r="139" spans="11:25" x14ac:dyDescent="0.35">
      <c r="K139" s="43" t="str">
        <f t="shared" si="4"/>
        <v>Combustion Liner44166</v>
      </c>
      <c r="L139" s="231" t="s">
        <v>46</v>
      </c>
      <c r="M139" s="229">
        <v>44166</v>
      </c>
      <c r="N139" s="230">
        <v>19.053333083788601</v>
      </c>
      <c r="V139" s="43" t="str">
        <f t="shared" si="5"/>
        <v>Combustion Liner44166</v>
      </c>
      <c r="W139" s="231" t="s">
        <v>46</v>
      </c>
      <c r="X139" s="229">
        <v>44166</v>
      </c>
      <c r="Y139" s="230">
        <v>0</v>
      </c>
    </row>
    <row r="140" spans="11:25" x14ac:dyDescent="0.35">
      <c r="K140" s="43" t="str">
        <f t="shared" si="4"/>
        <v>Combustion Liner44197</v>
      </c>
      <c r="L140" s="231" t="s">
        <v>46</v>
      </c>
      <c r="M140" s="229">
        <v>44197</v>
      </c>
      <c r="N140" s="230">
        <v>16.120000203450498</v>
      </c>
      <c r="V140" s="43" t="str">
        <f t="shared" si="5"/>
        <v>Combustion Liner44197</v>
      </c>
      <c r="W140" s="231" t="s">
        <v>46</v>
      </c>
      <c r="X140" s="229">
        <v>44197</v>
      </c>
      <c r="Y140" s="230">
        <v>0</v>
      </c>
    </row>
    <row r="141" spans="11:25" x14ac:dyDescent="0.35">
      <c r="K141" s="43" t="str">
        <f t="shared" si="4"/>
        <v>Combustion Liner44228</v>
      </c>
      <c r="L141" s="231" t="s">
        <v>46</v>
      </c>
      <c r="M141" s="229">
        <v>44228</v>
      </c>
      <c r="N141" s="230">
        <v>16.120000203450498</v>
      </c>
      <c r="V141" s="43" t="str">
        <f t="shared" si="5"/>
        <v>Combustion Liner44228</v>
      </c>
      <c r="W141" s="231" t="s">
        <v>46</v>
      </c>
      <c r="X141" s="229">
        <v>44228</v>
      </c>
      <c r="Y141" s="230">
        <v>0</v>
      </c>
    </row>
    <row r="142" spans="11:25" x14ac:dyDescent="0.35">
      <c r="K142" s="43" t="str">
        <f t="shared" si="4"/>
        <v>Combustion Liner44256</v>
      </c>
      <c r="L142" s="231" t="s">
        <v>46</v>
      </c>
      <c r="M142" s="229">
        <v>44256</v>
      </c>
      <c r="N142" s="230">
        <v>16.120000203450498</v>
      </c>
      <c r="V142" s="43" t="str">
        <f t="shared" si="5"/>
        <v>Combustion Liner44256</v>
      </c>
      <c r="W142" s="231" t="s">
        <v>46</v>
      </c>
      <c r="X142" s="229">
        <v>44256</v>
      </c>
      <c r="Y142" s="230">
        <v>0</v>
      </c>
    </row>
    <row r="143" spans="11:25" x14ac:dyDescent="0.35">
      <c r="K143" s="43" t="str">
        <f t="shared" si="4"/>
        <v>Combustion Liner44287</v>
      </c>
      <c r="L143" s="231" t="s">
        <v>46</v>
      </c>
      <c r="M143" s="229">
        <v>44287</v>
      </c>
      <c r="N143" s="230">
        <v>22.390001018842099</v>
      </c>
      <c r="V143" s="43" t="str">
        <f t="shared" si="5"/>
        <v>Combustion Liner44287</v>
      </c>
      <c r="W143" s="231" t="s">
        <v>46</v>
      </c>
      <c r="X143" s="229">
        <v>44287</v>
      </c>
      <c r="Y143" s="230">
        <v>0</v>
      </c>
    </row>
    <row r="144" spans="11:25" x14ac:dyDescent="0.35">
      <c r="K144" s="43" t="str">
        <f t="shared" si="4"/>
        <v>Combustion Liner44317</v>
      </c>
      <c r="L144" s="231" t="s">
        <v>46</v>
      </c>
      <c r="M144" s="229">
        <v>44317</v>
      </c>
      <c r="N144" s="230">
        <v>22.390001018842099</v>
      </c>
      <c r="V144" s="43" t="str">
        <f t="shared" si="5"/>
        <v>Combustion Liner44317</v>
      </c>
      <c r="W144" s="231" t="s">
        <v>46</v>
      </c>
      <c r="X144" s="229">
        <v>44317</v>
      </c>
      <c r="Y144" s="230">
        <v>0</v>
      </c>
    </row>
    <row r="145" spans="11:25" x14ac:dyDescent="0.35">
      <c r="K145" s="43" t="str">
        <f t="shared" si="4"/>
        <v>Combustion Liner44348</v>
      </c>
      <c r="L145" s="231" t="s">
        <v>46</v>
      </c>
      <c r="M145" s="229">
        <v>44348</v>
      </c>
      <c r="N145" s="230">
        <v>22.390001018842099</v>
      </c>
      <c r="V145" s="43" t="str">
        <f t="shared" si="5"/>
        <v>Combustion Liner44348</v>
      </c>
      <c r="W145" s="231" t="s">
        <v>46</v>
      </c>
      <c r="X145" s="229">
        <v>44348</v>
      </c>
      <c r="Y145" s="230">
        <v>0</v>
      </c>
    </row>
    <row r="146" spans="11:25" x14ac:dyDescent="0.35">
      <c r="K146" s="43" t="str">
        <f t="shared" si="4"/>
        <v>Combustion Liner44378</v>
      </c>
      <c r="L146" s="231" t="s">
        <v>46</v>
      </c>
      <c r="M146" s="229">
        <v>44378</v>
      </c>
      <c r="N146" s="230">
        <v>21.666666368643401</v>
      </c>
      <c r="V146" s="43" t="str">
        <f t="shared" si="5"/>
        <v>Combustion Liner44378</v>
      </c>
      <c r="W146" s="231" t="s">
        <v>46</v>
      </c>
      <c r="X146" s="229">
        <v>44378</v>
      </c>
      <c r="Y146" s="230">
        <v>0</v>
      </c>
    </row>
    <row r="147" spans="11:25" x14ac:dyDescent="0.35">
      <c r="K147" s="43" t="str">
        <f t="shared" si="4"/>
        <v>Combustion Liner44409</v>
      </c>
      <c r="L147" s="231" t="s">
        <v>46</v>
      </c>
      <c r="M147" s="229">
        <v>44409</v>
      </c>
      <c r="N147" s="230">
        <v>21.666666368643401</v>
      </c>
      <c r="V147" s="43" t="str">
        <f t="shared" si="5"/>
        <v>Combustion Liner44409</v>
      </c>
      <c r="W147" s="231" t="s">
        <v>46</v>
      </c>
      <c r="X147" s="229">
        <v>44409</v>
      </c>
      <c r="Y147" s="230">
        <v>0</v>
      </c>
    </row>
    <row r="148" spans="11:25" x14ac:dyDescent="0.35">
      <c r="K148" s="43" t="str">
        <f t="shared" si="4"/>
        <v>Combustion Liner44440</v>
      </c>
      <c r="L148" s="231" t="s">
        <v>46</v>
      </c>
      <c r="M148" s="229">
        <v>44440</v>
      </c>
      <c r="N148" s="230">
        <v>21.666666368643401</v>
      </c>
      <c r="V148" s="43" t="str">
        <f t="shared" si="5"/>
        <v>Combustion Liner44440</v>
      </c>
      <c r="W148" s="231" t="s">
        <v>46</v>
      </c>
      <c r="X148" s="229">
        <v>44440</v>
      </c>
      <c r="Y148" s="230">
        <v>0</v>
      </c>
    </row>
    <row r="149" spans="11:25" x14ac:dyDescent="0.35">
      <c r="K149" s="43" t="str">
        <f t="shared" si="4"/>
        <v>Combustion Liner44470</v>
      </c>
      <c r="L149" s="231" t="s">
        <v>46</v>
      </c>
      <c r="M149" s="229">
        <v>44470</v>
      </c>
      <c r="N149" s="230">
        <v>19.1566664179166</v>
      </c>
      <c r="V149" s="43" t="str">
        <f t="shared" si="5"/>
        <v>Combustion Liner44470</v>
      </c>
      <c r="W149" s="231" t="s">
        <v>46</v>
      </c>
      <c r="X149" s="229">
        <v>44470</v>
      </c>
      <c r="Y149" s="230">
        <v>0</v>
      </c>
    </row>
    <row r="150" spans="11:25" x14ac:dyDescent="0.35">
      <c r="K150" s="43" t="str">
        <f t="shared" si="4"/>
        <v>Combustion Liner44501</v>
      </c>
      <c r="L150" s="231" t="s">
        <v>46</v>
      </c>
      <c r="M150" s="229">
        <v>44501</v>
      </c>
      <c r="N150" s="230">
        <v>19.1566664179166</v>
      </c>
      <c r="V150" s="43" t="str">
        <f t="shared" si="5"/>
        <v>Combustion Liner44501</v>
      </c>
      <c r="W150" s="231" t="s">
        <v>46</v>
      </c>
      <c r="X150" s="229">
        <v>44501</v>
      </c>
      <c r="Y150" s="230">
        <v>0</v>
      </c>
    </row>
    <row r="151" spans="11:25" x14ac:dyDescent="0.35">
      <c r="K151" s="43" t="str">
        <f t="shared" si="4"/>
        <v>Combustion Liner44531</v>
      </c>
      <c r="L151" s="231" t="s">
        <v>46</v>
      </c>
      <c r="M151" s="229">
        <v>44531</v>
      </c>
      <c r="N151" s="230">
        <v>19.1566664179166</v>
      </c>
      <c r="V151" s="43" t="str">
        <f t="shared" si="5"/>
        <v>Combustion Liner44531</v>
      </c>
      <c r="W151" s="231" t="s">
        <v>46</v>
      </c>
      <c r="X151" s="229">
        <v>44531</v>
      </c>
      <c r="Y151" s="230">
        <v>0</v>
      </c>
    </row>
    <row r="152" spans="11:25" x14ac:dyDescent="0.35">
      <c r="K152" s="43" t="str">
        <f t="shared" si="4"/>
        <v>Combustion Liner44562</v>
      </c>
      <c r="L152" s="231" t="s">
        <v>46</v>
      </c>
      <c r="M152" s="229">
        <v>44562</v>
      </c>
      <c r="N152" s="230">
        <v>16.210000415643101</v>
      </c>
      <c r="V152" s="43" t="str">
        <f t="shared" si="5"/>
        <v>Combustion Liner44562</v>
      </c>
      <c r="W152" s="231" t="s">
        <v>46</v>
      </c>
      <c r="X152" s="229">
        <v>44562</v>
      </c>
      <c r="Y152" s="230">
        <v>0</v>
      </c>
    </row>
    <row r="153" spans="11:25" x14ac:dyDescent="0.35">
      <c r="K153" s="43" t="str">
        <f t="shared" si="4"/>
        <v>Combustion Liner44593</v>
      </c>
      <c r="L153" s="231" t="s">
        <v>46</v>
      </c>
      <c r="M153" s="229">
        <v>44593</v>
      </c>
      <c r="N153" s="230">
        <v>16.210000415643101</v>
      </c>
      <c r="V153" s="43" t="str">
        <f t="shared" si="5"/>
        <v>Combustion Liner44593</v>
      </c>
      <c r="W153" s="231" t="s">
        <v>46</v>
      </c>
      <c r="X153" s="229">
        <v>44593</v>
      </c>
      <c r="Y153" s="230">
        <v>0</v>
      </c>
    </row>
    <row r="154" spans="11:25" x14ac:dyDescent="0.35">
      <c r="K154" s="43" t="str">
        <f t="shared" si="4"/>
        <v>Combustion Liner44621</v>
      </c>
      <c r="L154" s="231" t="s">
        <v>46</v>
      </c>
      <c r="M154" s="229">
        <v>44621</v>
      </c>
      <c r="N154" s="230">
        <v>16.210000415643101</v>
      </c>
      <c r="V154" s="43" t="str">
        <f t="shared" si="5"/>
        <v>Combustion Liner44621</v>
      </c>
      <c r="W154" s="231" t="s">
        <v>46</v>
      </c>
      <c r="X154" s="229">
        <v>44621</v>
      </c>
      <c r="Y154" s="230">
        <v>0</v>
      </c>
    </row>
    <row r="155" spans="11:25" x14ac:dyDescent="0.35">
      <c r="K155" s="43" t="str">
        <f t="shared" si="4"/>
        <v>Combustion Liner44652</v>
      </c>
      <c r="L155" s="231" t="s">
        <v>46</v>
      </c>
      <c r="M155" s="229">
        <v>44652</v>
      </c>
      <c r="N155" s="230">
        <v>22.376666665077199</v>
      </c>
      <c r="V155" s="43" t="str">
        <f t="shared" si="5"/>
        <v>Combustion Liner44652</v>
      </c>
      <c r="W155" s="231" t="s">
        <v>46</v>
      </c>
      <c r="X155" s="229">
        <v>44652</v>
      </c>
      <c r="Y155" s="230">
        <v>0</v>
      </c>
    </row>
    <row r="156" spans="11:25" x14ac:dyDescent="0.35">
      <c r="K156" s="43" t="str">
        <f t="shared" si="4"/>
        <v>Combustion Liner44682</v>
      </c>
      <c r="L156" s="231" t="s">
        <v>46</v>
      </c>
      <c r="M156" s="229">
        <v>44682</v>
      </c>
      <c r="N156" s="230">
        <v>22.376666665077199</v>
      </c>
      <c r="V156" s="43" t="str">
        <f t="shared" si="5"/>
        <v>Combustion Liner44682</v>
      </c>
      <c r="W156" s="231" t="s">
        <v>46</v>
      </c>
      <c r="X156" s="229">
        <v>44682</v>
      </c>
      <c r="Y156" s="230">
        <v>0</v>
      </c>
    </row>
    <row r="157" spans="11:25" x14ac:dyDescent="0.35">
      <c r="K157" s="43" t="str">
        <f t="shared" si="4"/>
        <v>Combustion Liner44713</v>
      </c>
      <c r="L157" s="231" t="s">
        <v>46</v>
      </c>
      <c r="M157" s="229">
        <v>44713</v>
      </c>
      <c r="N157" s="230">
        <v>22.376666665077199</v>
      </c>
      <c r="V157" s="43" t="str">
        <f t="shared" si="5"/>
        <v>Combustion Liner44713</v>
      </c>
      <c r="W157" s="231" t="s">
        <v>46</v>
      </c>
      <c r="X157" s="229">
        <v>44713</v>
      </c>
      <c r="Y157" s="230">
        <v>0</v>
      </c>
    </row>
    <row r="158" spans="11:25" x14ac:dyDescent="0.35">
      <c r="K158" s="43" t="str">
        <f t="shared" si="4"/>
        <v>Combustion Liner44743</v>
      </c>
      <c r="L158" s="231" t="s">
        <v>46</v>
      </c>
      <c r="M158" s="229">
        <v>44743</v>
      </c>
      <c r="N158" s="230">
        <v>21.709999481836999</v>
      </c>
      <c r="V158" s="43" t="str">
        <f t="shared" si="5"/>
        <v>Combustion Liner44743</v>
      </c>
      <c r="W158" s="231" t="s">
        <v>46</v>
      </c>
      <c r="X158" s="229">
        <v>44743</v>
      </c>
      <c r="Y158" s="230">
        <v>0</v>
      </c>
    </row>
    <row r="159" spans="11:25" x14ac:dyDescent="0.35">
      <c r="K159" s="43" t="str">
        <f t="shared" si="4"/>
        <v>Combustion Liner44774</v>
      </c>
      <c r="L159" s="231" t="s">
        <v>46</v>
      </c>
      <c r="M159" s="229">
        <v>44774</v>
      </c>
      <c r="N159" s="230">
        <v>21.709999481836999</v>
      </c>
      <c r="V159" s="43" t="str">
        <f t="shared" si="5"/>
        <v>Combustion Liner44774</v>
      </c>
      <c r="W159" s="231" t="s">
        <v>46</v>
      </c>
      <c r="X159" s="229">
        <v>44774</v>
      </c>
      <c r="Y159" s="230">
        <v>0</v>
      </c>
    </row>
    <row r="160" spans="11:25" x14ac:dyDescent="0.35">
      <c r="K160" s="43" t="str">
        <f t="shared" si="4"/>
        <v>Combustion Liner44805</v>
      </c>
      <c r="L160" s="231" t="s">
        <v>46</v>
      </c>
      <c r="M160" s="229">
        <v>44805</v>
      </c>
      <c r="N160" s="230">
        <v>21.709999481836999</v>
      </c>
      <c r="V160" s="43" t="str">
        <f t="shared" si="5"/>
        <v>Combustion Liner44805</v>
      </c>
      <c r="W160" s="231" t="s">
        <v>46</v>
      </c>
      <c r="X160" s="229">
        <v>44805</v>
      </c>
      <c r="Y160" s="230">
        <v>0</v>
      </c>
    </row>
    <row r="161" spans="11:25" x14ac:dyDescent="0.35">
      <c r="K161" s="43" t="str">
        <f t="shared" si="4"/>
        <v>Combustion Liner44835</v>
      </c>
      <c r="L161" s="231" t="s">
        <v>46</v>
      </c>
      <c r="M161" s="229">
        <v>44835</v>
      </c>
      <c r="N161" s="230">
        <v>19.3399997452895</v>
      </c>
      <c r="V161" s="43" t="str">
        <f t="shared" si="5"/>
        <v>Combustion Liner44835</v>
      </c>
      <c r="W161" s="231" t="s">
        <v>46</v>
      </c>
      <c r="X161" s="229">
        <v>44835</v>
      </c>
      <c r="Y161" s="230">
        <v>0</v>
      </c>
    </row>
    <row r="162" spans="11:25" x14ac:dyDescent="0.35">
      <c r="K162" s="43" t="str">
        <f t="shared" si="4"/>
        <v>Combustion Liner44866</v>
      </c>
      <c r="L162" s="231" t="s">
        <v>46</v>
      </c>
      <c r="M162" s="229">
        <v>44866</v>
      </c>
      <c r="N162" s="230">
        <v>19.3399997452895</v>
      </c>
      <c r="V162" s="43" t="str">
        <f t="shared" si="5"/>
        <v>Combustion Liner44866</v>
      </c>
      <c r="W162" s="231" t="s">
        <v>46</v>
      </c>
      <c r="X162" s="229">
        <v>44866</v>
      </c>
      <c r="Y162" s="230">
        <v>0</v>
      </c>
    </row>
    <row r="163" spans="11:25" x14ac:dyDescent="0.35">
      <c r="K163" s="43" t="str">
        <f t="shared" si="4"/>
        <v>Combustion Liner44896</v>
      </c>
      <c r="L163" s="231" t="s">
        <v>46</v>
      </c>
      <c r="M163" s="229">
        <v>44896</v>
      </c>
      <c r="N163" s="230">
        <v>19.3399997452895</v>
      </c>
      <c r="V163" s="43" t="str">
        <f t="shared" si="5"/>
        <v>Combustion Liner44896</v>
      </c>
      <c r="W163" s="231" t="s">
        <v>46</v>
      </c>
      <c r="X163" s="229">
        <v>44896</v>
      </c>
      <c r="Y163" s="230">
        <v>0</v>
      </c>
    </row>
    <row r="164" spans="11:25" x14ac:dyDescent="0.35">
      <c r="K164" s="43" t="str">
        <f t="shared" si="4"/>
        <v>Combustion Liner44927</v>
      </c>
      <c r="L164" s="231" t="s">
        <v>46</v>
      </c>
      <c r="M164" s="229">
        <v>44927</v>
      </c>
      <c r="N164" s="230">
        <v>16.303333739439601</v>
      </c>
      <c r="V164" s="43" t="str">
        <f t="shared" si="5"/>
        <v>Combustion Liner44927</v>
      </c>
      <c r="W164" s="231" t="s">
        <v>46</v>
      </c>
      <c r="X164" s="229">
        <v>44927</v>
      </c>
      <c r="Y164" s="230">
        <v>0</v>
      </c>
    </row>
    <row r="165" spans="11:25" x14ac:dyDescent="0.35">
      <c r="K165" s="43" t="str">
        <f t="shared" si="4"/>
        <v>Combustion Liner44958</v>
      </c>
      <c r="L165" s="231" t="s">
        <v>46</v>
      </c>
      <c r="M165" s="229">
        <v>44958</v>
      </c>
      <c r="N165" s="230">
        <v>16.303333739439601</v>
      </c>
      <c r="V165" s="43" t="str">
        <f t="shared" si="5"/>
        <v>Combustion Liner44958</v>
      </c>
      <c r="W165" s="231" t="s">
        <v>46</v>
      </c>
      <c r="X165" s="229">
        <v>44958</v>
      </c>
      <c r="Y165" s="230">
        <v>0</v>
      </c>
    </row>
    <row r="166" spans="11:25" x14ac:dyDescent="0.35">
      <c r="K166" s="43" t="str">
        <f t="shared" si="4"/>
        <v>Combustion Liner44986</v>
      </c>
      <c r="L166" s="231" t="s">
        <v>46</v>
      </c>
      <c r="M166" s="229">
        <v>44986</v>
      </c>
      <c r="N166" s="230">
        <v>16.303333739439601</v>
      </c>
      <c r="V166" s="43" t="str">
        <f t="shared" si="5"/>
        <v>Combustion Liner44986</v>
      </c>
      <c r="W166" s="231" t="s">
        <v>46</v>
      </c>
      <c r="X166" s="229">
        <v>44986</v>
      </c>
      <c r="Y166" s="230">
        <v>0</v>
      </c>
    </row>
    <row r="167" spans="11:25" x14ac:dyDescent="0.35">
      <c r="K167" s="43" t="str">
        <f t="shared" si="4"/>
        <v>Combustion Liner45017</v>
      </c>
      <c r="L167" s="231" t="s">
        <v>46</v>
      </c>
      <c r="M167" s="229">
        <v>45017</v>
      </c>
      <c r="N167" s="230">
        <v>22.5933334430059</v>
      </c>
      <c r="V167" s="43" t="str">
        <f t="shared" si="5"/>
        <v>Combustion Liner45017</v>
      </c>
      <c r="W167" s="231" t="s">
        <v>46</v>
      </c>
      <c r="X167" s="229">
        <v>45017</v>
      </c>
      <c r="Y167" s="230">
        <v>0</v>
      </c>
    </row>
    <row r="168" spans="11:25" x14ac:dyDescent="0.35">
      <c r="K168" s="43" t="str">
        <f t="shared" si="4"/>
        <v>Combustion Liner45047</v>
      </c>
      <c r="L168" s="231" t="s">
        <v>46</v>
      </c>
      <c r="M168" s="229">
        <v>45047</v>
      </c>
      <c r="N168" s="230">
        <v>22.5933334430059</v>
      </c>
      <c r="V168" s="43" t="str">
        <f t="shared" si="5"/>
        <v>Combustion Liner45047</v>
      </c>
      <c r="W168" s="231" t="s">
        <v>46</v>
      </c>
      <c r="X168" s="229">
        <v>45047</v>
      </c>
      <c r="Y168" s="230">
        <v>0</v>
      </c>
    </row>
    <row r="169" spans="11:25" x14ac:dyDescent="0.35">
      <c r="K169" s="43" t="str">
        <f t="shared" si="4"/>
        <v>Combustion Liner45078</v>
      </c>
      <c r="L169" s="231" t="s">
        <v>46</v>
      </c>
      <c r="M169" s="229">
        <v>45078</v>
      </c>
      <c r="N169" s="230">
        <v>22.5933334430059</v>
      </c>
      <c r="V169" s="43" t="str">
        <f t="shared" si="5"/>
        <v>Combustion Liner45078</v>
      </c>
      <c r="W169" s="231" t="s">
        <v>46</v>
      </c>
      <c r="X169" s="229">
        <v>45078</v>
      </c>
      <c r="Y169" s="230">
        <v>0</v>
      </c>
    </row>
    <row r="170" spans="11:25" x14ac:dyDescent="0.35">
      <c r="K170" s="43" t="str">
        <f t="shared" si="4"/>
        <v>Combustion Liner45108</v>
      </c>
      <c r="L170" s="231" t="s">
        <v>46</v>
      </c>
      <c r="M170" s="229">
        <v>45108</v>
      </c>
      <c r="N170" s="230">
        <v>21.330000400543199</v>
      </c>
      <c r="V170" s="43" t="str">
        <f t="shared" si="5"/>
        <v>Combustion Liner45108</v>
      </c>
      <c r="W170" s="231" t="s">
        <v>46</v>
      </c>
      <c r="X170" s="229">
        <v>45108</v>
      </c>
      <c r="Y170" s="230">
        <v>0</v>
      </c>
    </row>
    <row r="171" spans="11:25" x14ac:dyDescent="0.35">
      <c r="K171" s="43" t="str">
        <f t="shared" si="4"/>
        <v>Combustion Liner45139</v>
      </c>
      <c r="L171" s="231" t="s">
        <v>46</v>
      </c>
      <c r="M171" s="229">
        <v>45139</v>
      </c>
      <c r="N171" s="230">
        <v>21.330000400543199</v>
      </c>
      <c r="V171" s="43" t="str">
        <f t="shared" si="5"/>
        <v>Combustion Liner45139</v>
      </c>
      <c r="W171" s="231" t="s">
        <v>46</v>
      </c>
      <c r="X171" s="229">
        <v>45139</v>
      </c>
      <c r="Y171" s="230">
        <v>0</v>
      </c>
    </row>
    <row r="172" spans="11:25" x14ac:dyDescent="0.35">
      <c r="K172" s="43" t="str">
        <f t="shared" si="4"/>
        <v>Combustion Liner45170</v>
      </c>
      <c r="L172" s="231" t="s">
        <v>46</v>
      </c>
      <c r="M172" s="229">
        <v>45170</v>
      </c>
      <c r="N172" s="230">
        <v>21.330000400543199</v>
      </c>
      <c r="V172" s="43" t="str">
        <f t="shared" si="5"/>
        <v>Combustion Liner45170</v>
      </c>
      <c r="W172" s="231" t="s">
        <v>46</v>
      </c>
      <c r="X172" s="229">
        <v>45170</v>
      </c>
      <c r="Y172" s="230">
        <v>0</v>
      </c>
    </row>
    <row r="173" spans="11:25" x14ac:dyDescent="0.35">
      <c r="K173" s="43" t="str">
        <f t="shared" si="4"/>
        <v>Combustion Liner45200</v>
      </c>
      <c r="L173" s="231" t="s">
        <v>46</v>
      </c>
      <c r="M173" s="229">
        <v>45200</v>
      </c>
      <c r="N173" s="230">
        <v>19.153333226839699</v>
      </c>
      <c r="V173" s="43" t="str">
        <f t="shared" si="5"/>
        <v>Combustion Liner45200</v>
      </c>
      <c r="W173" s="231" t="s">
        <v>46</v>
      </c>
      <c r="X173" s="229">
        <v>45200</v>
      </c>
      <c r="Y173" s="230">
        <v>0</v>
      </c>
    </row>
    <row r="174" spans="11:25" x14ac:dyDescent="0.35">
      <c r="K174" s="43" t="str">
        <f t="shared" si="4"/>
        <v>Combustion Liner45231</v>
      </c>
      <c r="L174" s="231" t="s">
        <v>46</v>
      </c>
      <c r="M174" s="229">
        <v>45231</v>
      </c>
      <c r="N174" s="230">
        <v>19.153333226839699</v>
      </c>
      <c r="V174" s="43" t="str">
        <f t="shared" si="5"/>
        <v>Combustion Liner45231</v>
      </c>
      <c r="W174" s="231" t="s">
        <v>46</v>
      </c>
      <c r="X174" s="229">
        <v>45231</v>
      </c>
      <c r="Y174" s="230">
        <v>0</v>
      </c>
    </row>
    <row r="175" spans="11:25" x14ac:dyDescent="0.35">
      <c r="K175" s="43" t="str">
        <f t="shared" si="4"/>
        <v>Combustion Liner45261</v>
      </c>
      <c r="L175" s="231" t="s">
        <v>46</v>
      </c>
      <c r="M175" s="229">
        <v>45261</v>
      </c>
      <c r="N175" s="230">
        <v>19.153333226839699</v>
      </c>
      <c r="V175" s="43" t="str">
        <f t="shared" si="5"/>
        <v>Combustion Liner45261</v>
      </c>
      <c r="W175" s="231" t="s">
        <v>46</v>
      </c>
      <c r="X175" s="229">
        <v>45261</v>
      </c>
      <c r="Y175" s="230">
        <v>0</v>
      </c>
    </row>
    <row r="176" spans="11:25" x14ac:dyDescent="0.35">
      <c r="K176" s="43" t="str">
        <f t="shared" si="4"/>
        <v>Combustion Liner45292</v>
      </c>
      <c r="L176" s="231" t="s">
        <v>46</v>
      </c>
      <c r="M176" s="229">
        <v>45292</v>
      </c>
      <c r="N176" s="230">
        <v>15.930000305175801</v>
      </c>
      <c r="V176" s="43" t="str">
        <f t="shared" si="5"/>
        <v>Combustion Liner45292</v>
      </c>
      <c r="W176" s="231" t="s">
        <v>46</v>
      </c>
      <c r="X176" s="229">
        <v>45292</v>
      </c>
      <c r="Y176" s="230">
        <v>0</v>
      </c>
    </row>
    <row r="177" spans="11:25" x14ac:dyDescent="0.35">
      <c r="K177" s="43" t="str">
        <f t="shared" si="4"/>
        <v>Combustion Liner45323</v>
      </c>
      <c r="L177" s="231" t="s">
        <v>46</v>
      </c>
      <c r="M177" s="229">
        <v>45323</v>
      </c>
      <c r="N177" s="230">
        <v>15.930000305175801</v>
      </c>
      <c r="V177" s="43" t="str">
        <f t="shared" si="5"/>
        <v>Combustion Liner45323</v>
      </c>
      <c r="W177" s="231" t="s">
        <v>46</v>
      </c>
      <c r="X177" s="229">
        <v>45323</v>
      </c>
      <c r="Y177" s="230">
        <v>0</v>
      </c>
    </row>
    <row r="178" spans="11:25" x14ac:dyDescent="0.35">
      <c r="K178" s="43" t="str">
        <f t="shared" si="4"/>
        <v>Combustion Liner45352</v>
      </c>
      <c r="L178" s="231" t="s">
        <v>46</v>
      </c>
      <c r="M178" s="229">
        <v>45352</v>
      </c>
      <c r="N178" s="230">
        <v>15.930000305175801</v>
      </c>
      <c r="V178" s="43" t="str">
        <f t="shared" si="5"/>
        <v>Combustion Liner45352</v>
      </c>
      <c r="W178" s="231" t="s">
        <v>46</v>
      </c>
      <c r="X178" s="229">
        <v>45352</v>
      </c>
      <c r="Y178" s="230">
        <v>0</v>
      </c>
    </row>
    <row r="179" spans="11:25" x14ac:dyDescent="0.35">
      <c r="K179" s="43" t="str">
        <f t="shared" si="4"/>
        <v>Combustion Liner45383</v>
      </c>
      <c r="L179" s="231" t="s">
        <v>46</v>
      </c>
      <c r="M179" s="229">
        <v>45383</v>
      </c>
      <c r="N179" s="230">
        <v>22.350000003973602</v>
      </c>
      <c r="V179" s="43" t="str">
        <f t="shared" si="5"/>
        <v>Combustion Liner45383</v>
      </c>
      <c r="W179" s="231" t="s">
        <v>46</v>
      </c>
      <c r="X179" s="229">
        <v>45383</v>
      </c>
      <c r="Y179" s="230">
        <v>0</v>
      </c>
    </row>
    <row r="180" spans="11:25" x14ac:dyDescent="0.35">
      <c r="K180" s="43" t="str">
        <f t="shared" si="4"/>
        <v>Combustion Liner45413</v>
      </c>
      <c r="L180" s="231" t="s">
        <v>46</v>
      </c>
      <c r="M180" s="229">
        <v>45413</v>
      </c>
      <c r="N180" s="230">
        <v>22.350000003973602</v>
      </c>
      <c r="V180" s="43" t="str">
        <f t="shared" si="5"/>
        <v>Combustion Liner45413</v>
      </c>
      <c r="W180" s="231" t="s">
        <v>46</v>
      </c>
      <c r="X180" s="229">
        <v>45413</v>
      </c>
      <c r="Y180" s="230">
        <v>0</v>
      </c>
    </row>
    <row r="181" spans="11:25" x14ac:dyDescent="0.35">
      <c r="K181" s="43" t="str">
        <f t="shared" si="4"/>
        <v>Combustion Liner45444</v>
      </c>
      <c r="L181" s="231" t="s">
        <v>46</v>
      </c>
      <c r="M181" s="229">
        <v>45444</v>
      </c>
      <c r="N181" s="230">
        <v>22.350000003973602</v>
      </c>
      <c r="V181" s="43" t="str">
        <f t="shared" si="5"/>
        <v>Combustion Liner45444</v>
      </c>
      <c r="W181" s="231" t="s">
        <v>46</v>
      </c>
      <c r="X181" s="229">
        <v>45444</v>
      </c>
      <c r="Y181" s="230">
        <v>0</v>
      </c>
    </row>
    <row r="182" spans="11:25" x14ac:dyDescent="0.35">
      <c r="K182" s="43" t="str">
        <f t="shared" si="4"/>
        <v>Combustion Liner45474</v>
      </c>
      <c r="L182" s="231" t="s">
        <v>46</v>
      </c>
      <c r="M182" s="229">
        <v>45474</v>
      </c>
      <c r="N182" s="230">
        <v>21.266666809717801</v>
      </c>
      <c r="V182" s="43" t="str">
        <f t="shared" si="5"/>
        <v>Combustion Liner45474</v>
      </c>
      <c r="W182" s="231" t="s">
        <v>46</v>
      </c>
      <c r="X182" s="229">
        <v>45474</v>
      </c>
      <c r="Y182" s="230">
        <v>0</v>
      </c>
    </row>
    <row r="183" spans="11:25" x14ac:dyDescent="0.35">
      <c r="K183" s="43" t="str">
        <f t="shared" si="4"/>
        <v>Combustion Liner45505</v>
      </c>
      <c r="L183" s="231" t="s">
        <v>46</v>
      </c>
      <c r="M183" s="229">
        <v>45505</v>
      </c>
      <c r="N183" s="230">
        <v>21.266666809717801</v>
      </c>
      <c r="V183" s="43" t="str">
        <f t="shared" si="5"/>
        <v>Combustion Liner45505</v>
      </c>
      <c r="W183" s="231" t="s">
        <v>46</v>
      </c>
      <c r="X183" s="229">
        <v>45505</v>
      </c>
      <c r="Y183" s="230">
        <v>0</v>
      </c>
    </row>
    <row r="184" spans="11:25" x14ac:dyDescent="0.35">
      <c r="K184" s="43" t="str">
        <f t="shared" si="4"/>
        <v>Combustion Liner45536</v>
      </c>
      <c r="L184" s="231" t="s">
        <v>46</v>
      </c>
      <c r="M184" s="229">
        <v>45536</v>
      </c>
      <c r="N184" s="230">
        <v>21.266666809717801</v>
      </c>
      <c r="V184" s="43" t="str">
        <f t="shared" si="5"/>
        <v>Combustion Liner45536</v>
      </c>
      <c r="W184" s="231" t="s">
        <v>46</v>
      </c>
      <c r="X184" s="229">
        <v>45536</v>
      </c>
      <c r="Y184" s="230">
        <v>0</v>
      </c>
    </row>
    <row r="185" spans="11:25" x14ac:dyDescent="0.35">
      <c r="K185" s="43" t="str">
        <f t="shared" si="4"/>
        <v>Combustion Liner45566</v>
      </c>
      <c r="L185" s="231" t="s">
        <v>46</v>
      </c>
      <c r="M185" s="229">
        <v>45566</v>
      </c>
      <c r="N185" s="230">
        <v>19.676666716734601</v>
      </c>
      <c r="V185" s="43" t="str">
        <f t="shared" si="5"/>
        <v>Combustion Liner45566</v>
      </c>
      <c r="W185" s="231" t="s">
        <v>46</v>
      </c>
      <c r="X185" s="229">
        <v>45566</v>
      </c>
      <c r="Y185" s="230">
        <v>0</v>
      </c>
    </row>
    <row r="186" spans="11:25" x14ac:dyDescent="0.35">
      <c r="K186" s="43" t="str">
        <f t="shared" si="4"/>
        <v>Combustion Liner45597</v>
      </c>
      <c r="L186" s="231" t="s">
        <v>46</v>
      </c>
      <c r="M186" s="229">
        <v>45597</v>
      </c>
      <c r="N186" s="230">
        <v>19.676666716734601</v>
      </c>
      <c r="V186" s="43" t="str">
        <f t="shared" si="5"/>
        <v>Combustion Liner45597</v>
      </c>
      <c r="W186" s="231" t="s">
        <v>46</v>
      </c>
      <c r="X186" s="229">
        <v>45597</v>
      </c>
      <c r="Y186" s="230">
        <v>0</v>
      </c>
    </row>
    <row r="187" spans="11:25" x14ac:dyDescent="0.35">
      <c r="K187" s="43" t="str">
        <f t="shared" si="4"/>
        <v>Combustion Liner45627</v>
      </c>
      <c r="L187" s="231" t="s">
        <v>46</v>
      </c>
      <c r="M187" s="229">
        <v>45627</v>
      </c>
      <c r="N187" s="230">
        <v>19.676666716734601</v>
      </c>
      <c r="V187" s="43" t="str">
        <f t="shared" si="5"/>
        <v>Combustion Liner45627</v>
      </c>
      <c r="W187" s="231" t="s">
        <v>46</v>
      </c>
      <c r="X187" s="229">
        <v>45627</v>
      </c>
      <c r="Y187" s="230">
        <v>0</v>
      </c>
    </row>
    <row r="188" spans="11:25" ht="29" x14ac:dyDescent="0.35">
      <c r="K188" s="43" t="str">
        <f t="shared" si="4"/>
        <v>Digital Electronic Control Unit43800</v>
      </c>
      <c r="L188" s="231" t="s">
        <v>113</v>
      </c>
      <c r="M188" s="229">
        <v>43800</v>
      </c>
      <c r="N188" s="230">
        <v>7.29666646321615</v>
      </c>
      <c r="V188" s="43" t="str">
        <f t="shared" si="5"/>
        <v>Digital Electronic Control Unit43800</v>
      </c>
      <c r="W188" s="231" t="s">
        <v>113</v>
      </c>
      <c r="X188" s="229">
        <v>43800</v>
      </c>
      <c r="Y188" s="230">
        <v>0</v>
      </c>
    </row>
    <row r="189" spans="11:25" ht="29" x14ac:dyDescent="0.35">
      <c r="K189" s="43" t="str">
        <f t="shared" si="4"/>
        <v>Digital Electronic Control Unit43831</v>
      </c>
      <c r="L189" s="231" t="s">
        <v>113</v>
      </c>
      <c r="M189" s="229">
        <v>43831</v>
      </c>
      <c r="N189" s="230">
        <v>17.513333002726199</v>
      </c>
      <c r="V189" s="43" t="str">
        <f t="shared" si="5"/>
        <v>Digital Electronic Control Unit43831</v>
      </c>
      <c r="W189" s="231" t="s">
        <v>113</v>
      </c>
      <c r="X189" s="229">
        <v>43831</v>
      </c>
      <c r="Y189" s="230">
        <v>0</v>
      </c>
    </row>
    <row r="190" spans="11:25" ht="29" x14ac:dyDescent="0.35">
      <c r="K190" s="43" t="str">
        <f t="shared" si="4"/>
        <v>Digital Electronic Control Unit43862</v>
      </c>
      <c r="L190" s="231" t="s">
        <v>113</v>
      </c>
      <c r="M190" s="229">
        <v>43862</v>
      </c>
      <c r="N190" s="230">
        <v>17.513333002726199</v>
      </c>
      <c r="V190" s="43" t="str">
        <f t="shared" si="5"/>
        <v>Digital Electronic Control Unit43862</v>
      </c>
      <c r="W190" s="231" t="s">
        <v>113</v>
      </c>
      <c r="X190" s="229">
        <v>43862</v>
      </c>
      <c r="Y190" s="230">
        <v>0</v>
      </c>
    </row>
    <row r="191" spans="11:25" ht="29" x14ac:dyDescent="0.35">
      <c r="K191" s="43" t="str">
        <f t="shared" si="4"/>
        <v>Digital Electronic Control Unit43891</v>
      </c>
      <c r="L191" s="231" t="s">
        <v>113</v>
      </c>
      <c r="M191" s="229">
        <v>43891</v>
      </c>
      <c r="N191" s="230">
        <v>17.513333002726199</v>
      </c>
      <c r="V191" s="43" t="str">
        <f t="shared" si="5"/>
        <v>Digital Electronic Control Unit43891</v>
      </c>
      <c r="W191" s="231" t="s">
        <v>113</v>
      </c>
      <c r="X191" s="229">
        <v>43891</v>
      </c>
      <c r="Y191" s="230">
        <v>0</v>
      </c>
    </row>
    <row r="192" spans="11:25" ht="29" x14ac:dyDescent="0.35">
      <c r="K192" s="43" t="str">
        <f t="shared" si="4"/>
        <v>Digital Electronic Control Unit43922</v>
      </c>
      <c r="L192" s="231" t="s">
        <v>113</v>
      </c>
      <c r="M192" s="229">
        <v>43922</v>
      </c>
      <c r="N192" s="230">
        <v>24.576666514078799</v>
      </c>
      <c r="V192" s="43" t="str">
        <f t="shared" si="5"/>
        <v>Digital Electronic Control Unit43922</v>
      </c>
      <c r="W192" s="231" t="s">
        <v>113</v>
      </c>
      <c r="X192" s="229">
        <v>43922</v>
      </c>
      <c r="Y192" s="230">
        <v>0</v>
      </c>
    </row>
    <row r="193" spans="11:25" ht="29" x14ac:dyDescent="0.35">
      <c r="K193" s="43" t="str">
        <f t="shared" si="4"/>
        <v>Digital Electronic Control Unit43952</v>
      </c>
      <c r="L193" s="231" t="s">
        <v>113</v>
      </c>
      <c r="M193" s="229">
        <v>43952</v>
      </c>
      <c r="N193" s="230">
        <v>24.576666514078799</v>
      </c>
      <c r="V193" s="43" t="str">
        <f t="shared" si="5"/>
        <v>Digital Electronic Control Unit43952</v>
      </c>
      <c r="W193" s="231" t="s">
        <v>113</v>
      </c>
      <c r="X193" s="229">
        <v>43952</v>
      </c>
      <c r="Y193" s="230">
        <v>0</v>
      </c>
    </row>
    <row r="194" spans="11:25" ht="29" x14ac:dyDescent="0.35">
      <c r="K194" s="43" t="str">
        <f t="shared" si="4"/>
        <v>Digital Electronic Control Unit43983</v>
      </c>
      <c r="L194" s="231" t="s">
        <v>113</v>
      </c>
      <c r="M194" s="229">
        <v>43983</v>
      </c>
      <c r="N194" s="230">
        <v>24.576666514078799</v>
      </c>
      <c r="V194" s="43" t="str">
        <f t="shared" si="5"/>
        <v>Digital Electronic Control Unit43983</v>
      </c>
      <c r="W194" s="231" t="s">
        <v>113</v>
      </c>
      <c r="X194" s="229">
        <v>43983</v>
      </c>
      <c r="Y194" s="230">
        <v>0</v>
      </c>
    </row>
    <row r="195" spans="11:25" ht="29" x14ac:dyDescent="0.35">
      <c r="K195" s="43" t="str">
        <f t="shared" si="4"/>
        <v>Digital Electronic Control Unit44013</v>
      </c>
      <c r="L195" s="231" t="s">
        <v>113</v>
      </c>
      <c r="M195" s="229">
        <v>44013</v>
      </c>
      <c r="N195" s="230">
        <v>23.810000101725301</v>
      </c>
      <c r="V195" s="43" t="str">
        <f t="shared" si="5"/>
        <v>Digital Electronic Control Unit44013</v>
      </c>
      <c r="W195" s="231" t="s">
        <v>113</v>
      </c>
      <c r="X195" s="229">
        <v>44013</v>
      </c>
      <c r="Y195" s="230">
        <v>0</v>
      </c>
    </row>
    <row r="196" spans="11:25" ht="29" x14ac:dyDescent="0.35">
      <c r="K196" s="43" t="str">
        <f t="shared" si="4"/>
        <v>Digital Electronic Control Unit44044</v>
      </c>
      <c r="L196" s="231" t="s">
        <v>113</v>
      </c>
      <c r="M196" s="229">
        <v>44044</v>
      </c>
      <c r="N196" s="230">
        <v>23.810000101725301</v>
      </c>
      <c r="V196" s="43" t="str">
        <f t="shared" si="5"/>
        <v>Digital Electronic Control Unit44044</v>
      </c>
      <c r="W196" s="231" t="s">
        <v>113</v>
      </c>
      <c r="X196" s="229">
        <v>44044</v>
      </c>
      <c r="Y196" s="230">
        <v>0</v>
      </c>
    </row>
    <row r="197" spans="11:25" ht="29" x14ac:dyDescent="0.35">
      <c r="K197" s="43" t="str">
        <f t="shared" si="4"/>
        <v>Digital Electronic Control Unit44075</v>
      </c>
      <c r="L197" s="231" t="s">
        <v>113</v>
      </c>
      <c r="M197" s="229">
        <v>44075</v>
      </c>
      <c r="N197" s="230">
        <v>23.810000101725301</v>
      </c>
      <c r="V197" s="43" t="str">
        <f t="shared" si="5"/>
        <v>Digital Electronic Control Unit44075</v>
      </c>
      <c r="W197" s="231" t="s">
        <v>113</v>
      </c>
      <c r="X197" s="229">
        <v>44075</v>
      </c>
      <c r="Y197" s="230">
        <v>0</v>
      </c>
    </row>
    <row r="198" spans="11:25" ht="29" x14ac:dyDescent="0.35">
      <c r="K198" s="43" t="str">
        <f t="shared" ref="K198:K261" si="6">L198&amp;M198</f>
        <v>Digital Electronic Control Unit44105</v>
      </c>
      <c r="L198" s="231" t="s">
        <v>113</v>
      </c>
      <c r="M198" s="229">
        <v>44105</v>
      </c>
      <c r="N198" s="230">
        <v>21.8333339691162</v>
      </c>
      <c r="V198" s="43" t="str">
        <f t="shared" ref="V198:V261" si="7">W198&amp;X198</f>
        <v>Digital Electronic Control Unit44105</v>
      </c>
      <c r="W198" s="231" t="s">
        <v>113</v>
      </c>
      <c r="X198" s="229">
        <v>44105</v>
      </c>
      <c r="Y198" s="230">
        <v>0</v>
      </c>
    </row>
    <row r="199" spans="11:25" ht="29" x14ac:dyDescent="0.35">
      <c r="K199" s="43" t="str">
        <f t="shared" si="6"/>
        <v>Digital Electronic Control Unit44136</v>
      </c>
      <c r="L199" s="231" t="s">
        <v>113</v>
      </c>
      <c r="M199" s="229">
        <v>44136</v>
      </c>
      <c r="N199" s="230">
        <v>21.8333339691162</v>
      </c>
      <c r="V199" s="43" t="str">
        <f t="shared" si="7"/>
        <v>Digital Electronic Control Unit44136</v>
      </c>
      <c r="W199" s="231" t="s">
        <v>113</v>
      </c>
      <c r="X199" s="229">
        <v>44136</v>
      </c>
      <c r="Y199" s="230">
        <v>0</v>
      </c>
    </row>
    <row r="200" spans="11:25" ht="29" x14ac:dyDescent="0.35">
      <c r="K200" s="43" t="str">
        <f t="shared" si="6"/>
        <v>Digital Electronic Control Unit44166</v>
      </c>
      <c r="L200" s="231" t="s">
        <v>113</v>
      </c>
      <c r="M200" s="229">
        <v>44166</v>
      </c>
      <c r="N200" s="230">
        <v>21.8333339691162</v>
      </c>
      <c r="V200" s="43" t="str">
        <f t="shared" si="7"/>
        <v>Digital Electronic Control Unit44166</v>
      </c>
      <c r="W200" s="231" t="s">
        <v>113</v>
      </c>
      <c r="X200" s="229">
        <v>44166</v>
      </c>
      <c r="Y200" s="230">
        <v>0</v>
      </c>
    </row>
    <row r="201" spans="11:25" ht="29" x14ac:dyDescent="0.35">
      <c r="K201" s="43" t="str">
        <f t="shared" si="6"/>
        <v>Digital Electronic Control Unit44197</v>
      </c>
      <c r="L201" s="231" t="s">
        <v>113</v>
      </c>
      <c r="M201" s="229">
        <v>44197</v>
      </c>
      <c r="N201" s="230">
        <v>18.179999669392899</v>
      </c>
      <c r="V201" s="43" t="str">
        <f t="shared" si="7"/>
        <v>Digital Electronic Control Unit44197</v>
      </c>
      <c r="W201" s="231" t="s">
        <v>113</v>
      </c>
      <c r="X201" s="229">
        <v>44197</v>
      </c>
      <c r="Y201" s="230">
        <v>0</v>
      </c>
    </row>
    <row r="202" spans="11:25" ht="29" x14ac:dyDescent="0.35">
      <c r="K202" s="43" t="str">
        <f t="shared" si="6"/>
        <v>Digital Electronic Control Unit44228</v>
      </c>
      <c r="L202" s="231" t="s">
        <v>113</v>
      </c>
      <c r="M202" s="229">
        <v>44228</v>
      </c>
      <c r="N202" s="230">
        <v>18.179999669392899</v>
      </c>
      <c r="V202" s="43" t="str">
        <f t="shared" si="7"/>
        <v>Digital Electronic Control Unit44228</v>
      </c>
      <c r="W202" s="231" t="s">
        <v>113</v>
      </c>
      <c r="X202" s="229">
        <v>44228</v>
      </c>
      <c r="Y202" s="230">
        <v>0</v>
      </c>
    </row>
    <row r="203" spans="11:25" ht="29" x14ac:dyDescent="0.35">
      <c r="K203" s="43" t="str">
        <f t="shared" si="6"/>
        <v>Digital Electronic Control Unit44256</v>
      </c>
      <c r="L203" s="231" t="s">
        <v>113</v>
      </c>
      <c r="M203" s="229">
        <v>44256</v>
      </c>
      <c r="N203" s="230">
        <v>18.179999669392899</v>
      </c>
      <c r="V203" s="43" t="str">
        <f t="shared" si="7"/>
        <v>Digital Electronic Control Unit44256</v>
      </c>
      <c r="W203" s="231" t="s">
        <v>113</v>
      </c>
      <c r="X203" s="229">
        <v>44256</v>
      </c>
      <c r="Y203" s="230">
        <v>0</v>
      </c>
    </row>
    <row r="204" spans="11:25" ht="29" x14ac:dyDescent="0.35">
      <c r="K204" s="43" t="str">
        <f t="shared" si="6"/>
        <v>Digital Electronic Control Unit44287</v>
      </c>
      <c r="L204" s="231" t="s">
        <v>113</v>
      </c>
      <c r="M204" s="229">
        <v>44287</v>
      </c>
      <c r="N204" s="230">
        <v>25.023333231608099</v>
      </c>
      <c r="V204" s="43" t="str">
        <f t="shared" si="7"/>
        <v>Digital Electronic Control Unit44287</v>
      </c>
      <c r="W204" s="231" t="s">
        <v>113</v>
      </c>
      <c r="X204" s="229">
        <v>44287</v>
      </c>
      <c r="Y204" s="230">
        <v>0</v>
      </c>
    </row>
    <row r="205" spans="11:25" ht="29" x14ac:dyDescent="0.35">
      <c r="K205" s="43" t="str">
        <f t="shared" si="6"/>
        <v>Digital Electronic Control Unit44317</v>
      </c>
      <c r="L205" s="231" t="s">
        <v>113</v>
      </c>
      <c r="M205" s="229">
        <v>44317</v>
      </c>
      <c r="N205" s="230">
        <v>25.023333231608099</v>
      </c>
      <c r="V205" s="43" t="str">
        <f t="shared" si="7"/>
        <v>Digital Electronic Control Unit44317</v>
      </c>
      <c r="W205" s="231" t="s">
        <v>113</v>
      </c>
      <c r="X205" s="229">
        <v>44317</v>
      </c>
      <c r="Y205" s="230">
        <v>0</v>
      </c>
    </row>
    <row r="206" spans="11:25" ht="29" x14ac:dyDescent="0.35">
      <c r="K206" s="43" t="str">
        <f t="shared" si="6"/>
        <v>Digital Electronic Control Unit44348</v>
      </c>
      <c r="L206" s="231" t="s">
        <v>113</v>
      </c>
      <c r="M206" s="229">
        <v>44348</v>
      </c>
      <c r="N206" s="230">
        <v>25.023333231608099</v>
      </c>
      <c r="V206" s="43" t="str">
        <f t="shared" si="7"/>
        <v>Digital Electronic Control Unit44348</v>
      </c>
      <c r="W206" s="231" t="s">
        <v>113</v>
      </c>
      <c r="X206" s="229">
        <v>44348</v>
      </c>
      <c r="Y206" s="230">
        <v>0</v>
      </c>
    </row>
    <row r="207" spans="11:25" ht="29" x14ac:dyDescent="0.35">
      <c r="K207" s="43" t="str">
        <f t="shared" si="6"/>
        <v>Digital Electronic Control Unit44378</v>
      </c>
      <c r="L207" s="231" t="s">
        <v>113</v>
      </c>
      <c r="M207" s="229">
        <v>44378</v>
      </c>
      <c r="N207" s="230">
        <v>24.319999694824201</v>
      </c>
      <c r="V207" s="43" t="str">
        <f t="shared" si="7"/>
        <v>Digital Electronic Control Unit44378</v>
      </c>
      <c r="W207" s="231" t="s">
        <v>113</v>
      </c>
      <c r="X207" s="229">
        <v>44378</v>
      </c>
      <c r="Y207" s="230">
        <v>0</v>
      </c>
    </row>
    <row r="208" spans="11:25" ht="29" x14ac:dyDescent="0.35">
      <c r="K208" s="43" t="str">
        <f t="shared" si="6"/>
        <v>Digital Electronic Control Unit44409</v>
      </c>
      <c r="L208" s="231" t="s">
        <v>113</v>
      </c>
      <c r="M208" s="229">
        <v>44409</v>
      </c>
      <c r="N208" s="230">
        <v>24.319999694824201</v>
      </c>
      <c r="V208" s="43" t="str">
        <f t="shared" si="7"/>
        <v>Digital Electronic Control Unit44409</v>
      </c>
      <c r="W208" s="231" t="s">
        <v>113</v>
      </c>
      <c r="X208" s="229">
        <v>44409</v>
      </c>
      <c r="Y208" s="230">
        <v>0</v>
      </c>
    </row>
    <row r="209" spans="11:25" ht="29" x14ac:dyDescent="0.35">
      <c r="K209" s="43" t="str">
        <f t="shared" si="6"/>
        <v>Digital Electronic Control Unit44440</v>
      </c>
      <c r="L209" s="231" t="s">
        <v>113</v>
      </c>
      <c r="M209" s="229">
        <v>44440</v>
      </c>
      <c r="N209" s="230">
        <v>24.319999694824201</v>
      </c>
      <c r="V209" s="43" t="str">
        <f t="shared" si="7"/>
        <v>Digital Electronic Control Unit44440</v>
      </c>
      <c r="W209" s="231" t="s">
        <v>113</v>
      </c>
      <c r="X209" s="229">
        <v>44440</v>
      </c>
      <c r="Y209" s="230">
        <v>0</v>
      </c>
    </row>
    <row r="210" spans="11:25" ht="29" x14ac:dyDescent="0.35">
      <c r="K210" s="43" t="str">
        <f t="shared" si="6"/>
        <v>Digital Electronic Control Unit44470</v>
      </c>
      <c r="L210" s="231" t="s">
        <v>113</v>
      </c>
      <c r="M210" s="229">
        <v>44470</v>
      </c>
      <c r="N210" s="230">
        <v>22.633333841959601</v>
      </c>
      <c r="V210" s="43" t="str">
        <f t="shared" si="7"/>
        <v>Digital Electronic Control Unit44470</v>
      </c>
      <c r="W210" s="231" t="s">
        <v>113</v>
      </c>
      <c r="X210" s="229">
        <v>44470</v>
      </c>
      <c r="Y210" s="230">
        <v>0</v>
      </c>
    </row>
    <row r="211" spans="11:25" ht="29" x14ac:dyDescent="0.35">
      <c r="K211" s="43" t="str">
        <f t="shared" si="6"/>
        <v>Digital Electronic Control Unit44501</v>
      </c>
      <c r="L211" s="231" t="s">
        <v>113</v>
      </c>
      <c r="M211" s="229">
        <v>44501</v>
      </c>
      <c r="N211" s="230">
        <v>22.633333841959601</v>
      </c>
      <c r="V211" s="43" t="str">
        <f t="shared" si="7"/>
        <v>Digital Electronic Control Unit44501</v>
      </c>
      <c r="W211" s="231" t="s">
        <v>113</v>
      </c>
      <c r="X211" s="229">
        <v>44501</v>
      </c>
      <c r="Y211" s="230">
        <v>0</v>
      </c>
    </row>
    <row r="212" spans="11:25" ht="29" x14ac:dyDescent="0.35">
      <c r="K212" s="43" t="str">
        <f t="shared" si="6"/>
        <v>Digital Electronic Control Unit44531</v>
      </c>
      <c r="L212" s="231" t="s">
        <v>113</v>
      </c>
      <c r="M212" s="229">
        <v>44531</v>
      </c>
      <c r="N212" s="230">
        <v>22.633333841959601</v>
      </c>
      <c r="V212" s="43" t="str">
        <f t="shared" si="7"/>
        <v>Digital Electronic Control Unit44531</v>
      </c>
      <c r="W212" s="231" t="s">
        <v>113</v>
      </c>
      <c r="X212" s="229">
        <v>44531</v>
      </c>
      <c r="Y212" s="230">
        <v>0</v>
      </c>
    </row>
    <row r="213" spans="11:25" ht="29" x14ac:dyDescent="0.35">
      <c r="K213" s="43" t="str">
        <f t="shared" si="6"/>
        <v>Digital Electronic Control Unit44562</v>
      </c>
      <c r="L213" s="231" t="s">
        <v>113</v>
      </c>
      <c r="M213" s="229">
        <v>44562</v>
      </c>
      <c r="N213" s="230">
        <v>18.4466667175293</v>
      </c>
      <c r="V213" s="43" t="str">
        <f t="shared" si="7"/>
        <v>Digital Electronic Control Unit44562</v>
      </c>
      <c r="W213" s="231" t="s">
        <v>113</v>
      </c>
      <c r="X213" s="229">
        <v>44562</v>
      </c>
      <c r="Y213" s="230">
        <v>0</v>
      </c>
    </row>
    <row r="214" spans="11:25" ht="29" x14ac:dyDescent="0.35">
      <c r="K214" s="43" t="str">
        <f t="shared" si="6"/>
        <v>Digital Electronic Control Unit44593</v>
      </c>
      <c r="L214" s="231" t="s">
        <v>113</v>
      </c>
      <c r="M214" s="229">
        <v>44593</v>
      </c>
      <c r="N214" s="230">
        <v>18.4466667175293</v>
      </c>
      <c r="V214" s="43" t="str">
        <f t="shared" si="7"/>
        <v>Digital Electronic Control Unit44593</v>
      </c>
      <c r="W214" s="231" t="s">
        <v>113</v>
      </c>
      <c r="X214" s="229">
        <v>44593</v>
      </c>
      <c r="Y214" s="230">
        <v>0</v>
      </c>
    </row>
    <row r="215" spans="11:25" ht="29" x14ac:dyDescent="0.35">
      <c r="K215" s="43" t="str">
        <f t="shared" si="6"/>
        <v>Digital Electronic Control Unit44621</v>
      </c>
      <c r="L215" s="231" t="s">
        <v>113</v>
      </c>
      <c r="M215" s="229">
        <v>44621</v>
      </c>
      <c r="N215" s="230">
        <v>18.4466667175293</v>
      </c>
      <c r="V215" s="43" t="str">
        <f t="shared" si="7"/>
        <v>Digital Electronic Control Unit44621</v>
      </c>
      <c r="W215" s="231" t="s">
        <v>113</v>
      </c>
      <c r="X215" s="229">
        <v>44621</v>
      </c>
      <c r="Y215" s="230">
        <v>0</v>
      </c>
    </row>
    <row r="216" spans="11:25" ht="29" x14ac:dyDescent="0.35">
      <c r="K216" s="43" t="str">
        <f t="shared" si="6"/>
        <v>Digital Electronic Control Unit44652</v>
      </c>
      <c r="L216" s="231" t="s">
        <v>113</v>
      </c>
      <c r="M216" s="229">
        <v>44652</v>
      </c>
      <c r="N216" s="230">
        <v>25.6966667175293</v>
      </c>
      <c r="V216" s="43" t="str">
        <f t="shared" si="7"/>
        <v>Digital Electronic Control Unit44652</v>
      </c>
      <c r="W216" s="231" t="s">
        <v>113</v>
      </c>
      <c r="X216" s="229">
        <v>44652</v>
      </c>
      <c r="Y216" s="230">
        <v>0</v>
      </c>
    </row>
    <row r="217" spans="11:25" ht="29" x14ac:dyDescent="0.35">
      <c r="K217" s="43" t="str">
        <f t="shared" si="6"/>
        <v>Digital Electronic Control Unit44682</v>
      </c>
      <c r="L217" s="231" t="s">
        <v>113</v>
      </c>
      <c r="M217" s="229">
        <v>44682</v>
      </c>
      <c r="N217" s="230">
        <v>25.6966667175293</v>
      </c>
      <c r="V217" s="43" t="str">
        <f t="shared" si="7"/>
        <v>Digital Electronic Control Unit44682</v>
      </c>
      <c r="W217" s="231" t="s">
        <v>113</v>
      </c>
      <c r="X217" s="229">
        <v>44682</v>
      </c>
      <c r="Y217" s="230">
        <v>0</v>
      </c>
    </row>
    <row r="218" spans="11:25" ht="29" x14ac:dyDescent="0.35">
      <c r="K218" s="43" t="str">
        <f t="shared" si="6"/>
        <v>Digital Electronic Control Unit44713</v>
      </c>
      <c r="L218" s="231" t="s">
        <v>113</v>
      </c>
      <c r="M218" s="229">
        <v>44713</v>
      </c>
      <c r="N218" s="230">
        <v>25.6966667175293</v>
      </c>
      <c r="V218" s="43" t="str">
        <f t="shared" si="7"/>
        <v>Digital Electronic Control Unit44713</v>
      </c>
      <c r="W218" s="231" t="s">
        <v>113</v>
      </c>
      <c r="X218" s="229">
        <v>44713</v>
      </c>
      <c r="Y218" s="230">
        <v>0</v>
      </c>
    </row>
    <row r="219" spans="11:25" ht="29" x14ac:dyDescent="0.35">
      <c r="K219" s="43" t="str">
        <f t="shared" si="6"/>
        <v>Digital Electronic Control Unit44743</v>
      </c>
      <c r="L219" s="231" t="s">
        <v>113</v>
      </c>
      <c r="M219" s="229">
        <v>44743</v>
      </c>
      <c r="N219" s="230">
        <v>25.153333028157601</v>
      </c>
      <c r="V219" s="43" t="str">
        <f t="shared" si="7"/>
        <v>Digital Electronic Control Unit44743</v>
      </c>
      <c r="W219" s="231" t="s">
        <v>113</v>
      </c>
      <c r="X219" s="229">
        <v>44743</v>
      </c>
      <c r="Y219" s="230">
        <v>0</v>
      </c>
    </row>
    <row r="220" spans="11:25" ht="29" x14ac:dyDescent="0.35">
      <c r="K220" s="43" t="str">
        <f t="shared" si="6"/>
        <v>Digital Electronic Control Unit44774</v>
      </c>
      <c r="L220" s="231" t="s">
        <v>113</v>
      </c>
      <c r="M220" s="229">
        <v>44774</v>
      </c>
      <c r="N220" s="230">
        <v>25.153333028157601</v>
      </c>
      <c r="V220" s="43" t="str">
        <f t="shared" si="7"/>
        <v>Digital Electronic Control Unit44774</v>
      </c>
      <c r="W220" s="231" t="s">
        <v>113</v>
      </c>
      <c r="X220" s="229">
        <v>44774</v>
      </c>
      <c r="Y220" s="230">
        <v>0</v>
      </c>
    </row>
    <row r="221" spans="11:25" ht="29" x14ac:dyDescent="0.35">
      <c r="K221" s="43" t="str">
        <f t="shared" si="6"/>
        <v>Digital Electronic Control Unit44805</v>
      </c>
      <c r="L221" s="231" t="s">
        <v>113</v>
      </c>
      <c r="M221" s="229">
        <v>44805</v>
      </c>
      <c r="N221" s="230">
        <v>25.153333028157601</v>
      </c>
      <c r="V221" s="43" t="str">
        <f t="shared" si="7"/>
        <v>Digital Electronic Control Unit44805</v>
      </c>
      <c r="W221" s="231" t="s">
        <v>113</v>
      </c>
      <c r="X221" s="229">
        <v>44805</v>
      </c>
      <c r="Y221" s="230">
        <v>0</v>
      </c>
    </row>
    <row r="222" spans="11:25" ht="29" x14ac:dyDescent="0.35">
      <c r="K222" s="43" t="str">
        <f t="shared" si="6"/>
        <v>Digital Electronic Control Unit44835</v>
      </c>
      <c r="L222" s="231" t="s">
        <v>113</v>
      </c>
      <c r="M222" s="229">
        <v>44835</v>
      </c>
      <c r="N222" s="230">
        <v>22.4166673024495</v>
      </c>
      <c r="V222" s="43" t="str">
        <f t="shared" si="7"/>
        <v>Digital Electronic Control Unit44835</v>
      </c>
      <c r="W222" s="231" t="s">
        <v>113</v>
      </c>
      <c r="X222" s="229">
        <v>44835</v>
      </c>
      <c r="Y222" s="230">
        <v>0</v>
      </c>
    </row>
    <row r="223" spans="11:25" ht="29" x14ac:dyDescent="0.35">
      <c r="K223" s="43" t="str">
        <f t="shared" si="6"/>
        <v>Digital Electronic Control Unit44866</v>
      </c>
      <c r="L223" s="231" t="s">
        <v>113</v>
      </c>
      <c r="M223" s="229">
        <v>44866</v>
      </c>
      <c r="N223" s="230">
        <v>22.4166673024495</v>
      </c>
      <c r="V223" s="43" t="str">
        <f t="shared" si="7"/>
        <v>Digital Electronic Control Unit44866</v>
      </c>
      <c r="W223" s="231" t="s">
        <v>113</v>
      </c>
      <c r="X223" s="229">
        <v>44866</v>
      </c>
      <c r="Y223" s="230">
        <v>0</v>
      </c>
    </row>
    <row r="224" spans="11:25" ht="29" x14ac:dyDescent="0.35">
      <c r="K224" s="43" t="str">
        <f t="shared" si="6"/>
        <v>Digital Electronic Control Unit44896</v>
      </c>
      <c r="L224" s="231" t="s">
        <v>113</v>
      </c>
      <c r="M224" s="229">
        <v>44896</v>
      </c>
      <c r="N224" s="230">
        <v>22.4166673024495</v>
      </c>
      <c r="V224" s="43" t="str">
        <f t="shared" si="7"/>
        <v>Digital Electronic Control Unit44896</v>
      </c>
      <c r="W224" s="231" t="s">
        <v>113</v>
      </c>
      <c r="X224" s="229">
        <v>44896</v>
      </c>
      <c r="Y224" s="230">
        <v>0</v>
      </c>
    </row>
    <row r="225" spans="11:25" ht="29" x14ac:dyDescent="0.35">
      <c r="K225" s="43" t="str">
        <f t="shared" si="6"/>
        <v>Digital Electronic Control Unit44927</v>
      </c>
      <c r="L225" s="231" t="s">
        <v>113</v>
      </c>
      <c r="M225" s="229">
        <v>44927</v>
      </c>
      <c r="N225" s="230">
        <v>18.5633335113525</v>
      </c>
      <c r="V225" s="43" t="str">
        <f t="shared" si="7"/>
        <v>Digital Electronic Control Unit44927</v>
      </c>
      <c r="W225" s="231" t="s">
        <v>113</v>
      </c>
      <c r="X225" s="229">
        <v>44927</v>
      </c>
      <c r="Y225" s="230">
        <v>0</v>
      </c>
    </row>
    <row r="226" spans="11:25" ht="29" x14ac:dyDescent="0.35">
      <c r="K226" s="43" t="str">
        <f t="shared" si="6"/>
        <v>Digital Electronic Control Unit44958</v>
      </c>
      <c r="L226" s="231" t="s">
        <v>113</v>
      </c>
      <c r="M226" s="229">
        <v>44958</v>
      </c>
      <c r="N226" s="230">
        <v>18.5633335113525</v>
      </c>
      <c r="V226" s="43" t="str">
        <f t="shared" si="7"/>
        <v>Digital Electronic Control Unit44958</v>
      </c>
      <c r="W226" s="231" t="s">
        <v>113</v>
      </c>
      <c r="X226" s="229">
        <v>44958</v>
      </c>
      <c r="Y226" s="230">
        <v>0</v>
      </c>
    </row>
    <row r="227" spans="11:25" ht="29" x14ac:dyDescent="0.35">
      <c r="K227" s="43" t="str">
        <f t="shared" si="6"/>
        <v>Digital Electronic Control Unit44986</v>
      </c>
      <c r="L227" s="231" t="s">
        <v>113</v>
      </c>
      <c r="M227" s="229">
        <v>44986</v>
      </c>
      <c r="N227" s="230">
        <v>18.5633335113525</v>
      </c>
      <c r="V227" s="43" t="str">
        <f t="shared" si="7"/>
        <v>Digital Electronic Control Unit44986</v>
      </c>
      <c r="W227" s="231" t="s">
        <v>113</v>
      </c>
      <c r="X227" s="229">
        <v>44986</v>
      </c>
      <c r="Y227" s="230">
        <v>0</v>
      </c>
    </row>
    <row r="228" spans="11:25" ht="29" x14ac:dyDescent="0.35">
      <c r="K228" s="43" t="str">
        <f t="shared" si="6"/>
        <v>Digital Electronic Control Unit45017</v>
      </c>
      <c r="L228" s="231" t="s">
        <v>113</v>
      </c>
      <c r="M228" s="229">
        <v>45017</v>
      </c>
      <c r="N228" s="230">
        <v>25.560000101725301</v>
      </c>
      <c r="V228" s="43" t="str">
        <f t="shared" si="7"/>
        <v>Digital Electronic Control Unit45017</v>
      </c>
      <c r="W228" s="231" t="s">
        <v>113</v>
      </c>
      <c r="X228" s="229">
        <v>45017</v>
      </c>
      <c r="Y228" s="230">
        <v>0</v>
      </c>
    </row>
    <row r="229" spans="11:25" ht="29" x14ac:dyDescent="0.35">
      <c r="K229" s="43" t="str">
        <f t="shared" si="6"/>
        <v>Digital Electronic Control Unit45047</v>
      </c>
      <c r="L229" s="231" t="s">
        <v>113</v>
      </c>
      <c r="M229" s="229">
        <v>45047</v>
      </c>
      <c r="N229" s="230">
        <v>25.560000101725301</v>
      </c>
      <c r="V229" s="43" t="str">
        <f t="shared" si="7"/>
        <v>Digital Electronic Control Unit45047</v>
      </c>
      <c r="W229" s="231" t="s">
        <v>113</v>
      </c>
      <c r="X229" s="229">
        <v>45047</v>
      </c>
      <c r="Y229" s="230">
        <v>0</v>
      </c>
    </row>
    <row r="230" spans="11:25" ht="29" x14ac:dyDescent="0.35">
      <c r="K230" s="43" t="str">
        <f t="shared" si="6"/>
        <v>Digital Electronic Control Unit45078</v>
      </c>
      <c r="L230" s="231" t="s">
        <v>113</v>
      </c>
      <c r="M230" s="229">
        <v>45078</v>
      </c>
      <c r="N230" s="230">
        <v>25.560000101725301</v>
      </c>
      <c r="V230" s="43" t="str">
        <f t="shared" si="7"/>
        <v>Digital Electronic Control Unit45078</v>
      </c>
      <c r="W230" s="231" t="s">
        <v>113</v>
      </c>
      <c r="X230" s="229">
        <v>45078</v>
      </c>
      <c r="Y230" s="230">
        <v>0</v>
      </c>
    </row>
    <row r="231" spans="11:25" ht="29" x14ac:dyDescent="0.35">
      <c r="K231" s="43" t="str">
        <f t="shared" si="6"/>
        <v>Digital Electronic Control Unit45108</v>
      </c>
      <c r="L231" s="231" t="s">
        <v>113</v>
      </c>
      <c r="M231" s="229">
        <v>45108</v>
      </c>
      <c r="N231" s="230">
        <v>24.679999033609999</v>
      </c>
      <c r="V231" s="43" t="str">
        <f t="shared" si="7"/>
        <v>Digital Electronic Control Unit45108</v>
      </c>
      <c r="W231" s="231" t="s">
        <v>113</v>
      </c>
      <c r="X231" s="229">
        <v>45108</v>
      </c>
      <c r="Y231" s="230">
        <v>0</v>
      </c>
    </row>
    <row r="232" spans="11:25" ht="29" x14ac:dyDescent="0.35">
      <c r="K232" s="43" t="str">
        <f t="shared" si="6"/>
        <v>Digital Electronic Control Unit45139</v>
      </c>
      <c r="L232" s="231" t="s">
        <v>113</v>
      </c>
      <c r="M232" s="229">
        <v>45139</v>
      </c>
      <c r="N232" s="230">
        <v>24.679999033609999</v>
      </c>
      <c r="V232" s="43" t="str">
        <f t="shared" si="7"/>
        <v>Digital Electronic Control Unit45139</v>
      </c>
      <c r="W232" s="231" t="s">
        <v>113</v>
      </c>
      <c r="X232" s="229">
        <v>45139</v>
      </c>
      <c r="Y232" s="230">
        <v>0</v>
      </c>
    </row>
    <row r="233" spans="11:25" ht="29" x14ac:dyDescent="0.35">
      <c r="K233" s="43" t="str">
        <f t="shared" si="6"/>
        <v>Digital Electronic Control Unit45170</v>
      </c>
      <c r="L233" s="231" t="s">
        <v>113</v>
      </c>
      <c r="M233" s="229">
        <v>45170</v>
      </c>
      <c r="N233" s="230">
        <v>24.679999033609999</v>
      </c>
      <c r="V233" s="43" t="str">
        <f t="shared" si="7"/>
        <v>Digital Electronic Control Unit45170</v>
      </c>
      <c r="W233" s="231" t="s">
        <v>113</v>
      </c>
      <c r="X233" s="229">
        <v>45170</v>
      </c>
      <c r="Y233" s="230">
        <v>0</v>
      </c>
    </row>
    <row r="234" spans="11:25" ht="29" x14ac:dyDescent="0.35">
      <c r="K234" s="43" t="str">
        <f t="shared" si="6"/>
        <v>Digital Electronic Control Unit45200</v>
      </c>
      <c r="L234" s="231" t="s">
        <v>113</v>
      </c>
      <c r="M234" s="229">
        <v>45200</v>
      </c>
      <c r="N234" s="230">
        <v>22.663332621256501</v>
      </c>
      <c r="V234" s="43" t="str">
        <f t="shared" si="7"/>
        <v>Digital Electronic Control Unit45200</v>
      </c>
      <c r="W234" s="231" t="s">
        <v>113</v>
      </c>
      <c r="X234" s="229">
        <v>45200</v>
      </c>
      <c r="Y234" s="230">
        <v>0</v>
      </c>
    </row>
    <row r="235" spans="11:25" ht="29" x14ac:dyDescent="0.35">
      <c r="K235" s="43" t="str">
        <f t="shared" si="6"/>
        <v>Digital Electronic Control Unit45231</v>
      </c>
      <c r="L235" s="231" t="s">
        <v>113</v>
      </c>
      <c r="M235" s="229">
        <v>45231</v>
      </c>
      <c r="N235" s="230">
        <v>22.663332621256501</v>
      </c>
      <c r="V235" s="43" t="str">
        <f t="shared" si="7"/>
        <v>Digital Electronic Control Unit45231</v>
      </c>
      <c r="W235" s="231" t="s">
        <v>113</v>
      </c>
      <c r="X235" s="229">
        <v>45231</v>
      </c>
      <c r="Y235" s="230">
        <v>0</v>
      </c>
    </row>
    <row r="236" spans="11:25" ht="29" x14ac:dyDescent="0.35">
      <c r="K236" s="43" t="str">
        <f t="shared" si="6"/>
        <v>Digital Electronic Control Unit45261</v>
      </c>
      <c r="L236" s="231" t="s">
        <v>113</v>
      </c>
      <c r="M236" s="229">
        <v>45261</v>
      </c>
      <c r="N236" s="230">
        <v>22.663332621256501</v>
      </c>
      <c r="V236" s="43" t="str">
        <f t="shared" si="7"/>
        <v>Digital Electronic Control Unit45261</v>
      </c>
      <c r="W236" s="231" t="s">
        <v>113</v>
      </c>
      <c r="X236" s="229">
        <v>45261</v>
      </c>
      <c r="Y236" s="230">
        <v>0</v>
      </c>
    </row>
    <row r="237" spans="11:25" ht="29" x14ac:dyDescent="0.35">
      <c r="K237" s="43" t="str">
        <f t="shared" si="6"/>
        <v>Digital Electronic Control Unit45292</v>
      </c>
      <c r="L237" s="231" t="s">
        <v>113</v>
      </c>
      <c r="M237" s="229">
        <v>45292</v>
      </c>
      <c r="N237" s="230">
        <v>18.200000127156599</v>
      </c>
      <c r="V237" s="43" t="str">
        <f t="shared" si="7"/>
        <v>Digital Electronic Control Unit45292</v>
      </c>
      <c r="W237" s="231" t="s">
        <v>113</v>
      </c>
      <c r="X237" s="229">
        <v>45292</v>
      </c>
      <c r="Y237" s="230">
        <v>0</v>
      </c>
    </row>
    <row r="238" spans="11:25" ht="29" x14ac:dyDescent="0.35">
      <c r="K238" s="43" t="str">
        <f t="shared" si="6"/>
        <v>Digital Electronic Control Unit45323</v>
      </c>
      <c r="L238" s="231" t="s">
        <v>113</v>
      </c>
      <c r="M238" s="229">
        <v>45323</v>
      </c>
      <c r="N238" s="230">
        <v>18.200000127156599</v>
      </c>
      <c r="V238" s="43" t="str">
        <f t="shared" si="7"/>
        <v>Digital Electronic Control Unit45323</v>
      </c>
      <c r="W238" s="231" t="s">
        <v>113</v>
      </c>
      <c r="X238" s="229">
        <v>45323</v>
      </c>
      <c r="Y238" s="230">
        <v>0</v>
      </c>
    </row>
    <row r="239" spans="11:25" ht="29" x14ac:dyDescent="0.35">
      <c r="K239" s="43" t="str">
        <f t="shared" si="6"/>
        <v>Digital Electronic Control Unit45352</v>
      </c>
      <c r="L239" s="231" t="s">
        <v>113</v>
      </c>
      <c r="M239" s="229">
        <v>45352</v>
      </c>
      <c r="N239" s="230">
        <v>18.200000127156599</v>
      </c>
      <c r="V239" s="43" t="str">
        <f t="shared" si="7"/>
        <v>Digital Electronic Control Unit45352</v>
      </c>
      <c r="W239" s="231" t="s">
        <v>113</v>
      </c>
      <c r="X239" s="229">
        <v>45352</v>
      </c>
      <c r="Y239" s="230">
        <v>0</v>
      </c>
    </row>
    <row r="240" spans="11:25" ht="29" x14ac:dyDescent="0.35">
      <c r="K240" s="43" t="str">
        <f t="shared" si="6"/>
        <v>Digital Electronic Control Unit45383</v>
      </c>
      <c r="L240" s="231" t="s">
        <v>113</v>
      </c>
      <c r="M240" s="229">
        <v>45383</v>
      </c>
      <c r="N240" s="230">
        <v>25.586667378743499</v>
      </c>
      <c r="V240" s="43" t="str">
        <f t="shared" si="7"/>
        <v>Digital Electronic Control Unit45383</v>
      </c>
      <c r="W240" s="231" t="s">
        <v>113</v>
      </c>
      <c r="X240" s="229">
        <v>45383</v>
      </c>
      <c r="Y240" s="230">
        <v>0</v>
      </c>
    </row>
    <row r="241" spans="11:25" ht="29" x14ac:dyDescent="0.35">
      <c r="K241" s="43" t="str">
        <f t="shared" si="6"/>
        <v>Digital Electronic Control Unit45413</v>
      </c>
      <c r="L241" s="231" t="s">
        <v>113</v>
      </c>
      <c r="M241" s="229">
        <v>45413</v>
      </c>
      <c r="N241" s="230">
        <v>25.586667378743499</v>
      </c>
      <c r="V241" s="43" t="str">
        <f t="shared" si="7"/>
        <v>Digital Electronic Control Unit45413</v>
      </c>
      <c r="W241" s="231" t="s">
        <v>113</v>
      </c>
      <c r="X241" s="229">
        <v>45413</v>
      </c>
      <c r="Y241" s="230">
        <v>0</v>
      </c>
    </row>
    <row r="242" spans="11:25" ht="29" x14ac:dyDescent="0.35">
      <c r="K242" s="43" t="str">
        <f t="shared" si="6"/>
        <v>Digital Electronic Control Unit45444</v>
      </c>
      <c r="L242" s="231" t="s">
        <v>113</v>
      </c>
      <c r="M242" s="229">
        <v>45444</v>
      </c>
      <c r="N242" s="230">
        <v>25.586667378743499</v>
      </c>
      <c r="V242" s="43" t="str">
        <f t="shared" si="7"/>
        <v>Digital Electronic Control Unit45444</v>
      </c>
      <c r="W242" s="231" t="s">
        <v>113</v>
      </c>
      <c r="X242" s="229">
        <v>45444</v>
      </c>
      <c r="Y242" s="230">
        <v>0</v>
      </c>
    </row>
    <row r="243" spans="11:25" ht="29" x14ac:dyDescent="0.35">
      <c r="K243" s="43" t="str">
        <f t="shared" si="6"/>
        <v>Digital Electronic Control Unit45474</v>
      </c>
      <c r="L243" s="231" t="s">
        <v>113</v>
      </c>
      <c r="M243" s="229">
        <v>45474</v>
      </c>
      <c r="N243" s="230">
        <v>24.603333791097</v>
      </c>
      <c r="V243" s="43" t="str">
        <f t="shared" si="7"/>
        <v>Digital Electronic Control Unit45474</v>
      </c>
      <c r="W243" s="231" t="s">
        <v>113</v>
      </c>
      <c r="X243" s="229">
        <v>45474</v>
      </c>
      <c r="Y243" s="230">
        <v>0</v>
      </c>
    </row>
    <row r="244" spans="11:25" ht="29" x14ac:dyDescent="0.35">
      <c r="K244" s="43" t="str">
        <f t="shared" si="6"/>
        <v>Digital Electronic Control Unit45505</v>
      </c>
      <c r="L244" s="231" t="s">
        <v>113</v>
      </c>
      <c r="M244" s="229">
        <v>45505</v>
      </c>
      <c r="N244" s="230">
        <v>24.603333791097</v>
      </c>
      <c r="V244" s="43" t="str">
        <f t="shared" si="7"/>
        <v>Digital Electronic Control Unit45505</v>
      </c>
      <c r="W244" s="231" t="s">
        <v>113</v>
      </c>
      <c r="X244" s="229">
        <v>45505</v>
      </c>
      <c r="Y244" s="230">
        <v>0</v>
      </c>
    </row>
    <row r="245" spans="11:25" ht="29" x14ac:dyDescent="0.35">
      <c r="K245" s="43" t="str">
        <f t="shared" si="6"/>
        <v>Digital Electronic Control Unit45536</v>
      </c>
      <c r="L245" s="231" t="s">
        <v>113</v>
      </c>
      <c r="M245" s="229">
        <v>45536</v>
      </c>
      <c r="N245" s="230">
        <v>24.603333791097</v>
      </c>
      <c r="V245" s="43" t="str">
        <f t="shared" si="7"/>
        <v>Digital Electronic Control Unit45536</v>
      </c>
      <c r="W245" s="231" t="s">
        <v>113</v>
      </c>
      <c r="X245" s="229">
        <v>45536</v>
      </c>
      <c r="Y245" s="230">
        <v>0</v>
      </c>
    </row>
    <row r="246" spans="11:25" ht="29" x14ac:dyDescent="0.35">
      <c r="K246" s="43" t="str">
        <f t="shared" si="6"/>
        <v>Digital Electronic Control Unit45566</v>
      </c>
      <c r="L246" s="231" t="s">
        <v>113</v>
      </c>
      <c r="M246" s="229">
        <v>45566</v>
      </c>
      <c r="N246" s="230">
        <v>22.913332621256501</v>
      </c>
      <c r="V246" s="43" t="str">
        <f t="shared" si="7"/>
        <v>Digital Electronic Control Unit45566</v>
      </c>
      <c r="W246" s="231" t="s">
        <v>113</v>
      </c>
      <c r="X246" s="229">
        <v>45566</v>
      </c>
      <c r="Y246" s="230">
        <v>0</v>
      </c>
    </row>
    <row r="247" spans="11:25" ht="29" x14ac:dyDescent="0.35">
      <c r="K247" s="43" t="str">
        <f t="shared" si="6"/>
        <v>Digital Electronic Control Unit45597</v>
      </c>
      <c r="L247" s="231" t="s">
        <v>113</v>
      </c>
      <c r="M247" s="229">
        <v>45597</v>
      </c>
      <c r="N247" s="230">
        <v>22.913332621256501</v>
      </c>
      <c r="V247" s="43" t="str">
        <f t="shared" si="7"/>
        <v>Digital Electronic Control Unit45597</v>
      </c>
      <c r="W247" s="231" t="s">
        <v>113</v>
      </c>
      <c r="X247" s="229">
        <v>45597</v>
      </c>
      <c r="Y247" s="230">
        <v>0</v>
      </c>
    </row>
    <row r="248" spans="11:25" ht="29" x14ac:dyDescent="0.35">
      <c r="K248" s="43" t="str">
        <f t="shared" si="6"/>
        <v>Digital Electronic Control Unit45627</v>
      </c>
      <c r="L248" s="231" t="s">
        <v>113</v>
      </c>
      <c r="M248" s="229">
        <v>45627</v>
      </c>
      <c r="N248" s="230">
        <v>22.913332621256501</v>
      </c>
      <c r="V248" s="43" t="str">
        <f t="shared" si="7"/>
        <v>Digital Electronic Control Unit45627</v>
      </c>
      <c r="W248" s="231" t="s">
        <v>113</v>
      </c>
      <c r="X248" s="229">
        <v>45627</v>
      </c>
      <c r="Y248" s="230">
        <v>0</v>
      </c>
    </row>
    <row r="249" spans="11:25" x14ac:dyDescent="0.35">
      <c r="K249" s="43" t="str">
        <f t="shared" si="6"/>
        <v>Hydromechanical Unit43800</v>
      </c>
      <c r="L249" s="231" t="s">
        <v>114</v>
      </c>
      <c r="M249" s="229">
        <v>43800</v>
      </c>
      <c r="N249" s="230">
        <v>8.0233332316080705</v>
      </c>
      <c r="V249" s="43" t="str">
        <f t="shared" si="7"/>
        <v>Hydromechanical Unit43800</v>
      </c>
      <c r="W249" s="231" t="s">
        <v>114</v>
      </c>
      <c r="X249" s="229">
        <v>43800</v>
      </c>
      <c r="Y249" s="230">
        <v>0</v>
      </c>
    </row>
    <row r="250" spans="11:25" x14ac:dyDescent="0.35">
      <c r="K250" s="43" t="str">
        <f t="shared" si="6"/>
        <v>Hydromechanical Unit43831</v>
      </c>
      <c r="L250" s="231" t="s">
        <v>114</v>
      </c>
      <c r="M250" s="229">
        <v>43831</v>
      </c>
      <c r="N250" s="230">
        <v>19.6966667175293</v>
      </c>
      <c r="V250" s="43" t="str">
        <f t="shared" si="7"/>
        <v>Hydromechanical Unit43831</v>
      </c>
      <c r="W250" s="231" t="s">
        <v>114</v>
      </c>
      <c r="X250" s="229">
        <v>43831</v>
      </c>
      <c r="Y250" s="230">
        <v>0</v>
      </c>
    </row>
    <row r="251" spans="11:25" x14ac:dyDescent="0.35">
      <c r="K251" s="43" t="str">
        <f t="shared" si="6"/>
        <v>Hydromechanical Unit43862</v>
      </c>
      <c r="L251" s="231" t="s">
        <v>114</v>
      </c>
      <c r="M251" s="229">
        <v>43862</v>
      </c>
      <c r="N251" s="230">
        <v>19.6966667175293</v>
      </c>
      <c r="V251" s="43" t="str">
        <f t="shared" si="7"/>
        <v>Hydromechanical Unit43862</v>
      </c>
      <c r="W251" s="231" t="s">
        <v>114</v>
      </c>
      <c r="X251" s="229">
        <v>43862</v>
      </c>
      <c r="Y251" s="230">
        <v>0</v>
      </c>
    </row>
    <row r="252" spans="11:25" x14ac:dyDescent="0.35">
      <c r="K252" s="43" t="str">
        <f t="shared" si="6"/>
        <v>Hydromechanical Unit43891</v>
      </c>
      <c r="L252" s="231" t="s">
        <v>114</v>
      </c>
      <c r="M252" s="229">
        <v>43891</v>
      </c>
      <c r="N252" s="230">
        <v>19.6966667175293</v>
      </c>
      <c r="V252" s="43" t="str">
        <f t="shared" si="7"/>
        <v>Hydromechanical Unit43891</v>
      </c>
      <c r="W252" s="231" t="s">
        <v>114</v>
      </c>
      <c r="X252" s="229">
        <v>43891</v>
      </c>
      <c r="Y252" s="230">
        <v>0</v>
      </c>
    </row>
    <row r="253" spans="11:25" x14ac:dyDescent="0.35">
      <c r="K253" s="43" t="str">
        <f t="shared" si="6"/>
        <v>Hydromechanical Unit43922</v>
      </c>
      <c r="L253" s="231" t="s">
        <v>114</v>
      </c>
      <c r="M253" s="229">
        <v>43922</v>
      </c>
      <c r="N253" s="230">
        <v>27.183334350585898</v>
      </c>
      <c r="V253" s="43" t="str">
        <f t="shared" si="7"/>
        <v>Hydromechanical Unit43922</v>
      </c>
      <c r="W253" s="231" t="s">
        <v>114</v>
      </c>
      <c r="X253" s="229">
        <v>43922</v>
      </c>
      <c r="Y253" s="230">
        <v>0</v>
      </c>
    </row>
    <row r="254" spans="11:25" x14ac:dyDescent="0.35">
      <c r="K254" s="43" t="str">
        <f t="shared" si="6"/>
        <v>Hydromechanical Unit43952</v>
      </c>
      <c r="L254" s="231" t="s">
        <v>114</v>
      </c>
      <c r="M254" s="229">
        <v>43952</v>
      </c>
      <c r="N254" s="230">
        <v>27.183334350585898</v>
      </c>
      <c r="V254" s="43" t="str">
        <f t="shared" si="7"/>
        <v>Hydromechanical Unit43952</v>
      </c>
      <c r="W254" s="231" t="s">
        <v>114</v>
      </c>
      <c r="X254" s="229">
        <v>43952</v>
      </c>
      <c r="Y254" s="230">
        <v>0</v>
      </c>
    </row>
    <row r="255" spans="11:25" x14ac:dyDescent="0.35">
      <c r="K255" s="43" t="str">
        <f t="shared" si="6"/>
        <v>Hydromechanical Unit43983</v>
      </c>
      <c r="L255" s="231" t="s">
        <v>114</v>
      </c>
      <c r="M255" s="229">
        <v>43983</v>
      </c>
      <c r="N255" s="230">
        <v>27.183334350585898</v>
      </c>
      <c r="V255" s="43" t="str">
        <f t="shared" si="7"/>
        <v>Hydromechanical Unit43983</v>
      </c>
      <c r="W255" s="231" t="s">
        <v>114</v>
      </c>
      <c r="X255" s="229">
        <v>43983</v>
      </c>
      <c r="Y255" s="230">
        <v>0</v>
      </c>
    </row>
    <row r="256" spans="11:25" x14ac:dyDescent="0.35">
      <c r="K256" s="43" t="str">
        <f t="shared" si="6"/>
        <v>Hydromechanical Unit44013</v>
      </c>
      <c r="L256" s="231" t="s">
        <v>114</v>
      </c>
      <c r="M256" s="229">
        <v>44013</v>
      </c>
      <c r="N256" s="230">
        <v>26.2200012207031</v>
      </c>
      <c r="V256" s="43" t="str">
        <f t="shared" si="7"/>
        <v>Hydromechanical Unit44013</v>
      </c>
      <c r="W256" s="231" t="s">
        <v>114</v>
      </c>
      <c r="X256" s="229">
        <v>44013</v>
      </c>
      <c r="Y256" s="230">
        <v>0</v>
      </c>
    </row>
    <row r="257" spans="11:25" x14ac:dyDescent="0.35">
      <c r="K257" s="43" t="str">
        <f t="shared" si="6"/>
        <v>Hydromechanical Unit44044</v>
      </c>
      <c r="L257" s="231" t="s">
        <v>114</v>
      </c>
      <c r="M257" s="229">
        <v>44044</v>
      </c>
      <c r="N257" s="230">
        <v>26.2200012207031</v>
      </c>
      <c r="V257" s="43" t="str">
        <f t="shared" si="7"/>
        <v>Hydromechanical Unit44044</v>
      </c>
      <c r="W257" s="231" t="s">
        <v>114</v>
      </c>
      <c r="X257" s="229">
        <v>44044</v>
      </c>
      <c r="Y257" s="230">
        <v>0</v>
      </c>
    </row>
    <row r="258" spans="11:25" x14ac:dyDescent="0.35">
      <c r="K258" s="43" t="str">
        <f t="shared" si="6"/>
        <v>Hydromechanical Unit44075</v>
      </c>
      <c r="L258" s="231" t="s">
        <v>114</v>
      </c>
      <c r="M258" s="229">
        <v>44075</v>
      </c>
      <c r="N258" s="230">
        <v>26.2200012207031</v>
      </c>
      <c r="V258" s="43" t="str">
        <f t="shared" si="7"/>
        <v>Hydromechanical Unit44075</v>
      </c>
      <c r="W258" s="231" t="s">
        <v>114</v>
      </c>
      <c r="X258" s="229">
        <v>44075</v>
      </c>
      <c r="Y258" s="230">
        <v>0</v>
      </c>
    </row>
    <row r="259" spans="11:25" x14ac:dyDescent="0.35">
      <c r="K259" s="43" t="str">
        <f t="shared" si="6"/>
        <v>Hydromechanical Unit44105</v>
      </c>
      <c r="L259" s="231" t="s">
        <v>114</v>
      </c>
      <c r="M259" s="229">
        <v>44105</v>
      </c>
      <c r="N259" s="230">
        <v>24.009999593099</v>
      </c>
      <c r="V259" s="43" t="str">
        <f t="shared" si="7"/>
        <v>Hydromechanical Unit44105</v>
      </c>
      <c r="W259" s="231" t="s">
        <v>114</v>
      </c>
      <c r="X259" s="229">
        <v>44105</v>
      </c>
      <c r="Y259" s="230">
        <v>0</v>
      </c>
    </row>
    <row r="260" spans="11:25" x14ac:dyDescent="0.35">
      <c r="K260" s="43" t="str">
        <f t="shared" si="6"/>
        <v>Hydromechanical Unit44136</v>
      </c>
      <c r="L260" s="231" t="s">
        <v>114</v>
      </c>
      <c r="M260" s="229">
        <v>44136</v>
      </c>
      <c r="N260" s="230">
        <v>24.009999593099</v>
      </c>
      <c r="V260" s="43" t="str">
        <f t="shared" si="7"/>
        <v>Hydromechanical Unit44136</v>
      </c>
      <c r="W260" s="231" t="s">
        <v>114</v>
      </c>
      <c r="X260" s="229">
        <v>44136</v>
      </c>
      <c r="Y260" s="230">
        <v>0</v>
      </c>
    </row>
    <row r="261" spans="11:25" x14ac:dyDescent="0.35">
      <c r="K261" s="43" t="str">
        <f t="shared" si="6"/>
        <v>Hydromechanical Unit44166</v>
      </c>
      <c r="L261" s="231" t="s">
        <v>114</v>
      </c>
      <c r="M261" s="229">
        <v>44166</v>
      </c>
      <c r="N261" s="230">
        <v>24.009999593099</v>
      </c>
      <c r="V261" s="43" t="str">
        <f t="shared" si="7"/>
        <v>Hydromechanical Unit44166</v>
      </c>
      <c r="W261" s="231" t="s">
        <v>114</v>
      </c>
      <c r="X261" s="229">
        <v>44166</v>
      </c>
      <c r="Y261" s="230">
        <v>0</v>
      </c>
    </row>
    <row r="262" spans="11:25" x14ac:dyDescent="0.35">
      <c r="K262" s="43" t="str">
        <f t="shared" ref="K262:K325" si="8">L262&amp;M262</f>
        <v>Hydromechanical Unit44197</v>
      </c>
      <c r="L262" s="231" t="s">
        <v>114</v>
      </c>
      <c r="M262" s="229">
        <v>44197</v>
      </c>
      <c r="N262" s="230">
        <v>20.023333231608099</v>
      </c>
      <c r="V262" s="43" t="str">
        <f t="shared" ref="V262:V325" si="9">W262&amp;X262</f>
        <v>Hydromechanical Unit44197</v>
      </c>
      <c r="W262" s="231" t="s">
        <v>114</v>
      </c>
      <c r="X262" s="229">
        <v>44197</v>
      </c>
      <c r="Y262" s="230">
        <v>0</v>
      </c>
    </row>
    <row r="263" spans="11:25" x14ac:dyDescent="0.35">
      <c r="K263" s="43" t="str">
        <f t="shared" si="8"/>
        <v>Hydromechanical Unit44228</v>
      </c>
      <c r="L263" s="231" t="s">
        <v>114</v>
      </c>
      <c r="M263" s="229">
        <v>44228</v>
      </c>
      <c r="N263" s="230">
        <v>20.023333231608099</v>
      </c>
      <c r="V263" s="43" t="str">
        <f t="shared" si="9"/>
        <v>Hydromechanical Unit44228</v>
      </c>
      <c r="W263" s="231" t="s">
        <v>114</v>
      </c>
      <c r="X263" s="229">
        <v>44228</v>
      </c>
      <c r="Y263" s="230">
        <v>0</v>
      </c>
    </row>
    <row r="264" spans="11:25" x14ac:dyDescent="0.35">
      <c r="K264" s="43" t="str">
        <f t="shared" si="8"/>
        <v>Hydromechanical Unit44256</v>
      </c>
      <c r="L264" s="231" t="s">
        <v>114</v>
      </c>
      <c r="M264" s="229">
        <v>44256</v>
      </c>
      <c r="N264" s="230">
        <v>20.023333231608099</v>
      </c>
      <c r="V264" s="43" t="str">
        <f t="shared" si="9"/>
        <v>Hydromechanical Unit44256</v>
      </c>
      <c r="W264" s="231" t="s">
        <v>114</v>
      </c>
      <c r="X264" s="229">
        <v>44256</v>
      </c>
      <c r="Y264" s="230">
        <v>0</v>
      </c>
    </row>
    <row r="265" spans="11:25" x14ac:dyDescent="0.35">
      <c r="K265" s="43" t="str">
        <f t="shared" si="8"/>
        <v>Hydromechanical Unit44287</v>
      </c>
      <c r="L265" s="231" t="s">
        <v>114</v>
      </c>
      <c r="M265" s="229">
        <v>44287</v>
      </c>
      <c r="N265" s="230">
        <v>27.486666361490901</v>
      </c>
      <c r="V265" s="43" t="str">
        <f t="shared" si="9"/>
        <v>Hydromechanical Unit44287</v>
      </c>
      <c r="W265" s="231" t="s">
        <v>114</v>
      </c>
      <c r="X265" s="229">
        <v>44287</v>
      </c>
      <c r="Y265" s="230">
        <v>0</v>
      </c>
    </row>
    <row r="266" spans="11:25" x14ac:dyDescent="0.35">
      <c r="K266" s="43" t="str">
        <f t="shared" si="8"/>
        <v>Hydromechanical Unit44317</v>
      </c>
      <c r="L266" s="231" t="s">
        <v>114</v>
      </c>
      <c r="M266" s="229">
        <v>44317</v>
      </c>
      <c r="N266" s="230">
        <v>27.486666361490901</v>
      </c>
      <c r="V266" s="43" t="str">
        <f t="shared" si="9"/>
        <v>Hydromechanical Unit44317</v>
      </c>
      <c r="W266" s="231" t="s">
        <v>114</v>
      </c>
      <c r="X266" s="229">
        <v>44317</v>
      </c>
      <c r="Y266" s="230">
        <v>0</v>
      </c>
    </row>
    <row r="267" spans="11:25" x14ac:dyDescent="0.35">
      <c r="K267" s="43" t="str">
        <f t="shared" si="8"/>
        <v>Hydromechanical Unit44348</v>
      </c>
      <c r="L267" s="231" t="s">
        <v>114</v>
      </c>
      <c r="M267" s="229">
        <v>44348</v>
      </c>
      <c r="N267" s="230">
        <v>27.486666361490901</v>
      </c>
      <c r="V267" s="43" t="str">
        <f t="shared" si="9"/>
        <v>Hydromechanical Unit44348</v>
      </c>
      <c r="W267" s="231" t="s">
        <v>114</v>
      </c>
      <c r="X267" s="229">
        <v>44348</v>
      </c>
      <c r="Y267" s="230">
        <v>0</v>
      </c>
    </row>
    <row r="268" spans="11:25" x14ac:dyDescent="0.35">
      <c r="K268" s="43" t="str">
        <f t="shared" si="8"/>
        <v>Hydromechanical Unit44378</v>
      </c>
      <c r="L268" s="231" t="s">
        <v>114</v>
      </c>
      <c r="M268" s="229">
        <v>44378</v>
      </c>
      <c r="N268" s="230">
        <v>26.606666564941399</v>
      </c>
      <c r="V268" s="43" t="str">
        <f t="shared" si="9"/>
        <v>Hydromechanical Unit44378</v>
      </c>
      <c r="W268" s="231" t="s">
        <v>114</v>
      </c>
      <c r="X268" s="229">
        <v>44378</v>
      </c>
      <c r="Y268" s="230">
        <v>0</v>
      </c>
    </row>
    <row r="269" spans="11:25" x14ac:dyDescent="0.35">
      <c r="K269" s="43" t="str">
        <f t="shared" si="8"/>
        <v>Hydromechanical Unit44409</v>
      </c>
      <c r="L269" s="231" t="s">
        <v>114</v>
      </c>
      <c r="M269" s="229">
        <v>44409</v>
      </c>
      <c r="N269" s="230">
        <v>26.606666564941399</v>
      </c>
      <c r="V269" s="43" t="str">
        <f t="shared" si="9"/>
        <v>Hydromechanical Unit44409</v>
      </c>
      <c r="W269" s="231" t="s">
        <v>114</v>
      </c>
      <c r="X269" s="229">
        <v>44409</v>
      </c>
      <c r="Y269" s="230">
        <v>0</v>
      </c>
    </row>
    <row r="270" spans="11:25" x14ac:dyDescent="0.35">
      <c r="K270" s="43" t="str">
        <f t="shared" si="8"/>
        <v>Hydromechanical Unit44440</v>
      </c>
      <c r="L270" s="231" t="s">
        <v>114</v>
      </c>
      <c r="M270" s="229">
        <v>44440</v>
      </c>
      <c r="N270" s="230">
        <v>26.606666564941399</v>
      </c>
      <c r="V270" s="43" t="str">
        <f t="shared" si="9"/>
        <v>Hydromechanical Unit44440</v>
      </c>
      <c r="W270" s="231" t="s">
        <v>114</v>
      </c>
      <c r="X270" s="229">
        <v>44440</v>
      </c>
      <c r="Y270" s="230">
        <v>0</v>
      </c>
    </row>
    <row r="271" spans="11:25" x14ac:dyDescent="0.35">
      <c r="K271" s="43" t="str">
        <f t="shared" si="8"/>
        <v>Hydromechanical Unit44470</v>
      </c>
      <c r="L271" s="231" t="s">
        <v>114</v>
      </c>
      <c r="M271" s="229">
        <v>44470</v>
      </c>
      <c r="N271" s="230">
        <v>24.5833333333333</v>
      </c>
      <c r="V271" s="43" t="str">
        <f t="shared" si="9"/>
        <v>Hydromechanical Unit44470</v>
      </c>
      <c r="W271" s="231" t="s">
        <v>114</v>
      </c>
      <c r="X271" s="229">
        <v>44470</v>
      </c>
      <c r="Y271" s="230">
        <v>0</v>
      </c>
    </row>
    <row r="272" spans="11:25" x14ac:dyDescent="0.35">
      <c r="K272" s="43" t="str">
        <f t="shared" si="8"/>
        <v>Hydromechanical Unit44501</v>
      </c>
      <c r="L272" s="231" t="s">
        <v>114</v>
      </c>
      <c r="M272" s="229">
        <v>44501</v>
      </c>
      <c r="N272" s="230">
        <v>24.5833333333333</v>
      </c>
      <c r="V272" s="43" t="str">
        <f t="shared" si="9"/>
        <v>Hydromechanical Unit44501</v>
      </c>
      <c r="W272" s="231" t="s">
        <v>114</v>
      </c>
      <c r="X272" s="229">
        <v>44501</v>
      </c>
      <c r="Y272" s="230">
        <v>0</v>
      </c>
    </row>
    <row r="273" spans="11:25" x14ac:dyDescent="0.35">
      <c r="K273" s="43" t="str">
        <f t="shared" si="8"/>
        <v>Hydromechanical Unit44531</v>
      </c>
      <c r="L273" s="231" t="s">
        <v>114</v>
      </c>
      <c r="M273" s="229">
        <v>44531</v>
      </c>
      <c r="N273" s="230">
        <v>24.5833333333333</v>
      </c>
      <c r="V273" s="43" t="str">
        <f t="shared" si="9"/>
        <v>Hydromechanical Unit44531</v>
      </c>
      <c r="W273" s="231" t="s">
        <v>114</v>
      </c>
      <c r="X273" s="229">
        <v>44531</v>
      </c>
      <c r="Y273" s="230">
        <v>0</v>
      </c>
    </row>
    <row r="274" spans="11:25" x14ac:dyDescent="0.35">
      <c r="K274" s="43" t="str">
        <f t="shared" si="8"/>
        <v>Hydromechanical Unit44562</v>
      </c>
      <c r="L274" s="231" t="s">
        <v>114</v>
      </c>
      <c r="M274" s="229">
        <v>44562</v>
      </c>
      <c r="N274" s="230">
        <v>20.379999796549502</v>
      </c>
      <c r="V274" s="43" t="str">
        <f t="shared" si="9"/>
        <v>Hydromechanical Unit44562</v>
      </c>
      <c r="W274" s="231" t="s">
        <v>114</v>
      </c>
      <c r="X274" s="229">
        <v>44562</v>
      </c>
      <c r="Y274" s="230">
        <v>0</v>
      </c>
    </row>
    <row r="275" spans="11:25" x14ac:dyDescent="0.35">
      <c r="K275" s="43" t="str">
        <f t="shared" si="8"/>
        <v>Hydromechanical Unit44593</v>
      </c>
      <c r="L275" s="231" t="s">
        <v>114</v>
      </c>
      <c r="M275" s="229">
        <v>44593</v>
      </c>
      <c r="N275" s="230">
        <v>20.379999796549502</v>
      </c>
      <c r="V275" s="43" t="str">
        <f t="shared" si="9"/>
        <v>Hydromechanical Unit44593</v>
      </c>
      <c r="W275" s="231" t="s">
        <v>114</v>
      </c>
      <c r="X275" s="229">
        <v>44593</v>
      </c>
      <c r="Y275" s="230">
        <v>0</v>
      </c>
    </row>
    <row r="276" spans="11:25" x14ac:dyDescent="0.35">
      <c r="K276" s="43" t="str">
        <f t="shared" si="8"/>
        <v>Hydromechanical Unit44621</v>
      </c>
      <c r="L276" s="231" t="s">
        <v>114</v>
      </c>
      <c r="M276" s="229">
        <v>44621</v>
      </c>
      <c r="N276" s="230">
        <v>20.379999796549502</v>
      </c>
      <c r="V276" s="43" t="str">
        <f t="shared" si="9"/>
        <v>Hydromechanical Unit44621</v>
      </c>
      <c r="W276" s="231" t="s">
        <v>114</v>
      </c>
      <c r="X276" s="229">
        <v>44621</v>
      </c>
      <c r="Y276" s="230">
        <v>0</v>
      </c>
    </row>
    <row r="277" spans="11:25" x14ac:dyDescent="0.35">
      <c r="K277" s="43" t="str">
        <f t="shared" si="8"/>
        <v>Hydromechanical Unit44652</v>
      </c>
      <c r="L277" s="231" t="s">
        <v>114</v>
      </c>
      <c r="M277" s="229">
        <v>44652</v>
      </c>
      <c r="N277" s="230">
        <v>28.1966654459635</v>
      </c>
      <c r="V277" s="43" t="str">
        <f t="shared" si="9"/>
        <v>Hydromechanical Unit44652</v>
      </c>
      <c r="W277" s="231" t="s">
        <v>114</v>
      </c>
      <c r="X277" s="229">
        <v>44652</v>
      </c>
      <c r="Y277" s="230">
        <v>0</v>
      </c>
    </row>
    <row r="278" spans="11:25" x14ac:dyDescent="0.35">
      <c r="K278" s="43" t="str">
        <f t="shared" si="8"/>
        <v>Hydromechanical Unit44682</v>
      </c>
      <c r="L278" s="231" t="s">
        <v>114</v>
      </c>
      <c r="M278" s="229">
        <v>44682</v>
      </c>
      <c r="N278" s="230">
        <v>28.1966654459635</v>
      </c>
      <c r="V278" s="43" t="str">
        <f t="shared" si="9"/>
        <v>Hydromechanical Unit44682</v>
      </c>
      <c r="W278" s="231" t="s">
        <v>114</v>
      </c>
      <c r="X278" s="229">
        <v>44682</v>
      </c>
      <c r="Y278" s="230">
        <v>0</v>
      </c>
    </row>
    <row r="279" spans="11:25" x14ac:dyDescent="0.35">
      <c r="K279" s="43" t="str">
        <f t="shared" si="8"/>
        <v>Hydromechanical Unit44713</v>
      </c>
      <c r="L279" s="231" t="s">
        <v>114</v>
      </c>
      <c r="M279" s="229">
        <v>44713</v>
      </c>
      <c r="N279" s="230">
        <v>28.1966654459635</v>
      </c>
      <c r="V279" s="43" t="str">
        <f t="shared" si="9"/>
        <v>Hydromechanical Unit44713</v>
      </c>
      <c r="W279" s="231" t="s">
        <v>114</v>
      </c>
      <c r="X279" s="229">
        <v>44713</v>
      </c>
      <c r="Y279" s="230">
        <v>0</v>
      </c>
    </row>
    <row r="280" spans="11:25" x14ac:dyDescent="0.35">
      <c r="K280" s="43" t="str">
        <f t="shared" si="8"/>
        <v>Hydromechanical Unit44743</v>
      </c>
      <c r="L280" s="231" t="s">
        <v>114</v>
      </c>
      <c r="M280" s="229">
        <v>44743</v>
      </c>
      <c r="N280" s="230">
        <v>27.566665649414102</v>
      </c>
      <c r="V280" s="43" t="str">
        <f t="shared" si="9"/>
        <v>Hydromechanical Unit44743</v>
      </c>
      <c r="W280" s="231" t="s">
        <v>114</v>
      </c>
      <c r="X280" s="229">
        <v>44743</v>
      </c>
      <c r="Y280" s="230">
        <v>0</v>
      </c>
    </row>
    <row r="281" spans="11:25" x14ac:dyDescent="0.35">
      <c r="K281" s="43" t="str">
        <f t="shared" si="8"/>
        <v>Hydromechanical Unit44774</v>
      </c>
      <c r="L281" s="231" t="s">
        <v>114</v>
      </c>
      <c r="M281" s="229">
        <v>44774</v>
      </c>
      <c r="N281" s="230">
        <v>27.566665649414102</v>
      </c>
      <c r="V281" s="43" t="str">
        <f t="shared" si="9"/>
        <v>Hydromechanical Unit44774</v>
      </c>
      <c r="W281" s="231" t="s">
        <v>114</v>
      </c>
      <c r="X281" s="229">
        <v>44774</v>
      </c>
      <c r="Y281" s="230">
        <v>0</v>
      </c>
    </row>
    <row r="282" spans="11:25" x14ac:dyDescent="0.35">
      <c r="K282" s="43" t="str">
        <f t="shared" si="8"/>
        <v>Hydromechanical Unit44805</v>
      </c>
      <c r="L282" s="231" t="s">
        <v>114</v>
      </c>
      <c r="M282" s="229">
        <v>44805</v>
      </c>
      <c r="N282" s="230">
        <v>27.566665649414102</v>
      </c>
      <c r="V282" s="43" t="str">
        <f t="shared" si="9"/>
        <v>Hydromechanical Unit44805</v>
      </c>
      <c r="W282" s="231" t="s">
        <v>114</v>
      </c>
      <c r="X282" s="229">
        <v>44805</v>
      </c>
      <c r="Y282" s="230">
        <v>0</v>
      </c>
    </row>
    <row r="283" spans="11:25" x14ac:dyDescent="0.35">
      <c r="K283" s="43" t="str">
        <f t="shared" si="8"/>
        <v>Hydromechanical Unit44835</v>
      </c>
      <c r="L283" s="231" t="s">
        <v>114</v>
      </c>
      <c r="M283" s="229">
        <v>44835</v>
      </c>
      <c r="N283" s="230">
        <v>24.413332621256501</v>
      </c>
      <c r="V283" s="43" t="str">
        <f t="shared" si="9"/>
        <v>Hydromechanical Unit44835</v>
      </c>
      <c r="W283" s="231" t="s">
        <v>114</v>
      </c>
      <c r="X283" s="229">
        <v>44835</v>
      </c>
      <c r="Y283" s="230">
        <v>0</v>
      </c>
    </row>
    <row r="284" spans="11:25" x14ac:dyDescent="0.35">
      <c r="K284" s="43" t="str">
        <f t="shared" si="8"/>
        <v>Hydromechanical Unit44866</v>
      </c>
      <c r="L284" s="231" t="s">
        <v>114</v>
      </c>
      <c r="M284" s="229">
        <v>44866</v>
      </c>
      <c r="N284" s="230">
        <v>24.413332621256501</v>
      </c>
      <c r="V284" s="43" t="str">
        <f t="shared" si="9"/>
        <v>Hydromechanical Unit44866</v>
      </c>
      <c r="W284" s="231" t="s">
        <v>114</v>
      </c>
      <c r="X284" s="229">
        <v>44866</v>
      </c>
      <c r="Y284" s="230">
        <v>0</v>
      </c>
    </row>
    <row r="285" spans="11:25" x14ac:dyDescent="0.35">
      <c r="K285" s="43" t="str">
        <f t="shared" si="8"/>
        <v>Hydromechanical Unit44896</v>
      </c>
      <c r="L285" s="231" t="s">
        <v>114</v>
      </c>
      <c r="M285" s="229">
        <v>44896</v>
      </c>
      <c r="N285" s="230">
        <v>24.413332621256501</v>
      </c>
      <c r="V285" s="43" t="str">
        <f t="shared" si="9"/>
        <v>Hydromechanical Unit44896</v>
      </c>
      <c r="W285" s="231" t="s">
        <v>114</v>
      </c>
      <c r="X285" s="229">
        <v>44896</v>
      </c>
      <c r="Y285" s="230">
        <v>0</v>
      </c>
    </row>
    <row r="286" spans="11:25" x14ac:dyDescent="0.35">
      <c r="K286" s="43" t="str">
        <f t="shared" si="8"/>
        <v>Hydromechanical Unit44927</v>
      </c>
      <c r="L286" s="231" t="s">
        <v>114</v>
      </c>
      <c r="M286" s="229">
        <v>44927</v>
      </c>
      <c r="N286" s="230">
        <v>20.3233337402344</v>
      </c>
      <c r="V286" s="43" t="str">
        <f t="shared" si="9"/>
        <v>Hydromechanical Unit44927</v>
      </c>
      <c r="W286" s="231" t="s">
        <v>114</v>
      </c>
      <c r="X286" s="229">
        <v>44927</v>
      </c>
      <c r="Y286" s="230">
        <v>0</v>
      </c>
    </row>
    <row r="287" spans="11:25" x14ac:dyDescent="0.35">
      <c r="K287" s="43" t="str">
        <f t="shared" si="8"/>
        <v>Hydromechanical Unit44958</v>
      </c>
      <c r="L287" s="231" t="s">
        <v>114</v>
      </c>
      <c r="M287" s="229">
        <v>44958</v>
      </c>
      <c r="N287" s="230">
        <v>20.3233337402344</v>
      </c>
      <c r="V287" s="43" t="str">
        <f t="shared" si="9"/>
        <v>Hydromechanical Unit44958</v>
      </c>
      <c r="W287" s="231" t="s">
        <v>114</v>
      </c>
      <c r="X287" s="229">
        <v>44958</v>
      </c>
      <c r="Y287" s="230">
        <v>0</v>
      </c>
    </row>
    <row r="288" spans="11:25" x14ac:dyDescent="0.35">
      <c r="K288" s="43" t="str">
        <f t="shared" si="8"/>
        <v>Hydromechanical Unit44986</v>
      </c>
      <c r="L288" s="231" t="s">
        <v>114</v>
      </c>
      <c r="M288" s="229">
        <v>44986</v>
      </c>
      <c r="N288" s="230">
        <v>20.3233337402344</v>
      </c>
      <c r="V288" s="43" t="str">
        <f t="shared" si="9"/>
        <v>Hydromechanical Unit44986</v>
      </c>
      <c r="W288" s="231" t="s">
        <v>114</v>
      </c>
      <c r="X288" s="229">
        <v>44986</v>
      </c>
      <c r="Y288" s="230">
        <v>0</v>
      </c>
    </row>
    <row r="289" spans="11:25" x14ac:dyDescent="0.35">
      <c r="K289" s="43" t="str">
        <f t="shared" si="8"/>
        <v>Hydromechanical Unit45017</v>
      </c>
      <c r="L289" s="231" t="s">
        <v>114</v>
      </c>
      <c r="M289" s="229">
        <v>45017</v>
      </c>
      <c r="N289" s="230">
        <v>27.986666361490901</v>
      </c>
      <c r="V289" s="43" t="str">
        <f t="shared" si="9"/>
        <v>Hydromechanical Unit45017</v>
      </c>
      <c r="W289" s="231" t="s">
        <v>114</v>
      </c>
      <c r="X289" s="229">
        <v>45017</v>
      </c>
      <c r="Y289" s="230">
        <v>0</v>
      </c>
    </row>
    <row r="290" spans="11:25" x14ac:dyDescent="0.35">
      <c r="K290" s="43" t="str">
        <f t="shared" si="8"/>
        <v>Hydromechanical Unit45047</v>
      </c>
      <c r="L290" s="231" t="s">
        <v>114</v>
      </c>
      <c r="M290" s="229">
        <v>45047</v>
      </c>
      <c r="N290" s="230">
        <v>27.986666361490901</v>
      </c>
      <c r="V290" s="43" t="str">
        <f t="shared" si="9"/>
        <v>Hydromechanical Unit45047</v>
      </c>
      <c r="W290" s="231" t="s">
        <v>114</v>
      </c>
      <c r="X290" s="229">
        <v>45047</v>
      </c>
      <c r="Y290" s="230">
        <v>0</v>
      </c>
    </row>
    <row r="291" spans="11:25" x14ac:dyDescent="0.35">
      <c r="K291" s="43" t="str">
        <f t="shared" si="8"/>
        <v>Hydromechanical Unit45078</v>
      </c>
      <c r="L291" s="231" t="s">
        <v>114</v>
      </c>
      <c r="M291" s="229">
        <v>45078</v>
      </c>
      <c r="N291" s="230">
        <v>27.986666361490901</v>
      </c>
      <c r="V291" s="43" t="str">
        <f t="shared" si="9"/>
        <v>Hydromechanical Unit45078</v>
      </c>
      <c r="W291" s="231" t="s">
        <v>114</v>
      </c>
      <c r="X291" s="229">
        <v>45078</v>
      </c>
      <c r="Y291" s="230">
        <v>0</v>
      </c>
    </row>
    <row r="292" spans="11:25" x14ac:dyDescent="0.35">
      <c r="K292" s="43" t="str">
        <f t="shared" si="8"/>
        <v>Hydromechanical Unit45108</v>
      </c>
      <c r="L292" s="231" t="s">
        <v>114</v>
      </c>
      <c r="M292" s="229">
        <v>45108</v>
      </c>
      <c r="N292" s="230">
        <v>27.060000101725301</v>
      </c>
      <c r="V292" s="43" t="str">
        <f t="shared" si="9"/>
        <v>Hydromechanical Unit45108</v>
      </c>
      <c r="W292" s="231" t="s">
        <v>114</v>
      </c>
      <c r="X292" s="229">
        <v>45108</v>
      </c>
      <c r="Y292" s="230">
        <v>0</v>
      </c>
    </row>
    <row r="293" spans="11:25" x14ac:dyDescent="0.35">
      <c r="K293" s="43" t="str">
        <f t="shared" si="8"/>
        <v>Hydromechanical Unit45139</v>
      </c>
      <c r="L293" s="231" t="s">
        <v>114</v>
      </c>
      <c r="M293" s="229">
        <v>45139</v>
      </c>
      <c r="N293" s="230">
        <v>27.060000101725301</v>
      </c>
      <c r="V293" s="43" t="str">
        <f t="shared" si="9"/>
        <v>Hydromechanical Unit45139</v>
      </c>
      <c r="W293" s="231" t="s">
        <v>114</v>
      </c>
      <c r="X293" s="229">
        <v>45139</v>
      </c>
      <c r="Y293" s="230">
        <v>0</v>
      </c>
    </row>
    <row r="294" spans="11:25" x14ac:dyDescent="0.35">
      <c r="K294" s="43" t="str">
        <f t="shared" si="8"/>
        <v>Hydromechanical Unit45170</v>
      </c>
      <c r="L294" s="231" t="s">
        <v>114</v>
      </c>
      <c r="M294" s="229">
        <v>45170</v>
      </c>
      <c r="N294" s="230">
        <v>27.060000101725301</v>
      </c>
      <c r="V294" s="43" t="str">
        <f t="shared" si="9"/>
        <v>Hydromechanical Unit45170</v>
      </c>
      <c r="W294" s="231" t="s">
        <v>114</v>
      </c>
      <c r="X294" s="229">
        <v>45170</v>
      </c>
      <c r="Y294" s="230">
        <v>0</v>
      </c>
    </row>
    <row r="295" spans="11:25" x14ac:dyDescent="0.35">
      <c r="K295" s="43" t="str">
        <f t="shared" si="8"/>
        <v>Hydromechanical Unit45200</v>
      </c>
      <c r="L295" s="231" t="s">
        <v>114</v>
      </c>
      <c r="M295" s="229">
        <v>45200</v>
      </c>
      <c r="N295" s="230">
        <v>24.680000305175799</v>
      </c>
      <c r="V295" s="43" t="str">
        <f t="shared" si="9"/>
        <v>Hydromechanical Unit45200</v>
      </c>
      <c r="W295" s="231" t="s">
        <v>114</v>
      </c>
      <c r="X295" s="229">
        <v>45200</v>
      </c>
      <c r="Y295" s="230">
        <v>0</v>
      </c>
    </row>
    <row r="296" spans="11:25" x14ac:dyDescent="0.35">
      <c r="K296" s="43" t="str">
        <f t="shared" si="8"/>
        <v>Hydromechanical Unit45231</v>
      </c>
      <c r="L296" s="231" t="s">
        <v>114</v>
      </c>
      <c r="M296" s="229">
        <v>45231</v>
      </c>
      <c r="N296" s="230">
        <v>24.680000305175799</v>
      </c>
      <c r="V296" s="43" t="str">
        <f t="shared" si="9"/>
        <v>Hydromechanical Unit45231</v>
      </c>
      <c r="W296" s="231" t="s">
        <v>114</v>
      </c>
      <c r="X296" s="229">
        <v>45231</v>
      </c>
      <c r="Y296" s="230">
        <v>0</v>
      </c>
    </row>
    <row r="297" spans="11:25" x14ac:dyDescent="0.35">
      <c r="K297" s="43" t="str">
        <f t="shared" si="8"/>
        <v>Hydromechanical Unit45261</v>
      </c>
      <c r="L297" s="231" t="s">
        <v>114</v>
      </c>
      <c r="M297" s="229">
        <v>45261</v>
      </c>
      <c r="N297" s="230">
        <v>24.680000305175799</v>
      </c>
      <c r="V297" s="43" t="str">
        <f t="shared" si="9"/>
        <v>Hydromechanical Unit45261</v>
      </c>
      <c r="W297" s="231" t="s">
        <v>114</v>
      </c>
      <c r="X297" s="229">
        <v>45261</v>
      </c>
      <c r="Y297" s="230">
        <v>0</v>
      </c>
    </row>
    <row r="298" spans="11:25" x14ac:dyDescent="0.35">
      <c r="K298" s="43" t="str">
        <f t="shared" si="8"/>
        <v>Hydromechanical Unit45292</v>
      </c>
      <c r="L298" s="231" t="s">
        <v>114</v>
      </c>
      <c r="M298" s="229">
        <v>45292</v>
      </c>
      <c r="N298" s="230">
        <v>20.213333129882798</v>
      </c>
      <c r="V298" s="43" t="str">
        <f t="shared" si="9"/>
        <v>Hydromechanical Unit45292</v>
      </c>
      <c r="W298" s="231" t="s">
        <v>114</v>
      </c>
      <c r="X298" s="229">
        <v>45292</v>
      </c>
      <c r="Y298" s="230">
        <v>0</v>
      </c>
    </row>
    <row r="299" spans="11:25" x14ac:dyDescent="0.35">
      <c r="K299" s="43" t="str">
        <f t="shared" si="8"/>
        <v>Hydromechanical Unit45323</v>
      </c>
      <c r="L299" s="231" t="s">
        <v>114</v>
      </c>
      <c r="M299" s="229">
        <v>45323</v>
      </c>
      <c r="N299" s="230">
        <v>20.213333129882798</v>
      </c>
      <c r="V299" s="43" t="str">
        <f t="shared" si="9"/>
        <v>Hydromechanical Unit45323</v>
      </c>
      <c r="W299" s="231" t="s">
        <v>114</v>
      </c>
      <c r="X299" s="229">
        <v>45323</v>
      </c>
      <c r="Y299" s="230">
        <v>0</v>
      </c>
    </row>
    <row r="300" spans="11:25" x14ac:dyDescent="0.35">
      <c r="K300" s="43" t="str">
        <f t="shared" si="8"/>
        <v>Hydromechanical Unit45352</v>
      </c>
      <c r="L300" s="231" t="s">
        <v>114</v>
      </c>
      <c r="M300" s="229">
        <v>45352</v>
      </c>
      <c r="N300" s="230">
        <v>20.213333129882798</v>
      </c>
      <c r="V300" s="43" t="str">
        <f t="shared" si="9"/>
        <v>Hydromechanical Unit45352</v>
      </c>
      <c r="W300" s="231" t="s">
        <v>114</v>
      </c>
      <c r="X300" s="229">
        <v>45352</v>
      </c>
      <c r="Y300" s="230">
        <v>0</v>
      </c>
    </row>
    <row r="301" spans="11:25" x14ac:dyDescent="0.35">
      <c r="K301" s="43" t="str">
        <f t="shared" si="8"/>
        <v>Hydromechanical Unit45383</v>
      </c>
      <c r="L301" s="231" t="s">
        <v>114</v>
      </c>
      <c r="M301" s="229">
        <v>45383</v>
      </c>
      <c r="N301" s="230">
        <v>27.8633321126302</v>
      </c>
      <c r="V301" s="43" t="str">
        <f t="shared" si="9"/>
        <v>Hydromechanical Unit45383</v>
      </c>
      <c r="W301" s="231" t="s">
        <v>114</v>
      </c>
      <c r="X301" s="229">
        <v>45383</v>
      </c>
      <c r="Y301" s="230">
        <v>0</v>
      </c>
    </row>
    <row r="302" spans="11:25" x14ac:dyDescent="0.35">
      <c r="K302" s="43" t="str">
        <f t="shared" si="8"/>
        <v>Hydromechanical Unit45413</v>
      </c>
      <c r="L302" s="231" t="s">
        <v>114</v>
      </c>
      <c r="M302" s="229">
        <v>45413</v>
      </c>
      <c r="N302" s="230">
        <v>27.8633321126302</v>
      </c>
      <c r="V302" s="43" t="str">
        <f t="shared" si="9"/>
        <v>Hydromechanical Unit45413</v>
      </c>
      <c r="W302" s="231" t="s">
        <v>114</v>
      </c>
      <c r="X302" s="229">
        <v>45413</v>
      </c>
      <c r="Y302" s="230">
        <v>0</v>
      </c>
    </row>
    <row r="303" spans="11:25" x14ac:dyDescent="0.35">
      <c r="K303" s="43" t="str">
        <f t="shared" si="8"/>
        <v>Hydromechanical Unit45444</v>
      </c>
      <c r="L303" s="231" t="s">
        <v>114</v>
      </c>
      <c r="M303" s="229">
        <v>45444</v>
      </c>
      <c r="N303" s="230">
        <v>27.8633321126302</v>
      </c>
      <c r="V303" s="43" t="str">
        <f t="shared" si="9"/>
        <v>Hydromechanical Unit45444</v>
      </c>
      <c r="W303" s="231" t="s">
        <v>114</v>
      </c>
      <c r="X303" s="229">
        <v>45444</v>
      </c>
      <c r="Y303" s="230">
        <v>0</v>
      </c>
    </row>
    <row r="304" spans="11:25" x14ac:dyDescent="0.35">
      <c r="K304" s="43" t="str">
        <f t="shared" si="8"/>
        <v>Hydromechanical Unit45474</v>
      </c>
      <c r="L304" s="231" t="s">
        <v>114</v>
      </c>
      <c r="M304" s="229">
        <v>45474</v>
      </c>
      <c r="N304" s="230">
        <v>26.899998982747402</v>
      </c>
      <c r="V304" s="43" t="str">
        <f t="shared" si="9"/>
        <v>Hydromechanical Unit45474</v>
      </c>
      <c r="W304" s="231" t="s">
        <v>114</v>
      </c>
      <c r="X304" s="229">
        <v>45474</v>
      </c>
      <c r="Y304" s="230">
        <v>0</v>
      </c>
    </row>
    <row r="305" spans="11:25" x14ac:dyDescent="0.35">
      <c r="K305" s="43" t="str">
        <f t="shared" si="8"/>
        <v>Hydromechanical Unit45505</v>
      </c>
      <c r="L305" s="231" t="s">
        <v>114</v>
      </c>
      <c r="M305" s="229">
        <v>45505</v>
      </c>
      <c r="N305" s="230">
        <v>26.899998982747402</v>
      </c>
      <c r="V305" s="43" t="str">
        <f t="shared" si="9"/>
        <v>Hydromechanical Unit45505</v>
      </c>
      <c r="W305" s="231" t="s">
        <v>114</v>
      </c>
      <c r="X305" s="229">
        <v>45505</v>
      </c>
      <c r="Y305" s="230">
        <v>0</v>
      </c>
    </row>
    <row r="306" spans="11:25" x14ac:dyDescent="0.35">
      <c r="K306" s="43" t="str">
        <f t="shared" si="8"/>
        <v>Hydromechanical Unit45536</v>
      </c>
      <c r="L306" s="231" t="s">
        <v>114</v>
      </c>
      <c r="M306" s="229">
        <v>45536</v>
      </c>
      <c r="N306" s="230">
        <v>26.899998982747402</v>
      </c>
      <c r="V306" s="43" t="str">
        <f t="shared" si="9"/>
        <v>Hydromechanical Unit45536</v>
      </c>
      <c r="W306" s="231" t="s">
        <v>114</v>
      </c>
      <c r="X306" s="229">
        <v>45536</v>
      </c>
      <c r="Y306" s="230">
        <v>0</v>
      </c>
    </row>
    <row r="307" spans="11:25" x14ac:dyDescent="0.35">
      <c r="K307" s="43" t="str">
        <f t="shared" si="8"/>
        <v>Hydromechanical Unit45566</v>
      </c>
      <c r="L307" s="231" t="s">
        <v>114</v>
      </c>
      <c r="M307" s="229">
        <v>45566</v>
      </c>
      <c r="N307" s="230">
        <v>25.009999593099</v>
      </c>
      <c r="V307" s="43" t="str">
        <f t="shared" si="9"/>
        <v>Hydromechanical Unit45566</v>
      </c>
      <c r="W307" s="231" t="s">
        <v>114</v>
      </c>
      <c r="X307" s="229">
        <v>45566</v>
      </c>
      <c r="Y307" s="230">
        <v>0</v>
      </c>
    </row>
    <row r="308" spans="11:25" x14ac:dyDescent="0.35">
      <c r="K308" s="43" t="str">
        <f t="shared" si="8"/>
        <v>Hydromechanical Unit45597</v>
      </c>
      <c r="L308" s="231" t="s">
        <v>114</v>
      </c>
      <c r="M308" s="229">
        <v>45597</v>
      </c>
      <c r="N308" s="230">
        <v>25.009999593099</v>
      </c>
      <c r="V308" s="43" t="str">
        <f t="shared" si="9"/>
        <v>Hydromechanical Unit45597</v>
      </c>
      <c r="W308" s="231" t="s">
        <v>114</v>
      </c>
      <c r="X308" s="229">
        <v>45597</v>
      </c>
      <c r="Y308" s="230">
        <v>0</v>
      </c>
    </row>
    <row r="309" spans="11:25" x14ac:dyDescent="0.35">
      <c r="K309" s="43" t="str">
        <f t="shared" si="8"/>
        <v>Hydromechanical Unit45627</v>
      </c>
      <c r="L309" s="231" t="s">
        <v>114</v>
      </c>
      <c r="M309" s="229">
        <v>45627</v>
      </c>
      <c r="N309" s="230">
        <v>25.009999593099</v>
      </c>
      <c r="V309" s="43" t="str">
        <f t="shared" si="9"/>
        <v>Hydromechanical Unit45627</v>
      </c>
      <c r="W309" s="231" t="s">
        <v>114</v>
      </c>
      <c r="X309" s="229">
        <v>45627</v>
      </c>
      <c r="Y309" s="230">
        <v>0</v>
      </c>
    </row>
    <row r="310" spans="11:25" x14ac:dyDescent="0.35">
      <c r="K310" s="43" t="str">
        <f t="shared" si="8"/>
        <v>Matched Rotor Stator43800</v>
      </c>
      <c r="L310" s="231" t="s">
        <v>47</v>
      </c>
      <c r="M310" s="229">
        <v>43800</v>
      </c>
      <c r="N310" s="230">
        <v>5.7300002028544696</v>
      </c>
      <c r="V310" s="43" t="str">
        <f t="shared" si="9"/>
        <v>Matched Rotor Stator43800</v>
      </c>
      <c r="W310" s="231" t="s">
        <v>47</v>
      </c>
      <c r="X310" s="229">
        <v>43800</v>
      </c>
      <c r="Y310" s="230">
        <v>2.6899998982747402</v>
      </c>
    </row>
    <row r="311" spans="11:25" x14ac:dyDescent="0.35">
      <c r="K311" s="43" t="str">
        <f t="shared" si="8"/>
        <v>Matched Rotor Stator43831</v>
      </c>
      <c r="L311" s="231" t="s">
        <v>47</v>
      </c>
      <c r="M311" s="229">
        <v>43831</v>
      </c>
      <c r="N311" s="230">
        <v>14.486666106308499</v>
      </c>
      <c r="V311" s="43" t="str">
        <f t="shared" si="9"/>
        <v>Matched Rotor Stator43831</v>
      </c>
      <c r="W311" s="231" t="s">
        <v>47</v>
      </c>
      <c r="X311" s="229">
        <v>43831</v>
      </c>
      <c r="Y311" s="230">
        <v>1.5533332824707</v>
      </c>
    </row>
    <row r="312" spans="11:25" x14ac:dyDescent="0.35">
      <c r="K312" s="43" t="str">
        <f t="shared" si="8"/>
        <v>Matched Rotor Stator43862</v>
      </c>
      <c r="L312" s="231" t="s">
        <v>47</v>
      </c>
      <c r="M312" s="229">
        <v>43862</v>
      </c>
      <c r="N312" s="230">
        <v>14.486666106308499</v>
      </c>
      <c r="V312" s="43" t="str">
        <f t="shared" si="9"/>
        <v>Matched Rotor Stator43862</v>
      </c>
      <c r="W312" s="231" t="s">
        <v>47</v>
      </c>
      <c r="X312" s="229">
        <v>43862</v>
      </c>
      <c r="Y312" s="230">
        <v>1.5533332824707</v>
      </c>
    </row>
    <row r="313" spans="11:25" x14ac:dyDescent="0.35">
      <c r="K313" s="43" t="str">
        <f t="shared" si="8"/>
        <v>Matched Rotor Stator43891</v>
      </c>
      <c r="L313" s="231" t="s">
        <v>47</v>
      </c>
      <c r="M313" s="229">
        <v>43891</v>
      </c>
      <c r="N313" s="230">
        <v>14.486666106308499</v>
      </c>
      <c r="V313" s="43" t="str">
        <f t="shared" si="9"/>
        <v>Matched Rotor Stator43891</v>
      </c>
      <c r="W313" s="231" t="s">
        <v>47</v>
      </c>
      <c r="X313" s="229">
        <v>43891</v>
      </c>
      <c r="Y313" s="230">
        <v>1.5533332824707</v>
      </c>
    </row>
    <row r="314" spans="11:25" x14ac:dyDescent="0.35">
      <c r="K314" s="43" t="str">
        <f t="shared" si="8"/>
        <v>Matched Rotor Stator43922</v>
      </c>
      <c r="L314" s="231" t="s">
        <v>47</v>
      </c>
      <c r="M314" s="229">
        <v>43922</v>
      </c>
      <c r="N314" s="230">
        <v>19.876666463911501</v>
      </c>
      <c r="V314" s="43" t="str">
        <f t="shared" si="9"/>
        <v>Matched Rotor Stator43922</v>
      </c>
      <c r="W314" s="231" t="s">
        <v>47</v>
      </c>
      <c r="X314" s="229">
        <v>43922</v>
      </c>
      <c r="Y314" s="230">
        <v>1.0933333237965901</v>
      </c>
    </row>
    <row r="315" spans="11:25" x14ac:dyDescent="0.35">
      <c r="K315" s="43" t="str">
        <f t="shared" si="8"/>
        <v>Matched Rotor Stator43952</v>
      </c>
      <c r="L315" s="231" t="s">
        <v>47</v>
      </c>
      <c r="M315" s="229">
        <v>43952</v>
      </c>
      <c r="N315" s="230">
        <v>19.876666463911501</v>
      </c>
      <c r="V315" s="43" t="str">
        <f t="shared" si="9"/>
        <v>Matched Rotor Stator43952</v>
      </c>
      <c r="W315" s="231" t="s">
        <v>47</v>
      </c>
      <c r="X315" s="229">
        <v>43952</v>
      </c>
      <c r="Y315" s="230">
        <v>1.0933333237965901</v>
      </c>
    </row>
    <row r="316" spans="11:25" x14ac:dyDescent="0.35">
      <c r="K316" s="43" t="str">
        <f t="shared" si="8"/>
        <v>Matched Rotor Stator43983</v>
      </c>
      <c r="L316" s="231" t="s">
        <v>47</v>
      </c>
      <c r="M316" s="229">
        <v>43983</v>
      </c>
      <c r="N316" s="230">
        <v>19.876666463911501</v>
      </c>
      <c r="V316" s="43" t="str">
        <f t="shared" si="9"/>
        <v>Matched Rotor Stator43983</v>
      </c>
      <c r="W316" s="231" t="s">
        <v>47</v>
      </c>
      <c r="X316" s="229">
        <v>43983</v>
      </c>
      <c r="Y316" s="230">
        <v>1.0933333237965901</v>
      </c>
    </row>
    <row r="317" spans="11:25" x14ac:dyDescent="0.35">
      <c r="K317" s="43" t="str">
        <f t="shared" si="8"/>
        <v>Matched Rotor Stator44013</v>
      </c>
      <c r="L317" s="231" t="s">
        <v>47</v>
      </c>
      <c r="M317" s="229">
        <v>44013</v>
      </c>
      <c r="N317" s="230">
        <v>19.5599993901948</v>
      </c>
      <c r="V317" s="43" t="str">
        <f t="shared" si="9"/>
        <v>Matched Rotor Stator44013</v>
      </c>
      <c r="W317" s="231" t="s">
        <v>47</v>
      </c>
      <c r="X317" s="229">
        <v>44013</v>
      </c>
      <c r="Y317" s="230">
        <v>2.7999998728434199</v>
      </c>
    </row>
    <row r="318" spans="11:25" x14ac:dyDescent="0.35">
      <c r="K318" s="43" t="str">
        <f t="shared" si="8"/>
        <v>Matched Rotor Stator44044</v>
      </c>
      <c r="L318" s="231" t="s">
        <v>47</v>
      </c>
      <c r="M318" s="229">
        <v>44044</v>
      </c>
      <c r="N318" s="230">
        <v>19.5599993901948</v>
      </c>
      <c r="V318" s="43" t="str">
        <f t="shared" si="9"/>
        <v>Matched Rotor Stator44044</v>
      </c>
      <c r="W318" s="231" t="s">
        <v>47</v>
      </c>
      <c r="X318" s="229">
        <v>44044</v>
      </c>
      <c r="Y318" s="230">
        <v>2.7999998728434199</v>
      </c>
    </row>
    <row r="319" spans="11:25" x14ac:dyDescent="0.35">
      <c r="K319" s="43" t="str">
        <f t="shared" si="8"/>
        <v>Matched Rotor Stator44075</v>
      </c>
      <c r="L319" s="231" t="s">
        <v>47</v>
      </c>
      <c r="M319" s="229">
        <v>44075</v>
      </c>
      <c r="N319" s="230">
        <v>19.5599993901948</v>
      </c>
      <c r="V319" s="43" t="str">
        <f t="shared" si="9"/>
        <v>Matched Rotor Stator44075</v>
      </c>
      <c r="W319" s="231" t="s">
        <v>47</v>
      </c>
      <c r="X319" s="229">
        <v>44075</v>
      </c>
      <c r="Y319" s="230">
        <v>2.7999998728434199</v>
      </c>
    </row>
    <row r="320" spans="11:25" x14ac:dyDescent="0.35">
      <c r="K320" s="43" t="str">
        <f t="shared" si="8"/>
        <v>Matched Rotor Stator44105</v>
      </c>
      <c r="L320" s="231" t="s">
        <v>47</v>
      </c>
      <c r="M320" s="229">
        <v>44105</v>
      </c>
      <c r="N320" s="230">
        <v>17.450000610202601</v>
      </c>
      <c r="V320" s="43" t="str">
        <f t="shared" si="9"/>
        <v>Matched Rotor Stator44105</v>
      </c>
      <c r="W320" s="231" t="s">
        <v>47</v>
      </c>
      <c r="X320" s="229">
        <v>44105</v>
      </c>
      <c r="Y320" s="230">
        <v>1.6366666158040399</v>
      </c>
    </row>
    <row r="321" spans="11:25" x14ac:dyDescent="0.35">
      <c r="K321" s="43" t="str">
        <f t="shared" si="8"/>
        <v>Matched Rotor Stator44136</v>
      </c>
      <c r="L321" s="231" t="s">
        <v>47</v>
      </c>
      <c r="M321" s="229">
        <v>44136</v>
      </c>
      <c r="N321" s="230">
        <v>17.450000610202601</v>
      </c>
      <c r="V321" s="43" t="str">
        <f t="shared" si="9"/>
        <v>Matched Rotor Stator44136</v>
      </c>
      <c r="W321" s="231" t="s">
        <v>47</v>
      </c>
      <c r="X321" s="229">
        <v>44136</v>
      </c>
      <c r="Y321" s="230">
        <v>1.6366666158040399</v>
      </c>
    </row>
    <row r="322" spans="11:25" x14ac:dyDescent="0.35">
      <c r="K322" s="43" t="str">
        <f t="shared" si="8"/>
        <v>Matched Rotor Stator44166</v>
      </c>
      <c r="L322" s="231" t="s">
        <v>47</v>
      </c>
      <c r="M322" s="229">
        <v>44166</v>
      </c>
      <c r="N322" s="230">
        <v>17.450000610202601</v>
      </c>
      <c r="V322" s="43" t="str">
        <f t="shared" si="9"/>
        <v>Matched Rotor Stator44166</v>
      </c>
      <c r="W322" s="231" t="s">
        <v>47</v>
      </c>
      <c r="X322" s="229">
        <v>44166</v>
      </c>
      <c r="Y322" s="230">
        <v>1.6366666158040399</v>
      </c>
    </row>
    <row r="323" spans="11:25" x14ac:dyDescent="0.35">
      <c r="K323" s="43" t="str">
        <f t="shared" si="8"/>
        <v>Matched Rotor Stator44197</v>
      </c>
      <c r="L323" s="231" t="s">
        <v>47</v>
      </c>
      <c r="M323" s="229">
        <v>44197</v>
      </c>
      <c r="N323" s="230">
        <v>14.523333232849801</v>
      </c>
      <c r="V323" s="43" t="str">
        <f t="shared" si="9"/>
        <v>Matched Rotor Stator44197</v>
      </c>
      <c r="W323" s="231" t="s">
        <v>47</v>
      </c>
      <c r="X323" s="229">
        <v>44197</v>
      </c>
      <c r="Y323" s="230">
        <v>1.20333329836528</v>
      </c>
    </row>
    <row r="324" spans="11:25" x14ac:dyDescent="0.35">
      <c r="K324" s="43" t="str">
        <f t="shared" si="8"/>
        <v>Matched Rotor Stator44228</v>
      </c>
      <c r="L324" s="231" t="s">
        <v>47</v>
      </c>
      <c r="M324" s="229">
        <v>44228</v>
      </c>
      <c r="N324" s="230">
        <v>14.523333232849801</v>
      </c>
      <c r="V324" s="43" t="str">
        <f t="shared" si="9"/>
        <v>Matched Rotor Stator44228</v>
      </c>
      <c r="W324" s="231" t="s">
        <v>47</v>
      </c>
      <c r="X324" s="229">
        <v>44228</v>
      </c>
      <c r="Y324" s="230">
        <v>1.20333329836528</v>
      </c>
    </row>
    <row r="325" spans="11:25" x14ac:dyDescent="0.35">
      <c r="K325" s="43" t="str">
        <f t="shared" si="8"/>
        <v>Matched Rotor Stator44256</v>
      </c>
      <c r="L325" s="231" t="s">
        <v>47</v>
      </c>
      <c r="M325" s="229">
        <v>44256</v>
      </c>
      <c r="N325" s="230">
        <v>14.523333232849801</v>
      </c>
      <c r="V325" s="43" t="str">
        <f t="shared" si="9"/>
        <v>Matched Rotor Stator44256</v>
      </c>
      <c r="W325" s="231" t="s">
        <v>47</v>
      </c>
      <c r="X325" s="229">
        <v>44256</v>
      </c>
      <c r="Y325" s="230">
        <v>1.20333329836528</v>
      </c>
    </row>
    <row r="326" spans="11:25" x14ac:dyDescent="0.35">
      <c r="K326" s="43" t="str">
        <f t="shared" ref="K326:K389" si="10">L326&amp;M326</f>
        <v>Matched Rotor Stator44287</v>
      </c>
      <c r="L326" s="231" t="s">
        <v>47</v>
      </c>
      <c r="M326" s="229">
        <v>44287</v>
      </c>
      <c r="N326" s="230">
        <v>20.026666563004301</v>
      </c>
      <c r="V326" s="43" t="str">
        <f t="shared" ref="V326:V389" si="11">W326&amp;X326</f>
        <v>Matched Rotor Stator44287</v>
      </c>
      <c r="W326" s="231" t="s">
        <v>47</v>
      </c>
      <c r="X326" s="229">
        <v>44287</v>
      </c>
      <c r="Y326" s="230">
        <v>2.6233332951863599</v>
      </c>
    </row>
    <row r="327" spans="11:25" x14ac:dyDescent="0.35">
      <c r="K327" s="43" t="str">
        <f t="shared" si="10"/>
        <v>Matched Rotor Stator44317</v>
      </c>
      <c r="L327" s="231" t="s">
        <v>47</v>
      </c>
      <c r="M327" s="229">
        <v>44317</v>
      </c>
      <c r="N327" s="230">
        <v>20.026666563004301</v>
      </c>
      <c r="V327" s="43" t="str">
        <f t="shared" si="11"/>
        <v>Matched Rotor Stator44317</v>
      </c>
      <c r="W327" s="231" t="s">
        <v>47</v>
      </c>
      <c r="X327" s="229">
        <v>44317</v>
      </c>
      <c r="Y327" s="230">
        <v>2.6233332951863599</v>
      </c>
    </row>
    <row r="328" spans="11:25" x14ac:dyDescent="0.35">
      <c r="K328" s="43" t="str">
        <f t="shared" si="10"/>
        <v>Matched Rotor Stator44348</v>
      </c>
      <c r="L328" s="231" t="s">
        <v>47</v>
      </c>
      <c r="M328" s="229">
        <v>44348</v>
      </c>
      <c r="N328" s="230">
        <v>20.026666563004301</v>
      </c>
      <c r="V328" s="43" t="str">
        <f t="shared" si="11"/>
        <v>Matched Rotor Stator44348</v>
      </c>
      <c r="W328" s="231" t="s">
        <v>47</v>
      </c>
      <c r="X328" s="229">
        <v>44348</v>
      </c>
      <c r="Y328" s="230">
        <v>2.6233332951863599</v>
      </c>
    </row>
    <row r="329" spans="11:25" x14ac:dyDescent="0.35">
      <c r="K329" s="43" t="str">
        <f t="shared" si="10"/>
        <v>Matched Rotor Stator44378</v>
      </c>
      <c r="L329" s="231" t="s">
        <v>47</v>
      </c>
      <c r="M329" s="229">
        <v>44378</v>
      </c>
      <c r="N329" s="230">
        <v>19.529999492689999</v>
      </c>
      <c r="V329" s="43" t="str">
        <f t="shared" si="11"/>
        <v>Matched Rotor Stator44378</v>
      </c>
      <c r="W329" s="231" t="s">
        <v>47</v>
      </c>
      <c r="X329" s="229">
        <v>44378</v>
      </c>
      <c r="Y329" s="230">
        <v>2.9233334859212201</v>
      </c>
    </row>
    <row r="330" spans="11:25" x14ac:dyDescent="0.35">
      <c r="K330" s="43" t="str">
        <f t="shared" si="10"/>
        <v>Matched Rotor Stator44409</v>
      </c>
      <c r="L330" s="231" t="s">
        <v>47</v>
      </c>
      <c r="M330" s="229">
        <v>44409</v>
      </c>
      <c r="N330" s="230">
        <v>19.529999492689999</v>
      </c>
      <c r="V330" s="43" t="str">
        <f t="shared" si="11"/>
        <v>Matched Rotor Stator44409</v>
      </c>
      <c r="W330" s="231" t="s">
        <v>47</v>
      </c>
      <c r="X330" s="229">
        <v>44409</v>
      </c>
      <c r="Y330" s="230">
        <v>2.9233334859212201</v>
      </c>
    </row>
    <row r="331" spans="11:25" x14ac:dyDescent="0.35">
      <c r="K331" s="43" t="str">
        <f t="shared" si="10"/>
        <v>Matched Rotor Stator44440</v>
      </c>
      <c r="L331" s="231" t="s">
        <v>47</v>
      </c>
      <c r="M331" s="229">
        <v>44440</v>
      </c>
      <c r="N331" s="230">
        <v>19.529999492689999</v>
      </c>
      <c r="V331" s="43" t="str">
        <f t="shared" si="11"/>
        <v>Matched Rotor Stator44440</v>
      </c>
      <c r="W331" s="231" t="s">
        <v>47</v>
      </c>
      <c r="X331" s="229">
        <v>44440</v>
      </c>
      <c r="Y331" s="230">
        <v>2.9233334859212201</v>
      </c>
    </row>
    <row r="332" spans="11:25" x14ac:dyDescent="0.35">
      <c r="K332" s="43" t="str">
        <f t="shared" si="10"/>
        <v>Matched Rotor Stator44470</v>
      </c>
      <c r="L332" s="231" t="s">
        <v>47</v>
      </c>
      <c r="M332" s="229">
        <v>44470</v>
      </c>
      <c r="N332" s="230">
        <v>16.9466663605223</v>
      </c>
      <c r="V332" s="43" t="str">
        <f t="shared" si="11"/>
        <v>Matched Rotor Stator44470</v>
      </c>
      <c r="W332" s="231" t="s">
        <v>47</v>
      </c>
      <c r="X332" s="229">
        <v>44470</v>
      </c>
      <c r="Y332" s="230">
        <v>1.46000003814697</v>
      </c>
    </row>
    <row r="333" spans="11:25" x14ac:dyDescent="0.35">
      <c r="K333" s="43" t="str">
        <f t="shared" si="10"/>
        <v>Matched Rotor Stator44501</v>
      </c>
      <c r="L333" s="231" t="s">
        <v>47</v>
      </c>
      <c r="M333" s="229">
        <v>44501</v>
      </c>
      <c r="N333" s="230">
        <v>16.9466663605223</v>
      </c>
      <c r="V333" s="43" t="str">
        <f t="shared" si="11"/>
        <v>Matched Rotor Stator44501</v>
      </c>
      <c r="W333" s="231" t="s">
        <v>47</v>
      </c>
      <c r="X333" s="229">
        <v>44501</v>
      </c>
      <c r="Y333" s="230">
        <v>1.46000003814697</v>
      </c>
    </row>
    <row r="334" spans="11:25" x14ac:dyDescent="0.35">
      <c r="K334" s="43" t="str">
        <f t="shared" si="10"/>
        <v>Matched Rotor Stator44531</v>
      </c>
      <c r="L334" s="231" t="s">
        <v>47</v>
      </c>
      <c r="M334" s="229">
        <v>44531</v>
      </c>
      <c r="N334" s="230">
        <v>16.9466663605223</v>
      </c>
      <c r="V334" s="43" t="str">
        <f t="shared" si="11"/>
        <v>Matched Rotor Stator44531</v>
      </c>
      <c r="W334" s="231" t="s">
        <v>47</v>
      </c>
      <c r="X334" s="229">
        <v>44531</v>
      </c>
      <c r="Y334" s="230">
        <v>1.46000003814697</v>
      </c>
    </row>
    <row r="335" spans="11:25" x14ac:dyDescent="0.35">
      <c r="K335" s="43" t="str">
        <f t="shared" si="10"/>
        <v>Matched Rotor Stator44562</v>
      </c>
      <c r="L335" s="231" t="s">
        <v>47</v>
      </c>
      <c r="M335" s="229">
        <v>44562</v>
      </c>
      <c r="N335" s="230">
        <v>14.5000003073364</v>
      </c>
      <c r="V335" s="43" t="str">
        <f t="shared" si="11"/>
        <v>Matched Rotor Stator44562</v>
      </c>
      <c r="W335" s="231" t="s">
        <v>47</v>
      </c>
      <c r="X335" s="229">
        <v>44562</v>
      </c>
      <c r="Y335" s="230">
        <v>2.2466665903727199</v>
      </c>
    </row>
    <row r="336" spans="11:25" x14ac:dyDescent="0.35">
      <c r="K336" s="43" t="str">
        <f t="shared" si="10"/>
        <v>Matched Rotor Stator44593</v>
      </c>
      <c r="L336" s="231" t="s">
        <v>47</v>
      </c>
      <c r="M336" s="229">
        <v>44593</v>
      </c>
      <c r="N336" s="230">
        <v>14.5000003073364</v>
      </c>
      <c r="V336" s="43" t="str">
        <f t="shared" si="11"/>
        <v>Matched Rotor Stator44593</v>
      </c>
      <c r="W336" s="231" t="s">
        <v>47</v>
      </c>
      <c r="X336" s="229">
        <v>44593</v>
      </c>
      <c r="Y336" s="230">
        <v>2.2466665903727199</v>
      </c>
    </row>
    <row r="337" spans="11:25" x14ac:dyDescent="0.35">
      <c r="K337" s="43" t="str">
        <f t="shared" si="10"/>
        <v>Matched Rotor Stator44621</v>
      </c>
      <c r="L337" s="231" t="s">
        <v>47</v>
      </c>
      <c r="M337" s="229">
        <v>44621</v>
      </c>
      <c r="N337" s="230">
        <v>14.5000003073364</v>
      </c>
      <c r="V337" s="43" t="str">
        <f t="shared" si="11"/>
        <v>Matched Rotor Stator44621</v>
      </c>
      <c r="W337" s="231" t="s">
        <v>47</v>
      </c>
      <c r="X337" s="229">
        <v>44621</v>
      </c>
      <c r="Y337" s="230">
        <v>2.2466665903727199</v>
      </c>
    </row>
    <row r="338" spans="11:25" x14ac:dyDescent="0.35">
      <c r="K338" s="43" t="str">
        <f t="shared" si="10"/>
        <v>Matched Rotor Stator44652</v>
      </c>
      <c r="L338" s="231" t="s">
        <v>47</v>
      </c>
      <c r="M338" s="229">
        <v>44652</v>
      </c>
      <c r="N338" s="230">
        <v>20.449999899913902</v>
      </c>
      <c r="V338" s="43" t="str">
        <f t="shared" si="11"/>
        <v>Matched Rotor Stator44652</v>
      </c>
      <c r="W338" s="231" t="s">
        <v>47</v>
      </c>
      <c r="X338" s="229">
        <v>44652</v>
      </c>
      <c r="Y338" s="230">
        <v>2.3900000254313101</v>
      </c>
    </row>
    <row r="339" spans="11:25" x14ac:dyDescent="0.35">
      <c r="K339" s="43" t="str">
        <f t="shared" si="10"/>
        <v>Matched Rotor Stator44682</v>
      </c>
      <c r="L339" s="231" t="s">
        <v>47</v>
      </c>
      <c r="M339" s="229">
        <v>44682</v>
      </c>
      <c r="N339" s="230">
        <v>20.449999899913902</v>
      </c>
      <c r="V339" s="43" t="str">
        <f t="shared" si="11"/>
        <v>Matched Rotor Stator44682</v>
      </c>
      <c r="W339" s="231" t="s">
        <v>47</v>
      </c>
      <c r="X339" s="229">
        <v>44682</v>
      </c>
      <c r="Y339" s="230">
        <v>2.3900000254313101</v>
      </c>
    </row>
    <row r="340" spans="11:25" x14ac:dyDescent="0.35">
      <c r="K340" s="43" t="str">
        <f t="shared" si="10"/>
        <v>Matched Rotor Stator44713</v>
      </c>
      <c r="L340" s="231" t="s">
        <v>47</v>
      </c>
      <c r="M340" s="229">
        <v>44713</v>
      </c>
      <c r="N340" s="230">
        <v>20.449999899913902</v>
      </c>
      <c r="V340" s="43" t="str">
        <f t="shared" si="11"/>
        <v>Matched Rotor Stator44713</v>
      </c>
      <c r="W340" s="231" t="s">
        <v>47</v>
      </c>
      <c r="X340" s="229">
        <v>44713</v>
      </c>
      <c r="Y340" s="230">
        <v>2.3900000254313101</v>
      </c>
    </row>
    <row r="341" spans="11:25" x14ac:dyDescent="0.35">
      <c r="K341" s="43" t="str">
        <f t="shared" si="10"/>
        <v>Matched Rotor Stator44743</v>
      </c>
      <c r="L341" s="231" t="s">
        <v>47</v>
      </c>
      <c r="M341" s="229">
        <v>44743</v>
      </c>
      <c r="N341" s="230">
        <v>19.846666562681399</v>
      </c>
      <c r="V341" s="43" t="str">
        <f t="shared" si="11"/>
        <v>Matched Rotor Stator44743</v>
      </c>
      <c r="W341" s="231" t="s">
        <v>47</v>
      </c>
      <c r="X341" s="229">
        <v>44743</v>
      </c>
      <c r="Y341" s="230">
        <v>2.7933333714803101</v>
      </c>
    </row>
    <row r="342" spans="11:25" x14ac:dyDescent="0.35">
      <c r="K342" s="43" t="str">
        <f t="shared" si="10"/>
        <v>Matched Rotor Stator44774</v>
      </c>
      <c r="L342" s="231" t="s">
        <v>47</v>
      </c>
      <c r="M342" s="229">
        <v>44774</v>
      </c>
      <c r="N342" s="230">
        <v>19.846666562681399</v>
      </c>
      <c r="V342" s="43" t="str">
        <f t="shared" si="11"/>
        <v>Matched Rotor Stator44774</v>
      </c>
      <c r="W342" s="231" t="s">
        <v>47</v>
      </c>
      <c r="X342" s="229">
        <v>44774</v>
      </c>
      <c r="Y342" s="230">
        <v>2.7933333714803101</v>
      </c>
    </row>
    <row r="343" spans="11:25" x14ac:dyDescent="0.35">
      <c r="K343" s="43" t="str">
        <f t="shared" si="10"/>
        <v>Matched Rotor Stator44805</v>
      </c>
      <c r="L343" s="231" t="s">
        <v>47</v>
      </c>
      <c r="M343" s="229">
        <v>44805</v>
      </c>
      <c r="N343" s="230">
        <v>19.846666562681399</v>
      </c>
      <c r="V343" s="43" t="str">
        <f t="shared" si="11"/>
        <v>Matched Rotor Stator44805</v>
      </c>
      <c r="W343" s="231" t="s">
        <v>47</v>
      </c>
      <c r="X343" s="229">
        <v>44805</v>
      </c>
      <c r="Y343" s="230">
        <v>2.7933333714803101</v>
      </c>
    </row>
    <row r="344" spans="11:25" x14ac:dyDescent="0.35">
      <c r="K344" s="43" t="str">
        <f t="shared" si="10"/>
        <v>Matched Rotor Stator44835</v>
      </c>
      <c r="L344" s="231" t="s">
        <v>47</v>
      </c>
      <c r="M344" s="229">
        <v>44835</v>
      </c>
      <c r="N344" s="230">
        <v>17.356666920085701</v>
      </c>
      <c r="V344" s="43" t="str">
        <f t="shared" si="11"/>
        <v>Matched Rotor Stator44835</v>
      </c>
      <c r="W344" s="231" t="s">
        <v>47</v>
      </c>
      <c r="X344" s="229">
        <v>44835</v>
      </c>
      <c r="Y344" s="230">
        <v>2.2266666094462102</v>
      </c>
    </row>
    <row r="345" spans="11:25" x14ac:dyDescent="0.35">
      <c r="K345" s="43" t="str">
        <f t="shared" si="10"/>
        <v>Matched Rotor Stator44866</v>
      </c>
      <c r="L345" s="231" t="s">
        <v>47</v>
      </c>
      <c r="M345" s="229">
        <v>44866</v>
      </c>
      <c r="N345" s="230">
        <v>17.356666920085701</v>
      </c>
      <c r="V345" s="43" t="str">
        <f t="shared" si="11"/>
        <v>Matched Rotor Stator44866</v>
      </c>
      <c r="W345" s="231" t="s">
        <v>47</v>
      </c>
      <c r="X345" s="229">
        <v>44866</v>
      </c>
      <c r="Y345" s="230">
        <v>2.2266666094462102</v>
      </c>
    </row>
    <row r="346" spans="11:25" x14ac:dyDescent="0.35">
      <c r="K346" s="43" t="str">
        <f t="shared" si="10"/>
        <v>Matched Rotor Stator44896</v>
      </c>
      <c r="L346" s="231" t="s">
        <v>47</v>
      </c>
      <c r="M346" s="229">
        <v>44896</v>
      </c>
      <c r="N346" s="230">
        <v>17.356666920085701</v>
      </c>
      <c r="V346" s="43" t="str">
        <f t="shared" si="11"/>
        <v>Matched Rotor Stator44896</v>
      </c>
      <c r="W346" s="231" t="s">
        <v>47</v>
      </c>
      <c r="X346" s="229">
        <v>44896</v>
      </c>
      <c r="Y346" s="230">
        <v>2.2266666094462102</v>
      </c>
    </row>
    <row r="347" spans="11:25" x14ac:dyDescent="0.35">
      <c r="K347" s="43" t="str">
        <f t="shared" si="10"/>
        <v>Matched Rotor Stator44927</v>
      </c>
      <c r="L347" s="231" t="s">
        <v>47</v>
      </c>
      <c r="M347" s="229">
        <v>44927</v>
      </c>
      <c r="N347" s="230">
        <v>14.4666663122674</v>
      </c>
      <c r="V347" s="43" t="str">
        <f t="shared" si="11"/>
        <v>Matched Rotor Stator44927</v>
      </c>
      <c r="W347" s="231" t="s">
        <v>47</v>
      </c>
      <c r="X347" s="229">
        <v>44927</v>
      </c>
      <c r="Y347" s="230">
        <v>2.5100000699361198</v>
      </c>
    </row>
    <row r="348" spans="11:25" x14ac:dyDescent="0.35">
      <c r="K348" s="43" t="str">
        <f t="shared" si="10"/>
        <v>Matched Rotor Stator44958</v>
      </c>
      <c r="L348" s="231" t="s">
        <v>47</v>
      </c>
      <c r="M348" s="229">
        <v>44958</v>
      </c>
      <c r="N348" s="230">
        <v>14.4666663122674</v>
      </c>
      <c r="V348" s="43" t="str">
        <f t="shared" si="11"/>
        <v>Matched Rotor Stator44958</v>
      </c>
      <c r="W348" s="231" t="s">
        <v>47</v>
      </c>
      <c r="X348" s="229">
        <v>44958</v>
      </c>
      <c r="Y348" s="230">
        <v>2.5100000699361198</v>
      </c>
    </row>
    <row r="349" spans="11:25" x14ac:dyDescent="0.35">
      <c r="K349" s="43" t="str">
        <f t="shared" si="10"/>
        <v>Matched Rotor Stator44986</v>
      </c>
      <c r="L349" s="231" t="s">
        <v>47</v>
      </c>
      <c r="M349" s="229">
        <v>44986</v>
      </c>
      <c r="N349" s="230">
        <v>14.4666663122674</v>
      </c>
      <c r="V349" s="43" t="str">
        <f t="shared" si="11"/>
        <v>Matched Rotor Stator44986</v>
      </c>
      <c r="W349" s="231" t="s">
        <v>47</v>
      </c>
      <c r="X349" s="229">
        <v>44986</v>
      </c>
      <c r="Y349" s="230">
        <v>2.5100000699361198</v>
      </c>
    </row>
    <row r="350" spans="11:25" x14ac:dyDescent="0.35">
      <c r="K350" s="43" t="str">
        <f t="shared" si="10"/>
        <v>Matched Rotor Stator45017</v>
      </c>
      <c r="L350" s="231" t="s">
        <v>47</v>
      </c>
      <c r="M350" s="229">
        <v>45017</v>
      </c>
      <c r="N350" s="230">
        <v>20.0433330281327</v>
      </c>
      <c r="V350" s="43" t="str">
        <f t="shared" si="11"/>
        <v>Matched Rotor Stator45017</v>
      </c>
      <c r="W350" s="231" t="s">
        <v>47</v>
      </c>
      <c r="X350" s="229">
        <v>45017</v>
      </c>
      <c r="Y350" s="230">
        <v>1.6933333079020201</v>
      </c>
    </row>
    <row r="351" spans="11:25" x14ac:dyDescent="0.35">
      <c r="K351" s="43" t="str">
        <f t="shared" si="10"/>
        <v>Matched Rotor Stator45047</v>
      </c>
      <c r="L351" s="231" t="s">
        <v>47</v>
      </c>
      <c r="M351" s="229">
        <v>45047</v>
      </c>
      <c r="N351" s="230">
        <v>20.0433330281327</v>
      </c>
      <c r="V351" s="43" t="str">
        <f t="shared" si="11"/>
        <v>Matched Rotor Stator45047</v>
      </c>
      <c r="W351" s="231" t="s">
        <v>47</v>
      </c>
      <c r="X351" s="229">
        <v>45047</v>
      </c>
      <c r="Y351" s="230">
        <v>1.6933333079020201</v>
      </c>
    </row>
    <row r="352" spans="11:25" x14ac:dyDescent="0.35">
      <c r="K352" s="43" t="str">
        <f t="shared" si="10"/>
        <v>Matched Rotor Stator45078</v>
      </c>
      <c r="L352" s="231" t="s">
        <v>47</v>
      </c>
      <c r="M352" s="229">
        <v>45078</v>
      </c>
      <c r="N352" s="230">
        <v>20.0433330281327</v>
      </c>
      <c r="V352" s="43" t="str">
        <f t="shared" si="11"/>
        <v>Matched Rotor Stator45078</v>
      </c>
      <c r="W352" s="231" t="s">
        <v>47</v>
      </c>
      <c r="X352" s="229">
        <v>45078</v>
      </c>
      <c r="Y352" s="230">
        <v>1.6933333079020201</v>
      </c>
    </row>
    <row r="353" spans="11:25" x14ac:dyDescent="0.35">
      <c r="K353" s="43" t="str">
        <f t="shared" si="10"/>
        <v>Matched Rotor Stator45108</v>
      </c>
      <c r="L353" s="231" t="s">
        <v>47</v>
      </c>
      <c r="M353" s="229">
        <v>45108</v>
      </c>
      <c r="N353" s="230">
        <v>18.903332926333</v>
      </c>
      <c r="V353" s="43" t="str">
        <f t="shared" si="11"/>
        <v>Matched Rotor Stator45108</v>
      </c>
      <c r="W353" s="231" t="s">
        <v>47</v>
      </c>
      <c r="X353" s="229">
        <v>45108</v>
      </c>
      <c r="Y353" s="230">
        <v>1.3733332951863599</v>
      </c>
    </row>
    <row r="354" spans="11:25" x14ac:dyDescent="0.35">
      <c r="K354" s="43" t="str">
        <f t="shared" si="10"/>
        <v>Matched Rotor Stator45139</v>
      </c>
      <c r="L354" s="231" t="s">
        <v>47</v>
      </c>
      <c r="M354" s="229">
        <v>45139</v>
      </c>
      <c r="N354" s="230">
        <v>18.903332926333</v>
      </c>
      <c r="V354" s="43" t="str">
        <f t="shared" si="11"/>
        <v>Matched Rotor Stator45139</v>
      </c>
      <c r="W354" s="231" t="s">
        <v>47</v>
      </c>
      <c r="X354" s="229">
        <v>45139</v>
      </c>
      <c r="Y354" s="230">
        <v>1.3733332951863599</v>
      </c>
    </row>
    <row r="355" spans="11:25" x14ac:dyDescent="0.35">
      <c r="K355" s="43" t="str">
        <f t="shared" si="10"/>
        <v>Matched Rotor Stator45170</v>
      </c>
      <c r="L355" s="231" t="s">
        <v>47</v>
      </c>
      <c r="M355" s="229">
        <v>45170</v>
      </c>
      <c r="N355" s="230">
        <v>18.903332926333</v>
      </c>
      <c r="V355" s="43" t="str">
        <f t="shared" si="11"/>
        <v>Matched Rotor Stator45170</v>
      </c>
      <c r="W355" s="231" t="s">
        <v>47</v>
      </c>
      <c r="X355" s="229">
        <v>45170</v>
      </c>
      <c r="Y355" s="230">
        <v>1.3733332951863599</v>
      </c>
    </row>
    <row r="356" spans="11:25" x14ac:dyDescent="0.35">
      <c r="K356" s="43" t="str">
        <f t="shared" si="10"/>
        <v>Matched Rotor Stator45200</v>
      </c>
      <c r="L356" s="231" t="s">
        <v>47</v>
      </c>
      <c r="M356" s="229">
        <v>45200</v>
      </c>
      <c r="N356" s="230">
        <v>16.856666615853701</v>
      </c>
      <c r="V356" s="43" t="str">
        <f t="shared" si="11"/>
        <v>Matched Rotor Stator45200</v>
      </c>
      <c r="W356" s="231" t="s">
        <v>47</v>
      </c>
      <c r="X356" s="229">
        <v>45200</v>
      </c>
      <c r="Y356" s="230">
        <v>1.8866666158040399</v>
      </c>
    </row>
    <row r="357" spans="11:25" x14ac:dyDescent="0.35">
      <c r="K357" s="43" t="str">
        <f t="shared" si="10"/>
        <v>Matched Rotor Stator45231</v>
      </c>
      <c r="L357" s="231" t="s">
        <v>47</v>
      </c>
      <c r="M357" s="229">
        <v>45231</v>
      </c>
      <c r="N357" s="230">
        <v>16.856666615853701</v>
      </c>
      <c r="V357" s="43" t="str">
        <f t="shared" si="11"/>
        <v>Matched Rotor Stator45231</v>
      </c>
      <c r="W357" s="231" t="s">
        <v>47</v>
      </c>
      <c r="X357" s="229">
        <v>45231</v>
      </c>
      <c r="Y357" s="230">
        <v>1.8866666158040399</v>
      </c>
    </row>
    <row r="358" spans="11:25" x14ac:dyDescent="0.35">
      <c r="K358" s="43" t="str">
        <f t="shared" si="10"/>
        <v>Matched Rotor Stator45261</v>
      </c>
      <c r="L358" s="231" t="s">
        <v>47</v>
      </c>
      <c r="M358" s="229">
        <v>45261</v>
      </c>
      <c r="N358" s="230">
        <v>16.856666615853701</v>
      </c>
      <c r="V358" s="43" t="str">
        <f t="shared" si="11"/>
        <v>Matched Rotor Stator45261</v>
      </c>
      <c r="W358" s="231" t="s">
        <v>47</v>
      </c>
      <c r="X358" s="229">
        <v>45261</v>
      </c>
      <c r="Y358" s="230">
        <v>1.8866666158040399</v>
      </c>
    </row>
    <row r="359" spans="11:25" x14ac:dyDescent="0.35">
      <c r="K359" s="43" t="str">
        <f t="shared" si="10"/>
        <v>Matched Rotor Stator45292</v>
      </c>
      <c r="L359" s="231" t="s">
        <v>47</v>
      </c>
      <c r="M359" s="229">
        <v>45292</v>
      </c>
      <c r="N359" s="230">
        <v>14.140000103041499</v>
      </c>
      <c r="V359" s="43" t="str">
        <f t="shared" si="11"/>
        <v>Matched Rotor Stator45292</v>
      </c>
      <c r="W359" s="231" t="s">
        <v>47</v>
      </c>
      <c r="X359" s="229">
        <v>45292</v>
      </c>
      <c r="Y359" s="230">
        <v>1.53999996185303</v>
      </c>
    </row>
    <row r="360" spans="11:25" x14ac:dyDescent="0.35">
      <c r="K360" s="43" t="str">
        <f t="shared" si="10"/>
        <v>Matched Rotor Stator45323</v>
      </c>
      <c r="L360" s="231" t="s">
        <v>47</v>
      </c>
      <c r="M360" s="229">
        <v>45323</v>
      </c>
      <c r="N360" s="230">
        <v>14.140000103041499</v>
      </c>
      <c r="V360" s="43" t="str">
        <f t="shared" si="11"/>
        <v>Matched Rotor Stator45323</v>
      </c>
      <c r="W360" s="231" t="s">
        <v>47</v>
      </c>
      <c r="X360" s="229">
        <v>45323</v>
      </c>
      <c r="Y360" s="230">
        <v>1.53999996185303</v>
      </c>
    </row>
    <row r="361" spans="11:25" x14ac:dyDescent="0.35">
      <c r="K361" s="43" t="str">
        <f t="shared" si="10"/>
        <v>Matched Rotor Stator45352</v>
      </c>
      <c r="L361" s="231" t="s">
        <v>47</v>
      </c>
      <c r="M361" s="229">
        <v>45352</v>
      </c>
      <c r="N361" s="230">
        <v>14.140000103041499</v>
      </c>
      <c r="V361" s="43" t="str">
        <f t="shared" si="11"/>
        <v>Matched Rotor Stator45352</v>
      </c>
      <c r="W361" s="231" t="s">
        <v>47</v>
      </c>
      <c r="X361" s="229">
        <v>45352</v>
      </c>
      <c r="Y361" s="230">
        <v>1.53999996185303</v>
      </c>
    </row>
    <row r="362" spans="11:25" x14ac:dyDescent="0.35">
      <c r="K362" s="43" t="str">
        <f t="shared" si="10"/>
        <v>Matched Rotor Stator45383</v>
      </c>
      <c r="L362" s="231" t="s">
        <v>47</v>
      </c>
      <c r="M362" s="229">
        <v>45383</v>
      </c>
      <c r="N362" s="230">
        <v>20.016666616002698</v>
      </c>
      <c r="V362" s="43" t="str">
        <f t="shared" si="11"/>
        <v>Matched Rotor Stator45383</v>
      </c>
      <c r="W362" s="231" t="s">
        <v>47</v>
      </c>
      <c r="X362" s="229">
        <v>45383</v>
      </c>
      <c r="Y362" s="230">
        <v>2.3766667048136401</v>
      </c>
    </row>
    <row r="363" spans="11:25" x14ac:dyDescent="0.35">
      <c r="K363" s="43" t="str">
        <f t="shared" si="10"/>
        <v>Matched Rotor Stator45413</v>
      </c>
      <c r="L363" s="231" t="s">
        <v>47</v>
      </c>
      <c r="M363" s="229">
        <v>45413</v>
      </c>
      <c r="N363" s="230">
        <v>20.016666616002698</v>
      </c>
      <c r="V363" s="43" t="str">
        <f t="shared" si="11"/>
        <v>Matched Rotor Stator45413</v>
      </c>
      <c r="W363" s="231" t="s">
        <v>47</v>
      </c>
      <c r="X363" s="229">
        <v>45413</v>
      </c>
      <c r="Y363" s="230">
        <v>2.3766667048136401</v>
      </c>
    </row>
    <row r="364" spans="11:25" x14ac:dyDescent="0.35">
      <c r="K364" s="43" t="str">
        <f t="shared" si="10"/>
        <v>Matched Rotor Stator45444</v>
      </c>
      <c r="L364" s="231" t="s">
        <v>47</v>
      </c>
      <c r="M364" s="229">
        <v>45444</v>
      </c>
      <c r="N364" s="230">
        <v>20.016666616002698</v>
      </c>
      <c r="V364" s="43" t="str">
        <f t="shared" si="11"/>
        <v>Matched Rotor Stator45444</v>
      </c>
      <c r="W364" s="231" t="s">
        <v>47</v>
      </c>
      <c r="X364" s="229">
        <v>45444</v>
      </c>
      <c r="Y364" s="230">
        <v>2.3766667048136401</v>
      </c>
    </row>
    <row r="365" spans="11:25" x14ac:dyDescent="0.35">
      <c r="K365" s="43" t="str">
        <f t="shared" si="10"/>
        <v>Matched Rotor Stator45474</v>
      </c>
      <c r="L365" s="231" t="s">
        <v>47</v>
      </c>
      <c r="M365" s="229">
        <v>45474</v>
      </c>
      <c r="N365" s="230">
        <v>18.973333742469499</v>
      </c>
      <c r="V365" s="43" t="str">
        <f t="shared" si="11"/>
        <v>Matched Rotor Stator45474</v>
      </c>
      <c r="W365" s="231" t="s">
        <v>47</v>
      </c>
      <c r="X365" s="229">
        <v>45474</v>
      </c>
      <c r="Y365" s="230">
        <v>1.96333328882853</v>
      </c>
    </row>
    <row r="366" spans="11:25" x14ac:dyDescent="0.35">
      <c r="K366" s="43" t="str">
        <f t="shared" si="10"/>
        <v>Matched Rotor Stator45505</v>
      </c>
      <c r="L366" s="231" t="s">
        <v>47</v>
      </c>
      <c r="M366" s="229">
        <v>45505</v>
      </c>
      <c r="N366" s="230">
        <v>18.973333742469499</v>
      </c>
      <c r="V366" s="43" t="str">
        <f t="shared" si="11"/>
        <v>Matched Rotor Stator45505</v>
      </c>
      <c r="W366" s="231" t="s">
        <v>47</v>
      </c>
      <c r="X366" s="229">
        <v>45505</v>
      </c>
      <c r="Y366" s="230">
        <v>1.96333328882853</v>
      </c>
    </row>
    <row r="367" spans="11:25" x14ac:dyDescent="0.35">
      <c r="K367" s="43" t="str">
        <f t="shared" si="10"/>
        <v>Matched Rotor Stator45536</v>
      </c>
      <c r="L367" s="231" t="s">
        <v>47</v>
      </c>
      <c r="M367" s="229">
        <v>45536</v>
      </c>
      <c r="N367" s="230">
        <v>18.973333742469499</v>
      </c>
      <c r="V367" s="43" t="str">
        <f t="shared" si="11"/>
        <v>Matched Rotor Stator45536</v>
      </c>
      <c r="W367" s="231" t="s">
        <v>47</v>
      </c>
      <c r="X367" s="229">
        <v>45536</v>
      </c>
      <c r="Y367" s="230">
        <v>1.96333328882853</v>
      </c>
    </row>
    <row r="368" spans="11:25" x14ac:dyDescent="0.35">
      <c r="K368" s="43" t="str">
        <f t="shared" si="10"/>
        <v>Matched Rotor Stator45566</v>
      </c>
      <c r="L368" s="231" t="s">
        <v>47</v>
      </c>
      <c r="M368" s="229">
        <v>45566</v>
      </c>
      <c r="N368" s="230">
        <v>17.566666159158</v>
      </c>
      <c r="V368" s="43" t="str">
        <f t="shared" si="11"/>
        <v>Matched Rotor Stator45566</v>
      </c>
      <c r="W368" s="231" t="s">
        <v>47</v>
      </c>
      <c r="X368" s="229">
        <v>45566</v>
      </c>
      <c r="Y368" s="230">
        <v>1.96333328882853</v>
      </c>
    </row>
    <row r="369" spans="11:25" x14ac:dyDescent="0.35">
      <c r="K369" s="43" t="str">
        <f t="shared" si="10"/>
        <v>Matched Rotor Stator45597</v>
      </c>
      <c r="L369" s="231" t="s">
        <v>47</v>
      </c>
      <c r="M369" s="229">
        <v>45597</v>
      </c>
      <c r="N369" s="230">
        <v>17.566666159158</v>
      </c>
      <c r="V369" s="43" t="str">
        <f t="shared" si="11"/>
        <v>Matched Rotor Stator45597</v>
      </c>
      <c r="W369" s="231" t="s">
        <v>47</v>
      </c>
      <c r="X369" s="229">
        <v>45597</v>
      </c>
      <c r="Y369" s="230">
        <v>1.96333328882853</v>
      </c>
    </row>
    <row r="370" spans="11:25" x14ac:dyDescent="0.35">
      <c r="K370" s="43" t="str">
        <f t="shared" si="10"/>
        <v>Matched Rotor Stator45627</v>
      </c>
      <c r="L370" s="231" t="s">
        <v>47</v>
      </c>
      <c r="M370" s="229">
        <v>45627</v>
      </c>
      <c r="N370" s="230">
        <v>17.566666159158</v>
      </c>
      <c r="V370" s="43" t="str">
        <f t="shared" si="11"/>
        <v>Matched Rotor Stator45627</v>
      </c>
      <c r="W370" s="231" t="s">
        <v>47</v>
      </c>
      <c r="X370" s="229">
        <v>45627</v>
      </c>
      <c r="Y370" s="230">
        <v>1.96333328882853</v>
      </c>
    </row>
    <row r="371" spans="11:25" x14ac:dyDescent="0.35">
      <c r="K371" s="43" t="str">
        <f t="shared" si="10"/>
        <v>Power Turbine Module43800</v>
      </c>
      <c r="L371" s="231" t="s">
        <v>48</v>
      </c>
      <c r="M371" s="229">
        <v>43800</v>
      </c>
      <c r="N371" s="230">
        <v>5.1566665669282301</v>
      </c>
      <c r="V371" s="43" t="str">
        <f t="shared" si="11"/>
        <v>Power Turbine Module43800</v>
      </c>
      <c r="W371" s="231" t="s">
        <v>48</v>
      </c>
      <c r="X371" s="229">
        <v>43800</v>
      </c>
      <c r="Y371" s="230">
        <v>2.5100000699361198</v>
      </c>
    </row>
    <row r="372" spans="11:25" x14ac:dyDescent="0.35">
      <c r="K372" s="43" t="str">
        <f t="shared" si="10"/>
        <v>Power Turbine Module43831</v>
      </c>
      <c r="L372" s="231" t="s">
        <v>48</v>
      </c>
      <c r="M372" s="229">
        <v>43831</v>
      </c>
      <c r="N372" s="230">
        <v>13.4466662108898</v>
      </c>
      <c r="V372" s="43" t="str">
        <f t="shared" si="11"/>
        <v>Power Turbine Module43831</v>
      </c>
      <c r="W372" s="231" t="s">
        <v>48</v>
      </c>
      <c r="X372" s="229">
        <v>43831</v>
      </c>
      <c r="Y372" s="230">
        <v>0.15666666502753901</v>
      </c>
    </row>
    <row r="373" spans="11:25" x14ac:dyDescent="0.35">
      <c r="K373" s="43" t="str">
        <f t="shared" si="10"/>
        <v>Power Turbine Module43862</v>
      </c>
      <c r="L373" s="231" t="s">
        <v>48</v>
      </c>
      <c r="M373" s="229">
        <v>43862</v>
      </c>
      <c r="N373" s="230">
        <v>13.4466662108898</v>
      </c>
      <c r="V373" s="43" t="str">
        <f t="shared" si="11"/>
        <v>Power Turbine Module43862</v>
      </c>
      <c r="W373" s="231" t="s">
        <v>48</v>
      </c>
      <c r="X373" s="229">
        <v>43862</v>
      </c>
      <c r="Y373" s="230">
        <v>0.15666666502753901</v>
      </c>
    </row>
    <row r="374" spans="11:25" x14ac:dyDescent="0.35">
      <c r="K374" s="43" t="str">
        <f t="shared" si="10"/>
        <v>Power Turbine Module43891</v>
      </c>
      <c r="L374" s="231" t="s">
        <v>48</v>
      </c>
      <c r="M374" s="229">
        <v>43891</v>
      </c>
      <c r="N374" s="230">
        <v>13.4466662108898</v>
      </c>
      <c r="V374" s="43" t="str">
        <f t="shared" si="11"/>
        <v>Power Turbine Module43891</v>
      </c>
      <c r="W374" s="231" t="s">
        <v>48</v>
      </c>
      <c r="X374" s="229">
        <v>43891</v>
      </c>
      <c r="Y374" s="230">
        <v>0.15666666502753901</v>
      </c>
    </row>
    <row r="375" spans="11:25" x14ac:dyDescent="0.35">
      <c r="K375" s="43" t="str">
        <f t="shared" si="10"/>
        <v>Power Turbine Module43922</v>
      </c>
      <c r="L375" s="231" t="s">
        <v>48</v>
      </c>
      <c r="M375" s="229">
        <v>43922</v>
      </c>
      <c r="N375" s="230">
        <v>18.666666507720901</v>
      </c>
      <c r="V375" s="43" t="str">
        <f t="shared" si="11"/>
        <v>Power Turbine Module43922</v>
      </c>
      <c r="W375" s="231" t="s">
        <v>48</v>
      </c>
      <c r="X375" s="229">
        <v>43922</v>
      </c>
      <c r="Y375" s="230">
        <v>0.78999999165534995</v>
      </c>
    </row>
    <row r="376" spans="11:25" x14ac:dyDescent="0.35">
      <c r="K376" s="43" t="str">
        <f t="shared" si="10"/>
        <v>Power Turbine Module43952</v>
      </c>
      <c r="L376" s="231" t="s">
        <v>48</v>
      </c>
      <c r="M376" s="229">
        <v>43952</v>
      </c>
      <c r="N376" s="230">
        <v>18.666666507720901</v>
      </c>
      <c r="V376" s="43" t="str">
        <f t="shared" si="11"/>
        <v>Power Turbine Module43952</v>
      </c>
      <c r="W376" s="231" t="s">
        <v>48</v>
      </c>
      <c r="X376" s="229">
        <v>43952</v>
      </c>
      <c r="Y376" s="230">
        <v>0.78999999165534995</v>
      </c>
    </row>
    <row r="377" spans="11:25" x14ac:dyDescent="0.35">
      <c r="K377" s="43" t="str">
        <f t="shared" si="10"/>
        <v>Power Turbine Module43983</v>
      </c>
      <c r="L377" s="231" t="s">
        <v>48</v>
      </c>
      <c r="M377" s="229">
        <v>43983</v>
      </c>
      <c r="N377" s="230">
        <v>18.666666507720901</v>
      </c>
      <c r="V377" s="43" t="str">
        <f t="shared" si="11"/>
        <v>Power Turbine Module43983</v>
      </c>
      <c r="W377" s="231" t="s">
        <v>48</v>
      </c>
      <c r="X377" s="229">
        <v>43983</v>
      </c>
      <c r="Y377" s="230">
        <v>0.78999999165534995</v>
      </c>
    </row>
    <row r="378" spans="11:25" x14ac:dyDescent="0.35">
      <c r="K378" s="43" t="str">
        <f t="shared" si="10"/>
        <v>Power Turbine Module44013</v>
      </c>
      <c r="L378" s="231" t="s">
        <v>48</v>
      </c>
      <c r="M378" s="229">
        <v>44013</v>
      </c>
      <c r="N378" s="230">
        <v>17.756666759649899</v>
      </c>
      <c r="V378" s="43" t="str">
        <f t="shared" si="11"/>
        <v>Power Turbine Module44013</v>
      </c>
      <c r="W378" s="231" t="s">
        <v>48</v>
      </c>
      <c r="X378" s="229">
        <v>44013</v>
      </c>
      <c r="Y378" s="230">
        <v>0.38333332538604697</v>
      </c>
    </row>
    <row r="379" spans="11:25" x14ac:dyDescent="0.35">
      <c r="K379" s="43" t="str">
        <f t="shared" si="10"/>
        <v>Power Turbine Module44044</v>
      </c>
      <c r="L379" s="231" t="s">
        <v>48</v>
      </c>
      <c r="M379" s="229">
        <v>44044</v>
      </c>
      <c r="N379" s="230">
        <v>17.756666759649899</v>
      </c>
      <c r="V379" s="43" t="str">
        <f t="shared" si="11"/>
        <v>Power Turbine Module44044</v>
      </c>
      <c r="W379" s="231" t="s">
        <v>48</v>
      </c>
      <c r="X379" s="229">
        <v>44044</v>
      </c>
      <c r="Y379" s="230">
        <v>0.38333332538604697</v>
      </c>
    </row>
    <row r="380" spans="11:25" x14ac:dyDescent="0.35">
      <c r="K380" s="43" t="str">
        <f t="shared" si="10"/>
        <v>Power Turbine Module44075</v>
      </c>
      <c r="L380" s="231" t="s">
        <v>48</v>
      </c>
      <c r="M380" s="229">
        <v>44075</v>
      </c>
      <c r="N380" s="230">
        <v>17.756666759649899</v>
      </c>
      <c r="V380" s="43" t="str">
        <f t="shared" si="11"/>
        <v>Power Turbine Module44075</v>
      </c>
      <c r="W380" s="231" t="s">
        <v>48</v>
      </c>
      <c r="X380" s="229">
        <v>44075</v>
      </c>
      <c r="Y380" s="230">
        <v>0.38333332538604697</v>
      </c>
    </row>
    <row r="381" spans="11:25" x14ac:dyDescent="0.35">
      <c r="K381" s="43" t="str">
        <f t="shared" si="10"/>
        <v>Power Turbine Module44105</v>
      </c>
      <c r="L381" s="231" t="s">
        <v>48</v>
      </c>
      <c r="M381" s="229">
        <v>44105</v>
      </c>
      <c r="N381" s="230">
        <v>15.9600004057089</v>
      </c>
      <c r="V381" s="43" t="str">
        <f t="shared" si="11"/>
        <v>Power Turbine Module44105</v>
      </c>
      <c r="W381" s="231" t="s">
        <v>48</v>
      </c>
      <c r="X381" s="229">
        <v>44105</v>
      </c>
      <c r="Y381" s="230">
        <v>0.55333332220713305</v>
      </c>
    </row>
    <row r="382" spans="11:25" x14ac:dyDescent="0.35">
      <c r="K382" s="43" t="str">
        <f t="shared" si="10"/>
        <v>Power Turbine Module44136</v>
      </c>
      <c r="L382" s="231" t="s">
        <v>48</v>
      </c>
      <c r="M382" s="229">
        <v>44136</v>
      </c>
      <c r="N382" s="230">
        <v>15.9600004057089</v>
      </c>
      <c r="V382" s="43" t="str">
        <f t="shared" si="11"/>
        <v>Power Turbine Module44136</v>
      </c>
      <c r="W382" s="231" t="s">
        <v>48</v>
      </c>
      <c r="X382" s="229">
        <v>44136</v>
      </c>
      <c r="Y382" s="230">
        <v>0.55333332220713305</v>
      </c>
    </row>
    <row r="383" spans="11:25" x14ac:dyDescent="0.35">
      <c r="K383" s="43" t="str">
        <f t="shared" si="10"/>
        <v>Power Turbine Module44166</v>
      </c>
      <c r="L383" s="231" t="s">
        <v>48</v>
      </c>
      <c r="M383" s="229">
        <v>44166</v>
      </c>
      <c r="N383" s="230">
        <v>15.9600004057089</v>
      </c>
      <c r="V383" s="43" t="str">
        <f t="shared" si="11"/>
        <v>Power Turbine Module44166</v>
      </c>
      <c r="W383" s="231" t="s">
        <v>48</v>
      </c>
      <c r="X383" s="229">
        <v>44166</v>
      </c>
      <c r="Y383" s="230">
        <v>0.55333332220713305</v>
      </c>
    </row>
    <row r="384" spans="11:25" x14ac:dyDescent="0.35">
      <c r="K384" s="43" t="str">
        <f t="shared" si="10"/>
        <v>Power Turbine Module44197</v>
      </c>
      <c r="L384" s="231" t="s">
        <v>48</v>
      </c>
      <c r="M384" s="229">
        <v>44197</v>
      </c>
      <c r="N384" s="230">
        <v>13.529999385277399</v>
      </c>
      <c r="V384" s="43" t="str">
        <f t="shared" si="11"/>
        <v>Power Turbine Module44197</v>
      </c>
      <c r="W384" s="231" t="s">
        <v>48</v>
      </c>
      <c r="X384" s="229">
        <v>44197</v>
      </c>
      <c r="Y384" s="230">
        <v>0.33333334264655901</v>
      </c>
    </row>
    <row r="385" spans="11:25" x14ac:dyDescent="0.35">
      <c r="K385" s="43" t="str">
        <f t="shared" si="10"/>
        <v>Power Turbine Module44228</v>
      </c>
      <c r="L385" s="231" t="s">
        <v>48</v>
      </c>
      <c r="M385" s="229">
        <v>44228</v>
      </c>
      <c r="N385" s="230">
        <v>13.529999385277399</v>
      </c>
      <c r="V385" s="43" t="str">
        <f t="shared" si="11"/>
        <v>Power Turbine Module44228</v>
      </c>
      <c r="W385" s="231" t="s">
        <v>48</v>
      </c>
      <c r="X385" s="229">
        <v>44228</v>
      </c>
      <c r="Y385" s="230">
        <v>0.33333334264655901</v>
      </c>
    </row>
    <row r="386" spans="11:25" x14ac:dyDescent="0.35">
      <c r="K386" s="43" t="str">
        <f t="shared" si="10"/>
        <v>Power Turbine Module44256</v>
      </c>
      <c r="L386" s="231" t="s">
        <v>48</v>
      </c>
      <c r="M386" s="229">
        <v>44256</v>
      </c>
      <c r="N386" s="230">
        <v>13.529999385277399</v>
      </c>
      <c r="V386" s="43" t="str">
        <f t="shared" si="11"/>
        <v>Power Turbine Module44256</v>
      </c>
      <c r="W386" s="231" t="s">
        <v>48</v>
      </c>
      <c r="X386" s="229">
        <v>44256</v>
      </c>
      <c r="Y386" s="230">
        <v>0.33333334264655901</v>
      </c>
    </row>
    <row r="387" spans="11:25" x14ac:dyDescent="0.35">
      <c r="K387" s="43" t="str">
        <f t="shared" si="10"/>
        <v>Power Turbine Module44287</v>
      </c>
      <c r="L387" s="231" t="s">
        <v>48</v>
      </c>
      <c r="M387" s="229">
        <v>44287</v>
      </c>
      <c r="N387" s="230">
        <v>18.646666715542501</v>
      </c>
      <c r="V387" s="43" t="str">
        <f t="shared" si="11"/>
        <v>Power Turbine Module44287</v>
      </c>
      <c r="W387" s="231" t="s">
        <v>48</v>
      </c>
      <c r="X387" s="229">
        <v>44287</v>
      </c>
      <c r="Y387" s="235">
        <v>2.6666666070620199E-2</v>
      </c>
    </row>
    <row r="388" spans="11:25" x14ac:dyDescent="0.35">
      <c r="K388" s="43" t="str">
        <f t="shared" si="10"/>
        <v>Power Turbine Module44317</v>
      </c>
      <c r="L388" s="231" t="s">
        <v>48</v>
      </c>
      <c r="M388" s="229">
        <v>44317</v>
      </c>
      <c r="N388" s="230">
        <v>18.646666715542501</v>
      </c>
      <c r="V388" s="43" t="str">
        <f t="shared" si="11"/>
        <v>Power Turbine Module44317</v>
      </c>
      <c r="W388" s="231" t="s">
        <v>48</v>
      </c>
      <c r="X388" s="229">
        <v>44317</v>
      </c>
      <c r="Y388" s="235">
        <v>2.6666666070620199E-2</v>
      </c>
    </row>
    <row r="389" spans="11:25" x14ac:dyDescent="0.35">
      <c r="K389" s="43" t="str">
        <f t="shared" si="10"/>
        <v>Power Turbine Module44348</v>
      </c>
      <c r="L389" s="231" t="s">
        <v>48</v>
      </c>
      <c r="M389" s="229">
        <v>44348</v>
      </c>
      <c r="N389" s="230">
        <v>18.646666715542501</v>
      </c>
      <c r="V389" s="43" t="str">
        <f t="shared" si="11"/>
        <v>Power Turbine Module44348</v>
      </c>
      <c r="W389" s="231" t="s">
        <v>48</v>
      </c>
      <c r="X389" s="229">
        <v>44348</v>
      </c>
      <c r="Y389" s="235">
        <v>2.6666666070620199E-2</v>
      </c>
    </row>
    <row r="390" spans="11:25" x14ac:dyDescent="0.35">
      <c r="K390" s="43" t="str">
        <f t="shared" ref="K390:K453" si="12">L390&amp;M390</f>
        <v>Power Turbine Module44378</v>
      </c>
      <c r="L390" s="231" t="s">
        <v>48</v>
      </c>
      <c r="M390" s="229">
        <v>44378</v>
      </c>
      <c r="N390" s="230">
        <v>17.693333586057001</v>
      </c>
      <c r="V390" s="43" t="str">
        <f t="shared" ref="V390:V453" si="13">W390&amp;X390</f>
        <v>Power Turbine Module44378</v>
      </c>
      <c r="W390" s="231" t="s">
        <v>48</v>
      </c>
      <c r="X390" s="229">
        <v>44378</v>
      </c>
      <c r="Y390" s="230">
        <v>0.46999999880790699</v>
      </c>
    </row>
    <row r="391" spans="11:25" x14ac:dyDescent="0.35">
      <c r="K391" s="43" t="str">
        <f t="shared" si="12"/>
        <v>Power Turbine Module44409</v>
      </c>
      <c r="L391" s="231" t="s">
        <v>48</v>
      </c>
      <c r="M391" s="229">
        <v>44409</v>
      </c>
      <c r="N391" s="230">
        <v>17.693333586057001</v>
      </c>
      <c r="V391" s="43" t="str">
        <f t="shared" si="13"/>
        <v>Power Turbine Module44409</v>
      </c>
      <c r="W391" s="231" t="s">
        <v>48</v>
      </c>
      <c r="X391" s="229">
        <v>44409</v>
      </c>
      <c r="Y391" s="230">
        <v>0.46999999880790699</v>
      </c>
    </row>
    <row r="392" spans="11:25" x14ac:dyDescent="0.35">
      <c r="K392" s="43" t="str">
        <f t="shared" si="12"/>
        <v>Power Turbine Module44440</v>
      </c>
      <c r="L392" s="231" t="s">
        <v>48</v>
      </c>
      <c r="M392" s="229">
        <v>44440</v>
      </c>
      <c r="N392" s="230">
        <v>17.693333586057001</v>
      </c>
      <c r="V392" s="43" t="str">
        <f t="shared" si="13"/>
        <v>Power Turbine Module44440</v>
      </c>
      <c r="W392" s="231" t="s">
        <v>48</v>
      </c>
      <c r="X392" s="229">
        <v>44440</v>
      </c>
      <c r="Y392" s="230">
        <v>0.46999999880790699</v>
      </c>
    </row>
    <row r="393" spans="11:25" x14ac:dyDescent="0.35">
      <c r="K393" s="43" t="str">
        <f t="shared" si="12"/>
        <v>Power Turbine Module44470</v>
      </c>
      <c r="L393" s="231" t="s">
        <v>48</v>
      </c>
      <c r="M393" s="229">
        <v>44470</v>
      </c>
      <c r="N393" s="230">
        <v>16.093333075443901</v>
      </c>
      <c r="V393" s="43" t="str">
        <f t="shared" si="13"/>
        <v>Power Turbine Module44470</v>
      </c>
      <c r="W393" s="231" t="s">
        <v>48</v>
      </c>
      <c r="X393" s="229">
        <v>44470</v>
      </c>
      <c r="Y393" s="230">
        <v>0.29999999205271399</v>
      </c>
    </row>
    <row r="394" spans="11:25" x14ac:dyDescent="0.35">
      <c r="K394" s="43" t="str">
        <f t="shared" si="12"/>
        <v>Power Turbine Module44501</v>
      </c>
      <c r="L394" s="231" t="s">
        <v>48</v>
      </c>
      <c r="M394" s="229">
        <v>44501</v>
      </c>
      <c r="N394" s="230">
        <v>16.093333075443901</v>
      </c>
      <c r="V394" s="43" t="str">
        <f t="shared" si="13"/>
        <v>Power Turbine Module44501</v>
      </c>
      <c r="W394" s="231" t="s">
        <v>48</v>
      </c>
      <c r="X394" s="229">
        <v>44501</v>
      </c>
      <c r="Y394" s="230">
        <v>0.29999999205271399</v>
      </c>
    </row>
    <row r="395" spans="11:25" x14ac:dyDescent="0.35">
      <c r="K395" s="43" t="str">
        <f t="shared" si="12"/>
        <v>Power Turbine Module44531</v>
      </c>
      <c r="L395" s="231" t="s">
        <v>48</v>
      </c>
      <c r="M395" s="229">
        <v>44531</v>
      </c>
      <c r="N395" s="230">
        <v>16.093333075443901</v>
      </c>
      <c r="V395" s="43" t="str">
        <f t="shared" si="13"/>
        <v>Power Turbine Module44531</v>
      </c>
      <c r="W395" s="231" t="s">
        <v>48</v>
      </c>
      <c r="X395" s="229">
        <v>44531</v>
      </c>
      <c r="Y395" s="230">
        <v>0.29999999205271399</v>
      </c>
    </row>
    <row r="396" spans="11:25" x14ac:dyDescent="0.35">
      <c r="K396" s="43" t="str">
        <f t="shared" si="12"/>
        <v>Power Turbine Module44562</v>
      </c>
      <c r="L396" s="231" t="s">
        <v>48</v>
      </c>
      <c r="M396" s="229">
        <v>44562</v>
      </c>
      <c r="N396" s="230">
        <v>13.596666057904599</v>
      </c>
      <c r="V396" s="43" t="str">
        <f t="shared" si="13"/>
        <v>Power Turbine Module44562</v>
      </c>
      <c r="W396" s="231" t="s">
        <v>48</v>
      </c>
      <c r="X396" s="229">
        <v>44562</v>
      </c>
      <c r="Y396" s="230">
        <v>0.38666665554046598</v>
      </c>
    </row>
    <row r="397" spans="11:25" x14ac:dyDescent="0.35">
      <c r="K397" s="43" t="str">
        <f t="shared" si="12"/>
        <v>Power Turbine Module44593</v>
      </c>
      <c r="L397" s="231" t="s">
        <v>48</v>
      </c>
      <c r="M397" s="229">
        <v>44593</v>
      </c>
      <c r="N397" s="230">
        <v>13.596666057904599</v>
      </c>
      <c r="V397" s="43" t="str">
        <f t="shared" si="13"/>
        <v>Power Turbine Module44593</v>
      </c>
      <c r="W397" s="231" t="s">
        <v>48</v>
      </c>
      <c r="X397" s="229">
        <v>44593</v>
      </c>
      <c r="Y397" s="230">
        <v>0.38666665554046598</v>
      </c>
    </row>
    <row r="398" spans="11:25" x14ac:dyDescent="0.35">
      <c r="K398" s="43" t="str">
        <f t="shared" si="12"/>
        <v>Power Turbine Module44621</v>
      </c>
      <c r="L398" s="231" t="s">
        <v>48</v>
      </c>
      <c r="M398" s="229">
        <v>44621</v>
      </c>
      <c r="N398" s="230">
        <v>13.596666057904599</v>
      </c>
      <c r="V398" s="43" t="str">
        <f t="shared" si="13"/>
        <v>Power Turbine Module44621</v>
      </c>
      <c r="W398" s="231" t="s">
        <v>48</v>
      </c>
      <c r="X398" s="229">
        <v>44621</v>
      </c>
      <c r="Y398" s="230">
        <v>0.38666665554046598</v>
      </c>
    </row>
    <row r="399" spans="11:25" x14ac:dyDescent="0.35">
      <c r="K399" s="43" t="str">
        <f t="shared" si="12"/>
        <v>Power Turbine Module44652</v>
      </c>
      <c r="L399" s="231" t="s">
        <v>48</v>
      </c>
      <c r="M399" s="229">
        <v>44652</v>
      </c>
      <c r="N399" s="230">
        <v>18.799999545017901</v>
      </c>
      <c r="V399" s="43" t="str">
        <f t="shared" si="13"/>
        <v>Power Turbine Module44652</v>
      </c>
      <c r="W399" s="231" t="s">
        <v>48</v>
      </c>
      <c r="X399" s="229">
        <v>44652</v>
      </c>
      <c r="Y399" s="230">
        <v>0.59666665395100904</v>
      </c>
    </row>
    <row r="400" spans="11:25" x14ac:dyDescent="0.35">
      <c r="K400" s="43" t="str">
        <f t="shared" si="12"/>
        <v>Power Turbine Module44682</v>
      </c>
      <c r="L400" s="231" t="s">
        <v>48</v>
      </c>
      <c r="M400" s="229">
        <v>44682</v>
      </c>
      <c r="N400" s="230">
        <v>18.799999545017901</v>
      </c>
      <c r="V400" s="43" t="str">
        <f t="shared" si="13"/>
        <v>Power Turbine Module44682</v>
      </c>
      <c r="W400" s="231" t="s">
        <v>48</v>
      </c>
      <c r="X400" s="229">
        <v>44682</v>
      </c>
      <c r="Y400" s="230">
        <v>0.59666665395100904</v>
      </c>
    </row>
    <row r="401" spans="11:25" x14ac:dyDescent="0.35">
      <c r="K401" s="43" t="str">
        <f t="shared" si="12"/>
        <v>Power Turbine Module44713</v>
      </c>
      <c r="L401" s="231" t="s">
        <v>48</v>
      </c>
      <c r="M401" s="229">
        <v>44713</v>
      </c>
      <c r="N401" s="230">
        <v>18.799999545017901</v>
      </c>
      <c r="V401" s="43" t="str">
        <f t="shared" si="13"/>
        <v>Power Turbine Module44713</v>
      </c>
      <c r="W401" s="231" t="s">
        <v>48</v>
      </c>
      <c r="X401" s="229">
        <v>44713</v>
      </c>
      <c r="Y401" s="230">
        <v>0.59666665395100904</v>
      </c>
    </row>
    <row r="402" spans="11:25" x14ac:dyDescent="0.35">
      <c r="K402" s="43" t="str">
        <f t="shared" si="12"/>
        <v>Power Turbine Module44743</v>
      </c>
      <c r="L402" s="231" t="s">
        <v>48</v>
      </c>
      <c r="M402" s="229">
        <v>44743</v>
      </c>
      <c r="N402" s="230">
        <v>18.2033327718576</v>
      </c>
      <c r="V402" s="43" t="str">
        <f t="shared" si="13"/>
        <v>Power Turbine Module44743</v>
      </c>
      <c r="W402" s="231" t="s">
        <v>48</v>
      </c>
      <c r="X402" s="229">
        <v>44743</v>
      </c>
      <c r="Y402" s="230">
        <v>0.65666667930781797</v>
      </c>
    </row>
    <row r="403" spans="11:25" x14ac:dyDescent="0.35">
      <c r="K403" s="43" t="str">
        <f t="shared" si="12"/>
        <v>Power Turbine Module44774</v>
      </c>
      <c r="L403" s="231" t="s">
        <v>48</v>
      </c>
      <c r="M403" s="229">
        <v>44774</v>
      </c>
      <c r="N403" s="230">
        <v>18.2033327718576</v>
      </c>
      <c r="V403" s="43" t="str">
        <f t="shared" si="13"/>
        <v>Power Turbine Module44774</v>
      </c>
      <c r="W403" s="231" t="s">
        <v>48</v>
      </c>
      <c r="X403" s="229">
        <v>44774</v>
      </c>
      <c r="Y403" s="230">
        <v>0.65666667930781797</v>
      </c>
    </row>
    <row r="404" spans="11:25" x14ac:dyDescent="0.35">
      <c r="K404" s="43" t="str">
        <f t="shared" si="12"/>
        <v>Power Turbine Module44805</v>
      </c>
      <c r="L404" s="231" t="s">
        <v>48</v>
      </c>
      <c r="M404" s="229">
        <v>44805</v>
      </c>
      <c r="N404" s="230">
        <v>18.2033327718576</v>
      </c>
      <c r="V404" s="43" t="str">
        <f t="shared" si="13"/>
        <v>Power Turbine Module44805</v>
      </c>
      <c r="W404" s="231" t="s">
        <v>48</v>
      </c>
      <c r="X404" s="229">
        <v>44805</v>
      </c>
      <c r="Y404" s="230">
        <v>0.65666667930781797</v>
      </c>
    </row>
    <row r="405" spans="11:25" x14ac:dyDescent="0.35">
      <c r="K405" s="43" t="str">
        <f t="shared" si="12"/>
        <v>Power Turbine Module44835</v>
      </c>
      <c r="L405" s="231" t="s">
        <v>48</v>
      </c>
      <c r="M405" s="229">
        <v>44835</v>
      </c>
      <c r="N405" s="230">
        <v>15.7333337416252</v>
      </c>
      <c r="V405" s="43" t="str">
        <f t="shared" si="13"/>
        <v>Power Turbine Module44835</v>
      </c>
      <c r="W405" s="231" t="s">
        <v>48</v>
      </c>
      <c r="X405" s="229">
        <v>44835</v>
      </c>
      <c r="Y405" s="230">
        <v>1.1600000156710499</v>
      </c>
    </row>
    <row r="406" spans="11:25" x14ac:dyDescent="0.35">
      <c r="K406" s="43" t="str">
        <f t="shared" si="12"/>
        <v>Power Turbine Module44866</v>
      </c>
      <c r="L406" s="231" t="s">
        <v>48</v>
      </c>
      <c r="M406" s="229">
        <v>44866</v>
      </c>
      <c r="N406" s="230">
        <v>15.7333337416252</v>
      </c>
      <c r="V406" s="43" t="str">
        <f t="shared" si="13"/>
        <v>Power Turbine Module44866</v>
      </c>
      <c r="W406" s="231" t="s">
        <v>48</v>
      </c>
      <c r="X406" s="229">
        <v>44866</v>
      </c>
      <c r="Y406" s="230">
        <v>1.1600000156710499</v>
      </c>
    </row>
    <row r="407" spans="11:25" x14ac:dyDescent="0.35">
      <c r="K407" s="43" t="str">
        <f t="shared" si="12"/>
        <v>Power Turbine Module44896</v>
      </c>
      <c r="L407" s="231" t="s">
        <v>48</v>
      </c>
      <c r="M407" s="229">
        <v>44896</v>
      </c>
      <c r="N407" s="230">
        <v>15.7333337416252</v>
      </c>
      <c r="V407" s="43" t="str">
        <f t="shared" si="13"/>
        <v>Power Turbine Module44896</v>
      </c>
      <c r="W407" s="231" t="s">
        <v>48</v>
      </c>
      <c r="X407" s="229">
        <v>44896</v>
      </c>
      <c r="Y407" s="230">
        <v>1.1600000156710499</v>
      </c>
    </row>
    <row r="408" spans="11:25" x14ac:dyDescent="0.35">
      <c r="K408" s="43" t="str">
        <f t="shared" si="12"/>
        <v>Power Turbine Module44927</v>
      </c>
      <c r="L408" s="231" t="s">
        <v>48</v>
      </c>
      <c r="M408" s="229">
        <v>44927</v>
      </c>
      <c r="N408" s="230">
        <v>13.573333486914599</v>
      </c>
      <c r="V408" s="43" t="str">
        <f t="shared" si="13"/>
        <v>Power Turbine Module44927</v>
      </c>
      <c r="W408" s="231" t="s">
        <v>48</v>
      </c>
      <c r="X408" s="229">
        <v>44927</v>
      </c>
      <c r="Y408" s="230">
        <v>1.5766666792333099</v>
      </c>
    </row>
    <row r="409" spans="11:25" x14ac:dyDescent="0.35">
      <c r="K409" s="43" t="str">
        <f t="shared" si="12"/>
        <v>Power Turbine Module44958</v>
      </c>
      <c r="L409" s="231" t="s">
        <v>48</v>
      </c>
      <c r="M409" s="229">
        <v>44958</v>
      </c>
      <c r="N409" s="230">
        <v>13.573333486914599</v>
      </c>
      <c r="V409" s="43" t="str">
        <f t="shared" si="13"/>
        <v>Power Turbine Module44958</v>
      </c>
      <c r="W409" s="231" t="s">
        <v>48</v>
      </c>
      <c r="X409" s="229">
        <v>44958</v>
      </c>
      <c r="Y409" s="230">
        <v>1.5766666792333099</v>
      </c>
    </row>
    <row r="410" spans="11:25" x14ac:dyDescent="0.35">
      <c r="K410" s="43" t="str">
        <f t="shared" si="12"/>
        <v>Power Turbine Module44986</v>
      </c>
      <c r="L410" s="231" t="s">
        <v>48</v>
      </c>
      <c r="M410" s="229">
        <v>44986</v>
      </c>
      <c r="N410" s="230">
        <v>13.573333486914599</v>
      </c>
      <c r="V410" s="43" t="str">
        <f t="shared" si="13"/>
        <v>Power Turbine Module44986</v>
      </c>
      <c r="W410" s="231" t="s">
        <v>48</v>
      </c>
      <c r="X410" s="229">
        <v>44986</v>
      </c>
      <c r="Y410" s="230">
        <v>1.5766666792333099</v>
      </c>
    </row>
    <row r="411" spans="11:25" x14ac:dyDescent="0.35">
      <c r="K411" s="43" t="str">
        <f t="shared" si="12"/>
        <v>Power Turbine Module45017</v>
      </c>
      <c r="L411" s="231" t="s">
        <v>48</v>
      </c>
      <c r="M411" s="229">
        <v>45017</v>
      </c>
      <c r="N411" s="230">
        <v>18.356666107972501</v>
      </c>
      <c r="V411" s="43" t="str">
        <f t="shared" si="13"/>
        <v>Power Turbine Module45017</v>
      </c>
      <c r="W411" s="231" t="s">
        <v>48</v>
      </c>
      <c r="X411" s="229">
        <v>45017</v>
      </c>
      <c r="Y411" s="230">
        <v>1.12999997536341</v>
      </c>
    </row>
    <row r="412" spans="11:25" x14ac:dyDescent="0.35">
      <c r="K412" s="43" t="str">
        <f t="shared" si="12"/>
        <v>Power Turbine Module45047</v>
      </c>
      <c r="L412" s="231" t="s">
        <v>48</v>
      </c>
      <c r="M412" s="229">
        <v>45047</v>
      </c>
      <c r="N412" s="230">
        <v>18.356666107972501</v>
      </c>
      <c r="V412" s="43" t="str">
        <f t="shared" si="13"/>
        <v>Power Turbine Module45047</v>
      </c>
      <c r="W412" s="231" t="s">
        <v>48</v>
      </c>
      <c r="X412" s="229">
        <v>45047</v>
      </c>
      <c r="Y412" s="230">
        <v>1.12999997536341</v>
      </c>
    </row>
    <row r="413" spans="11:25" x14ac:dyDescent="0.35">
      <c r="K413" s="43" t="str">
        <f t="shared" si="12"/>
        <v>Power Turbine Module45078</v>
      </c>
      <c r="L413" s="231" t="s">
        <v>48</v>
      </c>
      <c r="M413" s="229">
        <v>45078</v>
      </c>
      <c r="N413" s="230">
        <v>18.356666107972501</v>
      </c>
      <c r="V413" s="43" t="str">
        <f t="shared" si="13"/>
        <v>Power Turbine Module45078</v>
      </c>
      <c r="W413" s="231" t="s">
        <v>48</v>
      </c>
      <c r="X413" s="229">
        <v>45078</v>
      </c>
      <c r="Y413" s="230">
        <v>1.12999997536341</v>
      </c>
    </row>
    <row r="414" spans="11:25" x14ac:dyDescent="0.35">
      <c r="K414" s="43" t="str">
        <f t="shared" si="12"/>
        <v>Power Turbine Module45108</v>
      </c>
      <c r="L414" s="231" t="s">
        <v>48</v>
      </c>
      <c r="M414" s="229">
        <v>45108</v>
      </c>
      <c r="N414" s="230">
        <v>17.879999950528099</v>
      </c>
      <c r="V414" s="43" t="str">
        <f t="shared" si="13"/>
        <v>Power Turbine Module45108</v>
      </c>
      <c r="W414" s="231" t="s">
        <v>48</v>
      </c>
      <c r="X414" s="229">
        <v>45108</v>
      </c>
      <c r="Y414" s="230">
        <v>1.4500000507881201</v>
      </c>
    </row>
    <row r="415" spans="11:25" x14ac:dyDescent="0.35">
      <c r="K415" s="43" t="str">
        <f t="shared" si="12"/>
        <v>Power Turbine Module45139</v>
      </c>
      <c r="L415" s="231" t="s">
        <v>48</v>
      </c>
      <c r="M415" s="229">
        <v>45139</v>
      </c>
      <c r="N415" s="230">
        <v>17.879999950528099</v>
      </c>
      <c r="V415" s="43" t="str">
        <f t="shared" si="13"/>
        <v>Power Turbine Module45139</v>
      </c>
      <c r="W415" s="231" t="s">
        <v>48</v>
      </c>
      <c r="X415" s="229">
        <v>45139</v>
      </c>
      <c r="Y415" s="230">
        <v>1.4500000507881201</v>
      </c>
    </row>
    <row r="416" spans="11:25" x14ac:dyDescent="0.35">
      <c r="K416" s="43" t="str">
        <f t="shared" si="12"/>
        <v>Power Turbine Module45170</v>
      </c>
      <c r="L416" s="231" t="s">
        <v>48</v>
      </c>
      <c r="M416" s="229">
        <v>45170</v>
      </c>
      <c r="N416" s="230">
        <v>17.879999950528099</v>
      </c>
      <c r="V416" s="43" t="str">
        <f t="shared" si="13"/>
        <v>Power Turbine Module45170</v>
      </c>
      <c r="W416" s="231" t="s">
        <v>48</v>
      </c>
      <c r="X416" s="229">
        <v>45170</v>
      </c>
      <c r="Y416" s="230">
        <v>1.4500000507881201</v>
      </c>
    </row>
    <row r="417" spans="11:25" x14ac:dyDescent="0.35">
      <c r="K417" s="43" t="str">
        <f t="shared" si="12"/>
        <v>Power Turbine Module45200</v>
      </c>
      <c r="L417" s="231" t="s">
        <v>48</v>
      </c>
      <c r="M417" s="229">
        <v>45200</v>
      </c>
      <c r="N417" s="230">
        <v>15.933333943287501</v>
      </c>
      <c r="V417" s="43" t="str">
        <f t="shared" si="13"/>
        <v>Power Turbine Module45200</v>
      </c>
      <c r="W417" s="231" t="s">
        <v>48</v>
      </c>
      <c r="X417" s="229">
        <v>45200</v>
      </c>
      <c r="Y417" s="230">
        <v>1.1400000353654201</v>
      </c>
    </row>
    <row r="418" spans="11:25" x14ac:dyDescent="0.35">
      <c r="K418" s="43" t="str">
        <f t="shared" si="12"/>
        <v>Power Turbine Module45231</v>
      </c>
      <c r="L418" s="231" t="s">
        <v>48</v>
      </c>
      <c r="M418" s="229">
        <v>45231</v>
      </c>
      <c r="N418" s="230">
        <v>15.933333943287501</v>
      </c>
      <c r="V418" s="43" t="str">
        <f t="shared" si="13"/>
        <v>Power Turbine Module45231</v>
      </c>
      <c r="W418" s="231" t="s">
        <v>48</v>
      </c>
      <c r="X418" s="229">
        <v>45231</v>
      </c>
      <c r="Y418" s="230">
        <v>1.1400000353654201</v>
      </c>
    </row>
    <row r="419" spans="11:25" x14ac:dyDescent="0.35">
      <c r="K419" s="43" t="str">
        <f t="shared" si="12"/>
        <v>Power Turbine Module45261</v>
      </c>
      <c r="L419" s="231" t="s">
        <v>48</v>
      </c>
      <c r="M419" s="229">
        <v>45261</v>
      </c>
      <c r="N419" s="230">
        <v>15.933333943287501</v>
      </c>
      <c r="V419" s="43" t="str">
        <f t="shared" si="13"/>
        <v>Power Turbine Module45261</v>
      </c>
      <c r="W419" s="231" t="s">
        <v>48</v>
      </c>
      <c r="X419" s="229">
        <v>45261</v>
      </c>
      <c r="Y419" s="230">
        <v>1.1400000353654201</v>
      </c>
    </row>
    <row r="420" spans="11:25" x14ac:dyDescent="0.35">
      <c r="K420" s="43" t="str">
        <f t="shared" si="12"/>
        <v>Power Turbine Module45292</v>
      </c>
      <c r="L420" s="231" t="s">
        <v>48</v>
      </c>
      <c r="M420" s="229">
        <v>45292</v>
      </c>
      <c r="N420" s="230">
        <v>13.266666611035699</v>
      </c>
      <c r="V420" s="43" t="str">
        <f t="shared" si="13"/>
        <v>Power Turbine Module45292</v>
      </c>
      <c r="W420" s="231" t="s">
        <v>48</v>
      </c>
      <c r="X420" s="229">
        <v>45292</v>
      </c>
      <c r="Y420" s="230">
        <v>1.1266667048136401</v>
      </c>
    </row>
    <row r="421" spans="11:25" x14ac:dyDescent="0.35">
      <c r="K421" s="43" t="str">
        <f t="shared" si="12"/>
        <v>Power Turbine Module45323</v>
      </c>
      <c r="L421" s="231" t="s">
        <v>48</v>
      </c>
      <c r="M421" s="229">
        <v>45323</v>
      </c>
      <c r="N421" s="230">
        <v>13.266666611035699</v>
      </c>
      <c r="V421" s="43" t="str">
        <f t="shared" si="13"/>
        <v>Power Turbine Module45323</v>
      </c>
      <c r="W421" s="231" t="s">
        <v>48</v>
      </c>
      <c r="X421" s="229">
        <v>45323</v>
      </c>
      <c r="Y421" s="230">
        <v>1.1266667048136401</v>
      </c>
    </row>
    <row r="422" spans="11:25" x14ac:dyDescent="0.35">
      <c r="K422" s="43" t="str">
        <f t="shared" si="12"/>
        <v>Power Turbine Module45352</v>
      </c>
      <c r="L422" s="231" t="s">
        <v>48</v>
      </c>
      <c r="M422" s="229">
        <v>45352</v>
      </c>
      <c r="N422" s="230">
        <v>13.266666611035699</v>
      </c>
      <c r="V422" s="43" t="str">
        <f t="shared" si="13"/>
        <v>Power Turbine Module45352</v>
      </c>
      <c r="W422" s="231" t="s">
        <v>48</v>
      </c>
      <c r="X422" s="229">
        <v>45352</v>
      </c>
      <c r="Y422" s="230">
        <v>1.1266667048136401</v>
      </c>
    </row>
    <row r="423" spans="11:25" x14ac:dyDescent="0.35">
      <c r="K423" s="43" t="str">
        <f t="shared" si="12"/>
        <v>Power Turbine Module45383</v>
      </c>
      <c r="L423" s="231" t="s">
        <v>48</v>
      </c>
      <c r="M423" s="229">
        <v>45383</v>
      </c>
      <c r="N423" s="230">
        <v>18.519999851783101</v>
      </c>
      <c r="V423" s="43" t="str">
        <f t="shared" si="13"/>
        <v>Power Turbine Module45383</v>
      </c>
      <c r="W423" s="231" t="s">
        <v>48</v>
      </c>
      <c r="X423" s="229">
        <v>45383</v>
      </c>
      <c r="Y423" s="230">
        <v>1.9933333396911599</v>
      </c>
    </row>
    <row r="424" spans="11:25" x14ac:dyDescent="0.35">
      <c r="K424" s="43" t="str">
        <f t="shared" si="12"/>
        <v>Power Turbine Module45413</v>
      </c>
      <c r="L424" s="231" t="s">
        <v>48</v>
      </c>
      <c r="M424" s="229">
        <v>45413</v>
      </c>
      <c r="N424" s="230">
        <v>18.519999851783101</v>
      </c>
      <c r="V424" s="43" t="str">
        <f t="shared" si="13"/>
        <v>Power Turbine Module45413</v>
      </c>
      <c r="W424" s="231" t="s">
        <v>48</v>
      </c>
      <c r="X424" s="229">
        <v>45413</v>
      </c>
      <c r="Y424" s="230">
        <v>1.9933333396911599</v>
      </c>
    </row>
    <row r="425" spans="11:25" x14ac:dyDescent="0.35">
      <c r="K425" s="43" t="str">
        <f t="shared" si="12"/>
        <v>Power Turbine Module45444</v>
      </c>
      <c r="L425" s="231" t="s">
        <v>48</v>
      </c>
      <c r="M425" s="229">
        <v>45444</v>
      </c>
      <c r="N425" s="230">
        <v>18.519999851783101</v>
      </c>
      <c r="V425" s="43" t="str">
        <f t="shared" si="13"/>
        <v>Power Turbine Module45444</v>
      </c>
      <c r="W425" s="231" t="s">
        <v>48</v>
      </c>
      <c r="X425" s="229">
        <v>45444</v>
      </c>
      <c r="Y425" s="230">
        <v>1.9933333396911599</v>
      </c>
    </row>
    <row r="426" spans="11:25" x14ac:dyDescent="0.35">
      <c r="K426" s="43" t="str">
        <f t="shared" si="12"/>
        <v>Power Turbine Module45474</v>
      </c>
      <c r="L426" s="231" t="s">
        <v>48</v>
      </c>
      <c r="M426" s="229">
        <v>45474</v>
      </c>
      <c r="N426" s="230">
        <v>17.446666111548701</v>
      </c>
      <c r="V426" s="43" t="str">
        <f t="shared" si="13"/>
        <v>Power Turbine Module45474</v>
      </c>
      <c r="W426" s="231" t="s">
        <v>48</v>
      </c>
      <c r="X426" s="229">
        <v>45474</v>
      </c>
      <c r="Y426" s="230">
        <v>2.21333328882853</v>
      </c>
    </row>
    <row r="427" spans="11:25" x14ac:dyDescent="0.35">
      <c r="K427" s="43" t="str">
        <f t="shared" si="12"/>
        <v>Power Turbine Module45505</v>
      </c>
      <c r="L427" s="231" t="s">
        <v>48</v>
      </c>
      <c r="M427" s="229">
        <v>45505</v>
      </c>
      <c r="N427" s="230">
        <v>17.446666111548701</v>
      </c>
      <c r="V427" s="43" t="str">
        <f t="shared" si="13"/>
        <v>Power Turbine Module45505</v>
      </c>
      <c r="W427" s="231" t="s">
        <v>48</v>
      </c>
      <c r="X427" s="229">
        <v>45505</v>
      </c>
      <c r="Y427" s="230">
        <v>2.21333328882853</v>
      </c>
    </row>
    <row r="428" spans="11:25" x14ac:dyDescent="0.35">
      <c r="K428" s="43" t="str">
        <f t="shared" si="12"/>
        <v>Power Turbine Module45536</v>
      </c>
      <c r="L428" s="231" t="s">
        <v>48</v>
      </c>
      <c r="M428" s="229">
        <v>45536</v>
      </c>
      <c r="N428" s="230">
        <v>17.446666111548701</v>
      </c>
      <c r="V428" s="43" t="str">
        <f t="shared" si="13"/>
        <v>Power Turbine Module45536</v>
      </c>
      <c r="W428" s="231" t="s">
        <v>48</v>
      </c>
      <c r="X428" s="229">
        <v>45536</v>
      </c>
      <c r="Y428" s="230">
        <v>2.21333328882853</v>
      </c>
    </row>
    <row r="429" spans="11:25" x14ac:dyDescent="0.35">
      <c r="K429" s="43" t="str">
        <f t="shared" si="12"/>
        <v>Power Turbine Module45566</v>
      </c>
      <c r="L429" s="231" t="s">
        <v>48</v>
      </c>
      <c r="M429" s="229">
        <v>45566</v>
      </c>
      <c r="N429" s="230">
        <v>16.399999946355798</v>
      </c>
      <c r="V429" s="43" t="str">
        <f t="shared" si="13"/>
        <v>Power Turbine Module45566</v>
      </c>
      <c r="W429" s="231" t="s">
        <v>48</v>
      </c>
      <c r="X429" s="229">
        <v>45566</v>
      </c>
      <c r="Y429" s="230">
        <v>1.98333335233231</v>
      </c>
    </row>
    <row r="430" spans="11:25" x14ac:dyDescent="0.35">
      <c r="K430" s="43" t="str">
        <f t="shared" si="12"/>
        <v>Power Turbine Module45597</v>
      </c>
      <c r="L430" s="231" t="s">
        <v>48</v>
      </c>
      <c r="M430" s="229">
        <v>45597</v>
      </c>
      <c r="N430" s="230">
        <v>16.399999946355798</v>
      </c>
      <c r="V430" s="43" t="str">
        <f t="shared" si="13"/>
        <v>Power Turbine Module45597</v>
      </c>
      <c r="W430" s="231" t="s">
        <v>48</v>
      </c>
      <c r="X430" s="229">
        <v>45597</v>
      </c>
      <c r="Y430" s="230">
        <v>1.98333335233231</v>
      </c>
    </row>
    <row r="431" spans="11:25" x14ac:dyDescent="0.35">
      <c r="K431" s="43" t="str">
        <f t="shared" si="12"/>
        <v>Power Turbine Module45627</v>
      </c>
      <c r="L431" s="231" t="s">
        <v>48</v>
      </c>
      <c r="M431" s="229">
        <v>45627</v>
      </c>
      <c r="N431" s="230">
        <v>16.399999946355798</v>
      </c>
      <c r="V431" s="43" t="str">
        <f t="shared" si="13"/>
        <v>Power Turbine Module45627</v>
      </c>
      <c r="W431" s="231" t="s">
        <v>48</v>
      </c>
      <c r="X431" s="229">
        <v>45627</v>
      </c>
      <c r="Y431" s="230">
        <v>1.98333335233231</v>
      </c>
    </row>
    <row r="432" spans="11:25" x14ac:dyDescent="0.35">
      <c r="K432" s="43" t="str">
        <f t="shared" si="12"/>
        <v>Stage 1 Nozzle Assy43800</v>
      </c>
      <c r="L432" s="231" t="s">
        <v>49</v>
      </c>
      <c r="M432" s="229">
        <v>43800</v>
      </c>
      <c r="N432" s="230">
        <v>2.6933333327372901</v>
      </c>
      <c r="V432" s="43" t="str">
        <f t="shared" si="13"/>
        <v>Stage 1 Nozzle Assy43800</v>
      </c>
      <c r="W432" s="231" t="s">
        <v>49</v>
      </c>
      <c r="X432" s="229">
        <v>43800</v>
      </c>
      <c r="Y432" s="230">
        <v>0</v>
      </c>
    </row>
    <row r="433" spans="11:25" x14ac:dyDescent="0.35">
      <c r="K433" s="43" t="str">
        <f t="shared" si="12"/>
        <v>Stage 1 Nozzle Assy43831</v>
      </c>
      <c r="L433" s="231" t="s">
        <v>49</v>
      </c>
      <c r="M433" s="229">
        <v>43831</v>
      </c>
      <c r="N433" s="230">
        <v>6.7233334680398302</v>
      </c>
      <c r="V433" s="43" t="str">
        <f t="shared" si="13"/>
        <v>Stage 1 Nozzle Assy43831</v>
      </c>
      <c r="W433" s="231" t="s">
        <v>49</v>
      </c>
      <c r="X433" s="229">
        <v>43831</v>
      </c>
      <c r="Y433" s="230">
        <v>0</v>
      </c>
    </row>
    <row r="434" spans="11:25" x14ac:dyDescent="0.35">
      <c r="K434" s="43" t="str">
        <f t="shared" si="12"/>
        <v>Stage 1 Nozzle Assy43862</v>
      </c>
      <c r="L434" s="231" t="s">
        <v>49</v>
      </c>
      <c r="M434" s="229">
        <v>43862</v>
      </c>
      <c r="N434" s="230">
        <v>6.7233334680398302</v>
      </c>
      <c r="V434" s="43" t="str">
        <f t="shared" si="13"/>
        <v>Stage 1 Nozzle Assy43862</v>
      </c>
      <c r="W434" s="231" t="s">
        <v>49</v>
      </c>
      <c r="X434" s="229">
        <v>43862</v>
      </c>
      <c r="Y434" s="230">
        <v>0</v>
      </c>
    </row>
    <row r="435" spans="11:25" x14ac:dyDescent="0.35">
      <c r="K435" s="43" t="str">
        <f t="shared" si="12"/>
        <v>Stage 1 Nozzle Assy43891</v>
      </c>
      <c r="L435" s="231" t="s">
        <v>49</v>
      </c>
      <c r="M435" s="229">
        <v>43891</v>
      </c>
      <c r="N435" s="230">
        <v>6.7233334680398302</v>
      </c>
      <c r="V435" s="43" t="str">
        <f t="shared" si="13"/>
        <v>Stage 1 Nozzle Assy43891</v>
      </c>
      <c r="W435" s="231" t="s">
        <v>49</v>
      </c>
      <c r="X435" s="229">
        <v>43891</v>
      </c>
      <c r="Y435" s="230">
        <v>0</v>
      </c>
    </row>
    <row r="436" spans="11:25" x14ac:dyDescent="0.35">
      <c r="K436" s="43" t="str">
        <f t="shared" si="12"/>
        <v>Stage 1 Nozzle Assy43922</v>
      </c>
      <c r="L436" s="231" t="s">
        <v>49</v>
      </c>
      <c r="M436" s="229">
        <v>43922</v>
      </c>
      <c r="N436" s="230">
        <v>9.5100000997384395</v>
      </c>
      <c r="V436" s="43" t="str">
        <f t="shared" si="13"/>
        <v>Stage 1 Nozzle Assy43922</v>
      </c>
      <c r="W436" s="231" t="s">
        <v>49</v>
      </c>
      <c r="X436" s="229">
        <v>43922</v>
      </c>
      <c r="Y436" s="230">
        <v>0</v>
      </c>
    </row>
    <row r="437" spans="11:25" x14ac:dyDescent="0.35">
      <c r="K437" s="43" t="str">
        <f t="shared" si="12"/>
        <v>Stage 1 Nozzle Assy43952</v>
      </c>
      <c r="L437" s="231" t="s">
        <v>49</v>
      </c>
      <c r="M437" s="229">
        <v>43952</v>
      </c>
      <c r="N437" s="230">
        <v>9.5100000997384395</v>
      </c>
      <c r="V437" s="43" t="str">
        <f t="shared" si="13"/>
        <v>Stage 1 Nozzle Assy43952</v>
      </c>
      <c r="W437" s="231" t="s">
        <v>49</v>
      </c>
      <c r="X437" s="229">
        <v>43952</v>
      </c>
      <c r="Y437" s="230">
        <v>0</v>
      </c>
    </row>
    <row r="438" spans="11:25" x14ac:dyDescent="0.35">
      <c r="K438" s="43" t="str">
        <f t="shared" si="12"/>
        <v>Stage 1 Nozzle Assy43983</v>
      </c>
      <c r="L438" s="231" t="s">
        <v>49</v>
      </c>
      <c r="M438" s="229">
        <v>43983</v>
      </c>
      <c r="N438" s="230">
        <v>9.5100000997384395</v>
      </c>
      <c r="V438" s="43" t="str">
        <f t="shared" si="13"/>
        <v>Stage 1 Nozzle Assy43983</v>
      </c>
      <c r="W438" s="231" t="s">
        <v>49</v>
      </c>
      <c r="X438" s="229">
        <v>43983</v>
      </c>
      <c r="Y438" s="230">
        <v>0</v>
      </c>
    </row>
    <row r="439" spans="11:25" x14ac:dyDescent="0.35">
      <c r="K439" s="43" t="str">
        <f t="shared" si="12"/>
        <v>Stage 1 Nozzle Assy44013</v>
      </c>
      <c r="L439" s="231" t="s">
        <v>49</v>
      </c>
      <c r="M439" s="229">
        <v>44013</v>
      </c>
      <c r="N439" s="230">
        <v>8.7699995438257901</v>
      </c>
      <c r="V439" s="43" t="str">
        <f t="shared" si="13"/>
        <v>Stage 1 Nozzle Assy44013</v>
      </c>
      <c r="W439" s="231" t="s">
        <v>49</v>
      </c>
      <c r="X439" s="229">
        <v>44013</v>
      </c>
      <c r="Y439" s="230">
        <v>0</v>
      </c>
    </row>
    <row r="440" spans="11:25" x14ac:dyDescent="0.35">
      <c r="K440" s="43" t="str">
        <f t="shared" si="12"/>
        <v>Stage 1 Nozzle Assy44044</v>
      </c>
      <c r="L440" s="231" t="s">
        <v>49</v>
      </c>
      <c r="M440" s="229">
        <v>44044</v>
      </c>
      <c r="N440" s="230">
        <v>8.7699995438257901</v>
      </c>
      <c r="V440" s="43" t="str">
        <f t="shared" si="13"/>
        <v>Stage 1 Nozzle Assy44044</v>
      </c>
      <c r="W440" s="231" t="s">
        <v>49</v>
      </c>
      <c r="X440" s="229">
        <v>44044</v>
      </c>
      <c r="Y440" s="230">
        <v>0</v>
      </c>
    </row>
    <row r="441" spans="11:25" x14ac:dyDescent="0.35">
      <c r="K441" s="43" t="str">
        <f t="shared" si="12"/>
        <v>Stage 1 Nozzle Assy44075</v>
      </c>
      <c r="L441" s="231" t="s">
        <v>49</v>
      </c>
      <c r="M441" s="229">
        <v>44075</v>
      </c>
      <c r="N441" s="230">
        <v>8.7699995438257901</v>
      </c>
      <c r="V441" s="43" t="str">
        <f t="shared" si="13"/>
        <v>Stage 1 Nozzle Assy44075</v>
      </c>
      <c r="W441" s="231" t="s">
        <v>49</v>
      </c>
      <c r="X441" s="229">
        <v>44075</v>
      </c>
      <c r="Y441" s="230">
        <v>0</v>
      </c>
    </row>
    <row r="442" spans="11:25" x14ac:dyDescent="0.35">
      <c r="K442" s="43" t="str">
        <f t="shared" si="12"/>
        <v>Stage 1 Nozzle Assy44105</v>
      </c>
      <c r="L442" s="231" t="s">
        <v>49</v>
      </c>
      <c r="M442" s="229">
        <v>44105</v>
      </c>
      <c r="N442" s="230">
        <v>8.1166667938232404</v>
      </c>
      <c r="V442" s="43" t="str">
        <f t="shared" si="13"/>
        <v>Stage 1 Nozzle Assy44105</v>
      </c>
      <c r="W442" s="231" t="s">
        <v>49</v>
      </c>
      <c r="X442" s="229">
        <v>44105</v>
      </c>
      <c r="Y442" s="230">
        <v>0</v>
      </c>
    </row>
    <row r="443" spans="11:25" x14ac:dyDescent="0.35">
      <c r="K443" s="43" t="str">
        <f t="shared" si="12"/>
        <v>Stage 1 Nozzle Assy44136</v>
      </c>
      <c r="L443" s="231" t="s">
        <v>49</v>
      </c>
      <c r="M443" s="229">
        <v>44136</v>
      </c>
      <c r="N443" s="230">
        <v>8.1166667938232404</v>
      </c>
      <c r="V443" s="43" t="str">
        <f t="shared" si="13"/>
        <v>Stage 1 Nozzle Assy44136</v>
      </c>
      <c r="W443" s="231" t="s">
        <v>49</v>
      </c>
      <c r="X443" s="229">
        <v>44136</v>
      </c>
      <c r="Y443" s="230">
        <v>0</v>
      </c>
    </row>
    <row r="444" spans="11:25" x14ac:dyDescent="0.35">
      <c r="K444" s="43" t="str">
        <f t="shared" si="12"/>
        <v>Stage 1 Nozzle Assy44166</v>
      </c>
      <c r="L444" s="231" t="s">
        <v>49</v>
      </c>
      <c r="M444" s="229">
        <v>44166</v>
      </c>
      <c r="N444" s="230">
        <v>8.1166667938232404</v>
      </c>
      <c r="V444" s="43" t="str">
        <f t="shared" si="13"/>
        <v>Stage 1 Nozzle Assy44166</v>
      </c>
      <c r="W444" s="231" t="s">
        <v>49</v>
      </c>
      <c r="X444" s="229">
        <v>44166</v>
      </c>
      <c r="Y444" s="230">
        <v>0</v>
      </c>
    </row>
    <row r="445" spans="11:25" x14ac:dyDescent="0.35">
      <c r="K445" s="43" t="str">
        <f t="shared" si="12"/>
        <v>Stage 1 Nozzle Assy44197</v>
      </c>
      <c r="L445" s="231" t="s">
        <v>49</v>
      </c>
      <c r="M445" s="229">
        <v>44197</v>
      </c>
      <c r="N445" s="230">
        <v>6.63999993602435</v>
      </c>
      <c r="V445" s="43" t="str">
        <f t="shared" si="13"/>
        <v>Stage 1 Nozzle Assy44197</v>
      </c>
      <c r="W445" s="231" t="s">
        <v>49</v>
      </c>
      <c r="X445" s="229">
        <v>44197</v>
      </c>
      <c r="Y445" s="230">
        <v>0</v>
      </c>
    </row>
    <row r="446" spans="11:25" x14ac:dyDescent="0.35">
      <c r="K446" s="43" t="str">
        <f t="shared" si="12"/>
        <v>Stage 1 Nozzle Assy44228</v>
      </c>
      <c r="L446" s="231" t="s">
        <v>49</v>
      </c>
      <c r="M446" s="229">
        <v>44228</v>
      </c>
      <c r="N446" s="230">
        <v>6.63999993602435</v>
      </c>
      <c r="V446" s="43" t="str">
        <f t="shared" si="13"/>
        <v>Stage 1 Nozzle Assy44228</v>
      </c>
      <c r="W446" s="231" t="s">
        <v>49</v>
      </c>
      <c r="X446" s="229">
        <v>44228</v>
      </c>
      <c r="Y446" s="230">
        <v>0</v>
      </c>
    </row>
    <row r="447" spans="11:25" x14ac:dyDescent="0.35">
      <c r="K447" s="43" t="str">
        <f t="shared" si="12"/>
        <v>Stage 1 Nozzle Assy44256</v>
      </c>
      <c r="L447" s="231" t="s">
        <v>49</v>
      </c>
      <c r="M447" s="229">
        <v>44256</v>
      </c>
      <c r="N447" s="230">
        <v>6.63999993602435</v>
      </c>
      <c r="V447" s="43" t="str">
        <f t="shared" si="13"/>
        <v>Stage 1 Nozzle Assy44256</v>
      </c>
      <c r="W447" s="231" t="s">
        <v>49</v>
      </c>
      <c r="X447" s="229">
        <v>44256</v>
      </c>
      <c r="Y447" s="230">
        <v>0</v>
      </c>
    </row>
    <row r="448" spans="11:25" x14ac:dyDescent="0.35">
      <c r="K448" s="43" t="str">
        <f t="shared" si="12"/>
        <v>Stage 1 Nozzle Assy44287</v>
      </c>
      <c r="L448" s="231" t="s">
        <v>49</v>
      </c>
      <c r="M448" s="229">
        <v>44287</v>
      </c>
      <c r="N448" s="230">
        <v>9.5866668969392794</v>
      </c>
      <c r="V448" s="43" t="str">
        <f t="shared" si="13"/>
        <v>Stage 1 Nozzle Assy44287</v>
      </c>
      <c r="W448" s="231" t="s">
        <v>49</v>
      </c>
      <c r="X448" s="229">
        <v>44287</v>
      </c>
      <c r="Y448" s="230">
        <v>0</v>
      </c>
    </row>
    <row r="449" spans="11:25" x14ac:dyDescent="0.35">
      <c r="K449" s="43" t="str">
        <f t="shared" si="12"/>
        <v>Stage 1 Nozzle Assy44317</v>
      </c>
      <c r="L449" s="231" t="s">
        <v>49</v>
      </c>
      <c r="M449" s="229">
        <v>44317</v>
      </c>
      <c r="N449" s="230">
        <v>9.5866668969392794</v>
      </c>
      <c r="V449" s="43" t="str">
        <f t="shared" si="13"/>
        <v>Stage 1 Nozzle Assy44317</v>
      </c>
      <c r="W449" s="231" t="s">
        <v>49</v>
      </c>
      <c r="X449" s="229">
        <v>44317</v>
      </c>
      <c r="Y449" s="230">
        <v>0</v>
      </c>
    </row>
    <row r="450" spans="11:25" x14ac:dyDescent="0.35">
      <c r="K450" s="43" t="str">
        <f t="shared" si="12"/>
        <v>Stage 1 Nozzle Assy44348</v>
      </c>
      <c r="L450" s="231" t="s">
        <v>49</v>
      </c>
      <c r="M450" s="229">
        <v>44348</v>
      </c>
      <c r="N450" s="230">
        <v>9.5866668969392794</v>
      </c>
      <c r="V450" s="43" t="str">
        <f t="shared" si="13"/>
        <v>Stage 1 Nozzle Assy44348</v>
      </c>
      <c r="W450" s="231" t="s">
        <v>49</v>
      </c>
      <c r="X450" s="229">
        <v>44348</v>
      </c>
      <c r="Y450" s="230">
        <v>0</v>
      </c>
    </row>
    <row r="451" spans="11:25" x14ac:dyDescent="0.35">
      <c r="K451" s="43" t="str">
        <f t="shared" si="12"/>
        <v>Stage 1 Nozzle Assy44378</v>
      </c>
      <c r="L451" s="231" t="s">
        <v>49</v>
      </c>
      <c r="M451" s="229">
        <v>44378</v>
      </c>
      <c r="N451" s="230">
        <v>8.9333330541849101</v>
      </c>
      <c r="V451" s="43" t="str">
        <f t="shared" si="13"/>
        <v>Stage 1 Nozzle Assy44378</v>
      </c>
      <c r="W451" s="231" t="s">
        <v>49</v>
      </c>
      <c r="X451" s="229">
        <v>44378</v>
      </c>
      <c r="Y451" s="230">
        <v>0</v>
      </c>
    </row>
    <row r="452" spans="11:25" x14ac:dyDescent="0.35">
      <c r="K452" s="43" t="str">
        <f t="shared" si="12"/>
        <v>Stage 1 Nozzle Assy44409</v>
      </c>
      <c r="L452" s="231" t="s">
        <v>49</v>
      </c>
      <c r="M452" s="229">
        <v>44409</v>
      </c>
      <c r="N452" s="230">
        <v>8.9333330541849101</v>
      </c>
      <c r="V452" s="43" t="str">
        <f t="shared" si="13"/>
        <v>Stage 1 Nozzle Assy44409</v>
      </c>
      <c r="W452" s="231" t="s">
        <v>49</v>
      </c>
      <c r="X452" s="229">
        <v>44409</v>
      </c>
      <c r="Y452" s="230">
        <v>0</v>
      </c>
    </row>
    <row r="453" spans="11:25" x14ac:dyDescent="0.35">
      <c r="K453" s="43" t="str">
        <f t="shared" si="12"/>
        <v>Stage 1 Nozzle Assy44440</v>
      </c>
      <c r="L453" s="231" t="s">
        <v>49</v>
      </c>
      <c r="M453" s="229">
        <v>44440</v>
      </c>
      <c r="N453" s="230">
        <v>8.9333330541849101</v>
      </c>
      <c r="V453" s="43" t="str">
        <f t="shared" si="13"/>
        <v>Stage 1 Nozzle Assy44440</v>
      </c>
      <c r="W453" s="231" t="s">
        <v>49</v>
      </c>
      <c r="X453" s="229">
        <v>44440</v>
      </c>
      <c r="Y453" s="230">
        <v>0</v>
      </c>
    </row>
    <row r="454" spans="11:25" x14ac:dyDescent="0.35">
      <c r="K454" s="43" t="str">
        <f t="shared" ref="K454:K492" si="14">L454&amp;M454</f>
        <v>Stage 1 Nozzle Assy44470</v>
      </c>
      <c r="L454" s="231" t="s">
        <v>49</v>
      </c>
      <c r="M454" s="229">
        <v>44470</v>
      </c>
      <c r="N454" s="230">
        <v>8.0866668770710604</v>
      </c>
      <c r="V454" s="43" t="str">
        <f t="shared" ref="V454:V492" si="15">W454&amp;X454</f>
        <v>Stage 1 Nozzle Assy44470</v>
      </c>
      <c r="W454" s="231" t="s">
        <v>49</v>
      </c>
      <c r="X454" s="229">
        <v>44470</v>
      </c>
      <c r="Y454" s="230">
        <v>0</v>
      </c>
    </row>
    <row r="455" spans="11:25" x14ac:dyDescent="0.35">
      <c r="K455" s="43" t="str">
        <f t="shared" si="14"/>
        <v>Stage 1 Nozzle Assy44501</v>
      </c>
      <c r="L455" s="231" t="s">
        <v>49</v>
      </c>
      <c r="M455" s="229">
        <v>44501</v>
      </c>
      <c r="N455" s="230">
        <v>8.0866668770710604</v>
      </c>
      <c r="V455" s="43" t="str">
        <f t="shared" si="15"/>
        <v>Stage 1 Nozzle Assy44501</v>
      </c>
      <c r="W455" s="231" t="s">
        <v>49</v>
      </c>
      <c r="X455" s="229">
        <v>44501</v>
      </c>
      <c r="Y455" s="230">
        <v>0</v>
      </c>
    </row>
    <row r="456" spans="11:25" x14ac:dyDescent="0.35">
      <c r="K456" s="43" t="str">
        <f t="shared" si="14"/>
        <v>Stage 1 Nozzle Assy44531</v>
      </c>
      <c r="L456" s="231" t="s">
        <v>49</v>
      </c>
      <c r="M456" s="229">
        <v>44531</v>
      </c>
      <c r="N456" s="230">
        <v>8.0866668770710604</v>
      </c>
      <c r="V456" s="43" t="str">
        <f t="shared" si="15"/>
        <v>Stage 1 Nozzle Assy44531</v>
      </c>
      <c r="W456" s="231" t="s">
        <v>49</v>
      </c>
      <c r="X456" s="229">
        <v>44531</v>
      </c>
      <c r="Y456" s="230">
        <v>0</v>
      </c>
    </row>
    <row r="457" spans="11:25" x14ac:dyDescent="0.35">
      <c r="K457" s="43" t="str">
        <f t="shared" si="14"/>
        <v>Stage 1 Nozzle Assy44562</v>
      </c>
      <c r="L457" s="231" t="s">
        <v>49</v>
      </c>
      <c r="M457" s="229">
        <v>44562</v>
      </c>
      <c r="N457" s="230">
        <v>6.8033333321412401</v>
      </c>
      <c r="V457" s="43" t="str">
        <f t="shared" si="15"/>
        <v>Stage 1 Nozzle Assy44562</v>
      </c>
      <c r="W457" s="231" t="s">
        <v>49</v>
      </c>
      <c r="X457" s="229">
        <v>44562</v>
      </c>
      <c r="Y457" s="230">
        <v>0</v>
      </c>
    </row>
    <row r="458" spans="11:25" x14ac:dyDescent="0.35">
      <c r="K458" s="43" t="str">
        <f t="shared" si="14"/>
        <v>Stage 1 Nozzle Assy44593</v>
      </c>
      <c r="L458" s="231" t="s">
        <v>49</v>
      </c>
      <c r="M458" s="229">
        <v>44593</v>
      </c>
      <c r="N458" s="230">
        <v>6.8033333321412401</v>
      </c>
      <c r="V458" s="43" t="str">
        <f t="shared" si="15"/>
        <v>Stage 1 Nozzle Assy44593</v>
      </c>
      <c r="W458" s="231" t="s">
        <v>49</v>
      </c>
      <c r="X458" s="229">
        <v>44593</v>
      </c>
      <c r="Y458" s="230">
        <v>0</v>
      </c>
    </row>
    <row r="459" spans="11:25" x14ac:dyDescent="0.35">
      <c r="K459" s="43" t="str">
        <f t="shared" si="14"/>
        <v>Stage 1 Nozzle Assy44621</v>
      </c>
      <c r="L459" s="231" t="s">
        <v>49</v>
      </c>
      <c r="M459" s="229">
        <v>44621</v>
      </c>
      <c r="N459" s="230">
        <v>6.8033333321412401</v>
      </c>
      <c r="V459" s="43" t="str">
        <f t="shared" si="15"/>
        <v>Stage 1 Nozzle Assy44621</v>
      </c>
      <c r="W459" s="231" t="s">
        <v>49</v>
      </c>
      <c r="X459" s="229">
        <v>44621</v>
      </c>
      <c r="Y459" s="230">
        <v>0</v>
      </c>
    </row>
    <row r="460" spans="11:25" x14ac:dyDescent="0.35">
      <c r="K460" s="43" t="str">
        <f t="shared" si="14"/>
        <v>Stage 1 Nozzle Assy44652</v>
      </c>
      <c r="L460" s="231" t="s">
        <v>49</v>
      </c>
      <c r="M460" s="229">
        <v>44652</v>
      </c>
      <c r="N460" s="230">
        <v>9.3900000105301604</v>
      </c>
      <c r="V460" s="43" t="str">
        <f t="shared" si="15"/>
        <v>Stage 1 Nozzle Assy44652</v>
      </c>
      <c r="W460" s="231" t="s">
        <v>49</v>
      </c>
      <c r="X460" s="229">
        <v>44652</v>
      </c>
      <c r="Y460" s="230">
        <v>0</v>
      </c>
    </row>
    <row r="461" spans="11:25" x14ac:dyDescent="0.35">
      <c r="K461" s="43" t="str">
        <f t="shared" si="14"/>
        <v>Stage 1 Nozzle Assy44682</v>
      </c>
      <c r="L461" s="231" t="s">
        <v>49</v>
      </c>
      <c r="M461" s="229">
        <v>44682</v>
      </c>
      <c r="N461" s="230">
        <v>9.3900000105301604</v>
      </c>
      <c r="V461" s="43" t="str">
        <f t="shared" si="15"/>
        <v>Stage 1 Nozzle Assy44682</v>
      </c>
      <c r="W461" s="231" t="s">
        <v>49</v>
      </c>
      <c r="X461" s="229">
        <v>44682</v>
      </c>
      <c r="Y461" s="230">
        <v>0</v>
      </c>
    </row>
    <row r="462" spans="11:25" x14ac:dyDescent="0.35">
      <c r="K462" s="43" t="str">
        <f t="shared" si="14"/>
        <v>Stage 1 Nozzle Assy44713</v>
      </c>
      <c r="L462" s="231" t="s">
        <v>49</v>
      </c>
      <c r="M462" s="229">
        <v>44713</v>
      </c>
      <c r="N462" s="230">
        <v>9.3900000105301604</v>
      </c>
      <c r="V462" s="43" t="str">
        <f t="shared" si="15"/>
        <v>Stage 1 Nozzle Assy44713</v>
      </c>
      <c r="W462" s="231" t="s">
        <v>49</v>
      </c>
      <c r="X462" s="229">
        <v>44713</v>
      </c>
      <c r="Y462" s="230">
        <v>0</v>
      </c>
    </row>
    <row r="463" spans="11:25" x14ac:dyDescent="0.35">
      <c r="K463" s="43" t="str">
        <f t="shared" si="14"/>
        <v>Stage 1 Nozzle Assy44743</v>
      </c>
      <c r="L463" s="231" t="s">
        <v>49</v>
      </c>
      <c r="M463" s="229">
        <v>44743</v>
      </c>
      <c r="N463" s="230">
        <v>9.3200000499685594</v>
      </c>
      <c r="V463" s="43" t="str">
        <f t="shared" si="15"/>
        <v>Stage 1 Nozzle Assy44743</v>
      </c>
      <c r="W463" s="231" t="s">
        <v>49</v>
      </c>
      <c r="X463" s="229">
        <v>44743</v>
      </c>
      <c r="Y463" s="230">
        <v>0</v>
      </c>
    </row>
    <row r="464" spans="11:25" x14ac:dyDescent="0.35">
      <c r="K464" s="43" t="str">
        <f t="shared" si="14"/>
        <v>Stage 1 Nozzle Assy44774</v>
      </c>
      <c r="L464" s="231" t="s">
        <v>49</v>
      </c>
      <c r="M464" s="229">
        <v>44774</v>
      </c>
      <c r="N464" s="230">
        <v>9.3200000499685594</v>
      </c>
      <c r="V464" s="43" t="str">
        <f t="shared" si="15"/>
        <v>Stage 1 Nozzle Assy44774</v>
      </c>
      <c r="W464" s="231" t="s">
        <v>49</v>
      </c>
      <c r="X464" s="229">
        <v>44774</v>
      </c>
      <c r="Y464" s="230">
        <v>0</v>
      </c>
    </row>
    <row r="465" spans="11:25" x14ac:dyDescent="0.35">
      <c r="K465" s="43" t="str">
        <f t="shared" si="14"/>
        <v>Stage 1 Nozzle Assy44805</v>
      </c>
      <c r="L465" s="231" t="s">
        <v>49</v>
      </c>
      <c r="M465" s="229">
        <v>44805</v>
      </c>
      <c r="N465" s="230">
        <v>9.3200000499685594</v>
      </c>
      <c r="V465" s="43" t="str">
        <f t="shared" si="15"/>
        <v>Stage 1 Nozzle Assy44805</v>
      </c>
      <c r="W465" s="231" t="s">
        <v>49</v>
      </c>
      <c r="X465" s="229">
        <v>44805</v>
      </c>
      <c r="Y465" s="230">
        <v>0</v>
      </c>
    </row>
    <row r="466" spans="11:25" x14ac:dyDescent="0.35">
      <c r="K466" s="43" t="str">
        <f t="shared" si="14"/>
        <v>Stage 1 Nozzle Assy44835</v>
      </c>
      <c r="L466" s="231" t="s">
        <v>49</v>
      </c>
      <c r="M466" s="229">
        <v>44835</v>
      </c>
      <c r="N466" s="230">
        <v>8.0233335196971893</v>
      </c>
      <c r="V466" s="43" t="str">
        <f t="shared" si="15"/>
        <v>Stage 1 Nozzle Assy44835</v>
      </c>
      <c r="W466" s="231" t="s">
        <v>49</v>
      </c>
      <c r="X466" s="229">
        <v>44835</v>
      </c>
      <c r="Y466" s="230">
        <v>0</v>
      </c>
    </row>
    <row r="467" spans="11:25" x14ac:dyDescent="0.35">
      <c r="K467" s="43" t="str">
        <f t="shared" si="14"/>
        <v>Stage 1 Nozzle Assy44866</v>
      </c>
      <c r="L467" s="231" t="s">
        <v>49</v>
      </c>
      <c r="M467" s="229">
        <v>44866</v>
      </c>
      <c r="N467" s="230">
        <v>8.0233335196971893</v>
      </c>
      <c r="V467" s="43" t="str">
        <f t="shared" si="15"/>
        <v>Stage 1 Nozzle Assy44866</v>
      </c>
      <c r="W467" s="231" t="s">
        <v>49</v>
      </c>
      <c r="X467" s="229">
        <v>44866</v>
      </c>
      <c r="Y467" s="230">
        <v>0</v>
      </c>
    </row>
    <row r="468" spans="11:25" x14ac:dyDescent="0.35">
      <c r="K468" s="43" t="str">
        <f t="shared" si="14"/>
        <v>Stage 1 Nozzle Assy44896</v>
      </c>
      <c r="L468" s="231" t="s">
        <v>49</v>
      </c>
      <c r="M468" s="229">
        <v>44896</v>
      </c>
      <c r="N468" s="230">
        <v>8.0233335196971893</v>
      </c>
      <c r="V468" s="43" t="str">
        <f t="shared" si="15"/>
        <v>Stage 1 Nozzle Assy44896</v>
      </c>
      <c r="W468" s="231" t="s">
        <v>49</v>
      </c>
      <c r="X468" s="229">
        <v>44896</v>
      </c>
      <c r="Y468" s="230">
        <v>0</v>
      </c>
    </row>
    <row r="469" spans="11:25" x14ac:dyDescent="0.35">
      <c r="K469" s="43" t="str">
        <f t="shared" si="14"/>
        <v>Stage 1 Nozzle Assy44927</v>
      </c>
      <c r="L469" s="231" t="s">
        <v>49</v>
      </c>
      <c r="M469" s="229">
        <v>44927</v>
      </c>
      <c r="N469" s="230">
        <v>6.7166666686534899</v>
      </c>
      <c r="V469" s="43" t="str">
        <f t="shared" si="15"/>
        <v>Stage 1 Nozzle Assy44927</v>
      </c>
      <c r="W469" s="231" t="s">
        <v>49</v>
      </c>
      <c r="X469" s="229">
        <v>44927</v>
      </c>
      <c r="Y469" s="230">
        <v>0</v>
      </c>
    </row>
    <row r="470" spans="11:25" x14ac:dyDescent="0.35">
      <c r="K470" s="43" t="str">
        <f t="shared" si="14"/>
        <v>Stage 1 Nozzle Assy44958</v>
      </c>
      <c r="L470" s="231" t="s">
        <v>49</v>
      </c>
      <c r="M470" s="229">
        <v>44958</v>
      </c>
      <c r="N470" s="230">
        <v>6.7166666686534899</v>
      </c>
      <c r="V470" s="43" t="str">
        <f t="shared" si="15"/>
        <v>Stage 1 Nozzle Assy44958</v>
      </c>
      <c r="W470" s="231" t="s">
        <v>49</v>
      </c>
      <c r="X470" s="229">
        <v>44958</v>
      </c>
      <c r="Y470" s="230">
        <v>0</v>
      </c>
    </row>
    <row r="471" spans="11:25" x14ac:dyDescent="0.35">
      <c r="K471" s="43" t="str">
        <f t="shared" si="14"/>
        <v>Stage 1 Nozzle Assy44986</v>
      </c>
      <c r="L471" s="231" t="s">
        <v>49</v>
      </c>
      <c r="M471" s="229">
        <v>44986</v>
      </c>
      <c r="N471" s="230">
        <v>6.7166666686534899</v>
      </c>
      <c r="V471" s="43" t="str">
        <f t="shared" si="15"/>
        <v>Stage 1 Nozzle Assy44986</v>
      </c>
      <c r="W471" s="231" t="s">
        <v>49</v>
      </c>
      <c r="X471" s="229">
        <v>44986</v>
      </c>
      <c r="Y471" s="230">
        <v>0</v>
      </c>
    </row>
    <row r="472" spans="11:25" x14ac:dyDescent="0.35">
      <c r="K472" s="43" t="str">
        <f t="shared" si="14"/>
        <v>Stage 1 Nozzle Assy45017</v>
      </c>
      <c r="L472" s="231" t="s">
        <v>49</v>
      </c>
      <c r="M472" s="229">
        <v>45017</v>
      </c>
      <c r="N472" s="230">
        <v>9.5399999121824894</v>
      </c>
      <c r="V472" s="43" t="str">
        <f t="shared" si="15"/>
        <v>Stage 1 Nozzle Assy45017</v>
      </c>
      <c r="W472" s="231" t="s">
        <v>49</v>
      </c>
      <c r="X472" s="229">
        <v>45017</v>
      </c>
      <c r="Y472" s="230">
        <v>0</v>
      </c>
    </row>
    <row r="473" spans="11:25" x14ac:dyDescent="0.35">
      <c r="K473" s="43" t="str">
        <f t="shared" si="14"/>
        <v>Stage 1 Nozzle Assy45047</v>
      </c>
      <c r="L473" s="231" t="s">
        <v>49</v>
      </c>
      <c r="M473" s="229">
        <v>45047</v>
      </c>
      <c r="N473" s="230">
        <v>9.5399999121824894</v>
      </c>
      <c r="V473" s="43" t="str">
        <f t="shared" si="15"/>
        <v>Stage 1 Nozzle Assy45047</v>
      </c>
      <c r="W473" s="231" t="s">
        <v>49</v>
      </c>
      <c r="X473" s="229">
        <v>45047</v>
      </c>
      <c r="Y473" s="230">
        <v>0</v>
      </c>
    </row>
    <row r="474" spans="11:25" x14ac:dyDescent="0.35">
      <c r="K474" s="43" t="str">
        <f t="shared" si="14"/>
        <v>Stage 1 Nozzle Assy45078</v>
      </c>
      <c r="L474" s="231" t="s">
        <v>49</v>
      </c>
      <c r="M474" s="229">
        <v>45078</v>
      </c>
      <c r="N474" s="230">
        <v>9.5399999121824894</v>
      </c>
      <c r="V474" s="43" t="str">
        <f t="shared" si="15"/>
        <v>Stage 1 Nozzle Assy45078</v>
      </c>
      <c r="W474" s="231" t="s">
        <v>49</v>
      </c>
      <c r="X474" s="229">
        <v>45078</v>
      </c>
      <c r="Y474" s="230">
        <v>0</v>
      </c>
    </row>
    <row r="475" spans="11:25" x14ac:dyDescent="0.35">
      <c r="K475" s="43" t="str">
        <f t="shared" si="14"/>
        <v>Stage 1 Nozzle Assy45108</v>
      </c>
      <c r="L475" s="231" t="s">
        <v>49</v>
      </c>
      <c r="M475" s="229">
        <v>45108</v>
      </c>
      <c r="N475" s="230">
        <v>9.10000025480986</v>
      </c>
      <c r="V475" s="43" t="str">
        <f t="shared" si="15"/>
        <v>Stage 1 Nozzle Assy45108</v>
      </c>
      <c r="W475" s="231" t="s">
        <v>49</v>
      </c>
      <c r="X475" s="229">
        <v>45108</v>
      </c>
      <c r="Y475" s="230">
        <v>0</v>
      </c>
    </row>
    <row r="476" spans="11:25" x14ac:dyDescent="0.35">
      <c r="K476" s="43" t="str">
        <f t="shared" si="14"/>
        <v>Stage 1 Nozzle Assy45139</v>
      </c>
      <c r="L476" s="231" t="s">
        <v>49</v>
      </c>
      <c r="M476" s="229">
        <v>45139</v>
      </c>
      <c r="N476" s="230">
        <v>9.10000025480986</v>
      </c>
      <c r="V476" s="43" t="str">
        <f t="shared" si="15"/>
        <v>Stage 1 Nozzle Assy45139</v>
      </c>
      <c r="W476" s="231" t="s">
        <v>49</v>
      </c>
      <c r="X476" s="229">
        <v>45139</v>
      </c>
      <c r="Y476" s="230">
        <v>0</v>
      </c>
    </row>
    <row r="477" spans="11:25" x14ac:dyDescent="0.35">
      <c r="K477" s="43" t="str">
        <f t="shared" si="14"/>
        <v>Stage 1 Nozzle Assy45170</v>
      </c>
      <c r="L477" s="231" t="s">
        <v>49</v>
      </c>
      <c r="M477" s="229">
        <v>45170</v>
      </c>
      <c r="N477" s="230">
        <v>9.10000025480986</v>
      </c>
      <c r="V477" s="43" t="str">
        <f t="shared" si="15"/>
        <v>Stage 1 Nozzle Assy45170</v>
      </c>
      <c r="W477" s="231" t="s">
        <v>49</v>
      </c>
      <c r="X477" s="229">
        <v>45170</v>
      </c>
      <c r="Y477" s="230">
        <v>0</v>
      </c>
    </row>
    <row r="478" spans="11:25" x14ac:dyDescent="0.35">
      <c r="K478" s="43" t="str">
        <f t="shared" si="14"/>
        <v>Stage 1 Nozzle Assy45200</v>
      </c>
      <c r="L478" s="231" t="s">
        <v>49</v>
      </c>
      <c r="M478" s="229">
        <v>45200</v>
      </c>
      <c r="N478" s="230">
        <v>7.8799998213847502</v>
      </c>
      <c r="V478" s="43" t="str">
        <f t="shared" si="15"/>
        <v>Stage 1 Nozzle Assy45200</v>
      </c>
      <c r="W478" s="231" t="s">
        <v>49</v>
      </c>
      <c r="X478" s="229">
        <v>45200</v>
      </c>
      <c r="Y478" s="230">
        <v>0</v>
      </c>
    </row>
    <row r="479" spans="11:25" x14ac:dyDescent="0.35">
      <c r="K479" s="43" t="str">
        <f t="shared" si="14"/>
        <v>Stage 1 Nozzle Assy45231</v>
      </c>
      <c r="L479" s="231" t="s">
        <v>49</v>
      </c>
      <c r="M479" s="229">
        <v>45231</v>
      </c>
      <c r="N479" s="230">
        <v>7.8799998213847502</v>
      </c>
      <c r="V479" s="43" t="str">
        <f t="shared" si="15"/>
        <v>Stage 1 Nozzle Assy45231</v>
      </c>
      <c r="W479" s="231" t="s">
        <v>49</v>
      </c>
      <c r="X479" s="229">
        <v>45231</v>
      </c>
      <c r="Y479" s="230">
        <v>0</v>
      </c>
    </row>
    <row r="480" spans="11:25" x14ac:dyDescent="0.35">
      <c r="K480" s="43" t="str">
        <f t="shared" si="14"/>
        <v>Stage 1 Nozzle Assy45261</v>
      </c>
      <c r="L480" s="231" t="s">
        <v>49</v>
      </c>
      <c r="M480" s="229">
        <v>45261</v>
      </c>
      <c r="N480" s="230">
        <v>7.8799998213847502</v>
      </c>
      <c r="V480" s="43" t="str">
        <f t="shared" si="15"/>
        <v>Stage 1 Nozzle Assy45261</v>
      </c>
      <c r="W480" s="231" t="s">
        <v>49</v>
      </c>
      <c r="X480" s="229">
        <v>45261</v>
      </c>
      <c r="Y480" s="230">
        <v>0</v>
      </c>
    </row>
    <row r="481" spans="11:25" x14ac:dyDescent="0.35">
      <c r="K481" s="43" t="str">
        <f t="shared" si="14"/>
        <v>Stage 1 Nozzle Assy45292</v>
      </c>
      <c r="L481" s="231" t="s">
        <v>49</v>
      </c>
      <c r="M481" s="229">
        <v>45292</v>
      </c>
      <c r="N481" s="230">
        <v>6.6433333903551102</v>
      </c>
      <c r="V481" s="43" t="str">
        <f t="shared" si="15"/>
        <v>Stage 1 Nozzle Assy45292</v>
      </c>
      <c r="W481" s="231" t="s">
        <v>49</v>
      </c>
      <c r="X481" s="229">
        <v>45292</v>
      </c>
      <c r="Y481" s="230">
        <v>0</v>
      </c>
    </row>
    <row r="482" spans="11:25" x14ac:dyDescent="0.35">
      <c r="K482" s="43" t="str">
        <f t="shared" si="14"/>
        <v>Stage 1 Nozzle Assy45323</v>
      </c>
      <c r="L482" s="231" t="s">
        <v>49</v>
      </c>
      <c r="M482" s="229">
        <v>45323</v>
      </c>
      <c r="N482" s="230">
        <v>6.6433333903551102</v>
      </c>
      <c r="V482" s="43" t="str">
        <f t="shared" si="15"/>
        <v>Stage 1 Nozzle Assy45323</v>
      </c>
      <c r="W482" s="231" t="s">
        <v>49</v>
      </c>
      <c r="X482" s="229">
        <v>45323</v>
      </c>
      <c r="Y482" s="230">
        <v>0</v>
      </c>
    </row>
    <row r="483" spans="11:25" x14ac:dyDescent="0.35">
      <c r="K483" s="43" t="str">
        <f t="shared" si="14"/>
        <v>Stage 1 Nozzle Assy45352</v>
      </c>
      <c r="L483" s="231" t="s">
        <v>49</v>
      </c>
      <c r="M483" s="229">
        <v>45352</v>
      </c>
      <c r="N483" s="230">
        <v>6.6433333903551102</v>
      </c>
      <c r="V483" s="43" t="str">
        <f t="shared" si="15"/>
        <v>Stage 1 Nozzle Assy45352</v>
      </c>
      <c r="W483" s="231" t="s">
        <v>49</v>
      </c>
      <c r="X483" s="229">
        <v>45352</v>
      </c>
      <c r="Y483" s="230">
        <v>0</v>
      </c>
    </row>
    <row r="484" spans="11:25" x14ac:dyDescent="0.35">
      <c r="K484" s="43" t="str">
        <f t="shared" si="14"/>
        <v>Stage 1 Nozzle Assy45383</v>
      </c>
      <c r="L484" s="231" t="s">
        <v>49</v>
      </c>
      <c r="M484" s="229">
        <v>45383</v>
      </c>
      <c r="N484" s="230">
        <v>9.4166667809088995</v>
      </c>
      <c r="V484" s="43" t="str">
        <f t="shared" si="15"/>
        <v>Stage 1 Nozzle Assy45383</v>
      </c>
      <c r="W484" s="231" t="s">
        <v>49</v>
      </c>
      <c r="X484" s="229">
        <v>45383</v>
      </c>
      <c r="Y484" s="230">
        <v>0</v>
      </c>
    </row>
    <row r="485" spans="11:25" x14ac:dyDescent="0.35">
      <c r="K485" s="43" t="str">
        <f t="shared" si="14"/>
        <v>Stage 1 Nozzle Assy45413</v>
      </c>
      <c r="L485" s="231" t="s">
        <v>49</v>
      </c>
      <c r="M485" s="229">
        <v>45413</v>
      </c>
      <c r="N485" s="230">
        <v>9.4166667809088995</v>
      </c>
      <c r="V485" s="43" t="str">
        <f t="shared" si="15"/>
        <v>Stage 1 Nozzle Assy45413</v>
      </c>
      <c r="W485" s="231" t="s">
        <v>49</v>
      </c>
      <c r="X485" s="229">
        <v>45413</v>
      </c>
      <c r="Y485" s="230">
        <v>0</v>
      </c>
    </row>
    <row r="486" spans="11:25" x14ac:dyDescent="0.35">
      <c r="K486" s="43" t="str">
        <f t="shared" si="14"/>
        <v>Stage 1 Nozzle Assy45444</v>
      </c>
      <c r="L486" s="231" t="s">
        <v>49</v>
      </c>
      <c r="M486" s="229">
        <v>45444</v>
      </c>
      <c r="N486" s="230">
        <v>9.4166667809088995</v>
      </c>
      <c r="V486" s="43" t="str">
        <f t="shared" si="15"/>
        <v>Stage 1 Nozzle Assy45444</v>
      </c>
      <c r="W486" s="231" t="s">
        <v>49</v>
      </c>
      <c r="X486" s="229">
        <v>45444</v>
      </c>
      <c r="Y486" s="230">
        <v>0</v>
      </c>
    </row>
    <row r="487" spans="11:25" x14ac:dyDescent="0.35">
      <c r="K487" s="43" t="str">
        <f t="shared" si="14"/>
        <v>Stage 1 Nozzle Assy45474</v>
      </c>
      <c r="L487" s="231" t="s">
        <v>49</v>
      </c>
      <c r="M487" s="229">
        <v>45474</v>
      </c>
      <c r="N487" s="230">
        <v>9.0033334592978207</v>
      </c>
      <c r="V487" s="43" t="str">
        <f t="shared" si="15"/>
        <v>Stage 1 Nozzle Assy45474</v>
      </c>
      <c r="W487" s="231" t="s">
        <v>49</v>
      </c>
      <c r="X487" s="229">
        <v>45474</v>
      </c>
      <c r="Y487" s="230">
        <v>0</v>
      </c>
    </row>
    <row r="488" spans="11:25" x14ac:dyDescent="0.35">
      <c r="K488" s="43" t="str">
        <f t="shared" si="14"/>
        <v>Stage 1 Nozzle Assy45505</v>
      </c>
      <c r="L488" s="231" t="s">
        <v>49</v>
      </c>
      <c r="M488" s="229">
        <v>45505</v>
      </c>
      <c r="N488" s="230">
        <v>9.0033334592978207</v>
      </c>
      <c r="V488" s="43" t="str">
        <f t="shared" si="15"/>
        <v>Stage 1 Nozzle Assy45505</v>
      </c>
      <c r="W488" s="231" t="s">
        <v>49</v>
      </c>
      <c r="X488" s="229">
        <v>45505</v>
      </c>
      <c r="Y488" s="230">
        <v>0</v>
      </c>
    </row>
    <row r="489" spans="11:25" x14ac:dyDescent="0.35">
      <c r="K489" s="43" t="str">
        <f t="shared" si="14"/>
        <v>Stage 1 Nozzle Assy45536</v>
      </c>
      <c r="L489" s="231" t="s">
        <v>49</v>
      </c>
      <c r="M489" s="229">
        <v>45536</v>
      </c>
      <c r="N489" s="230">
        <v>9.0033334592978207</v>
      </c>
      <c r="V489" s="43" t="str">
        <f t="shared" si="15"/>
        <v>Stage 1 Nozzle Assy45536</v>
      </c>
      <c r="W489" s="231" t="s">
        <v>49</v>
      </c>
      <c r="X489" s="229">
        <v>45536</v>
      </c>
      <c r="Y489" s="230">
        <v>0</v>
      </c>
    </row>
    <row r="490" spans="11:25" x14ac:dyDescent="0.35">
      <c r="K490" s="43" t="str">
        <f t="shared" si="14"/>
        <v>Stage 1 Nozzle Assy45566</v>
      </c>
      <c r="L490" s="231" t="s">
        <v>49</v>
      </c>
      <c r="M490" s="229">
        <v>45566</v>
      </c>
      <c r="N490" s="230">
        <v>8.2000001594424194</v>
      </c>
      <c r="V490" s="43" t="str">
        <f t="shared" si="15"/>
        <v>Stage 1 Nozzle Assy45566</v>
      </c>
      <c r="W490" s="231" t="s">
        <v>49</v>
      </c>
      <c r="X490" s="229">
        <v>45566</v>
      </c>
      <c r="Y490" s="230">
        <v>0</v>
      </c>
    </row>
    <row r="491" spans="11:25" x14ac:dyDescent="0.35">
      <c r="K491" s="43" t="str">
        <f t="shared" si="14"/>
        <v>Stage 1 Nozzle Assy45597</v>
      </c>
      <c r="L491" s="231" t="s">
        <v>49</v>
      </c>
      <c r="M491" s="229">
        <v>45597</v>
      </c>
      <c r="N491" s="230">
        <v>8.2000001594424194</v>
      </c>
      <c r="V491" s="43" t="str">
        <f t="shared" si="15"/>
        <v>Stage 1 Nozzle Assy45597</v>
      </c>
      <c r="W491" s="231" t="s">
        <v>49</v>
      </c>
      <c r="X491" s="229">
        <v>45597</v>
      </c>
      <c r="Y491" s="230">
        <v>0</v>
      </c>
    </row>
    <row r="492" spans="11:25" x14ac:dyDescent="0.35">
      <c r="K492" s="43" t="str">
        <f t="shared" si="14"/>
        <v>Stage 1 Nozzle Assy45627</v>
      </c>
      <c r="L492" s="231" t="s">
        <v>49</v>
      </c>
      <c r="M492" s="229">
        <v>45627</v>
      </c>
      <c r="N492" s="230">
        <v>8.2000001594424194</v>
      </c>
      <c r="V492" s="43" t="str">
        <f t="shared" si="15"/>
        <v>Stage 1 Nozzle Assy45627</v>
      </c>
      <c r="W492" s="231" t="s">
        <v>49</v>
      </c>
      <c r="X492" s="229">
        <v>45627</v>
      </c>
      <c r="Y492" s="230">
        <v>0</v>
      </c>
    </row>
  </sheetData>
  <mergeCells count="12">
    <mergeCell ref="AA2:AB2"/>
    <mergeCell ref="AD2:AE2"/>
    <mergeCell ref="E1:N1"/>
    <mergeCell ref="P1:Y1"/>
    <mergeCell ref="AA1:AE1"/>
    <mergeCell ref="S2:T2"/>
    <mergeCell ref="V2:Y2"/>
    <mergeCell ref="A2:C2"/>
    <mergeCell ref="E2:F2"/>
    <mergeCell ref="H2:I2"/>
    <mergeCell ref="K2:N2"/>
    <mergeCell ref="P2:Q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C066-910D-4508-9794-7E41880C865C}">
  <dimension ref="A1:AC125"/>
  <sheetViews>
    <sheetView zoomScale="80" zoomScaleNormal="80" workbookViewId="0">
      <selection activeCell="Y65" sqref="Y65:AA125"/>
    </sheetView>
  </sheetViews>
  <sheetFormatPr defaultColWidth="9.1796875" defaultRowHeight="14.5" x14ac:dyDescent="0.35"/>
  <cols>
    <col min="1" max="1" width="9.1796875" style="15"/>
    <col min="2" max="2" width="9.453125" style="16" customWidth="1"/>
    <col min="3" max="3" width="10" style="16" customWidth="1"/>
    <col min="4" max="4" width="9.453125" style="16" customWidth="1"/>
    <col min="5" max="5" width="12.7265625" style="16" customWidth="1"/>
    <col min="6" max="8" width="9.453125" style="16" customWidth="1"/>
    <col min="9" max="9" width="13.81640625" style="16" customWidth="1"/>
    <col min="10" max="10" width="11.453125" style="16" customWidth="1"/>
    <col min="11" max="11" width="7.81640625" style="16" customWidth="1"/>
    <col min="12" max="12" width="9.453125" style="16" customWidth="1"/>
    <col min="13" max="13" width="10" style="16" customWidth="1"/>
    <col min="14" max="14" width="9.453125" style="16" customWidth="1"/>
    <col min="15" max="15" width="12.26953125" style="16" customWidth="1"/>
    <col min="16" max="18" width="9.453125" style="16" customWidth="1"/>
    <col min="19" max="19" width="12.26953125" style="16" customWidth="1"/>
    <col min="20" max="20" width="9.453125" style="16" customWidth="1"/>
    <col min="21" max="21" width="11.1796875" style="16" customWidth="1"/>
    <col min="22" max="22" width="18.1796875" style="16" customWidth="1"/>
    <col min="23" max="24" width="9.1796875" style="16"/>
    <col min="25" max="27" width="18.7265625" style="16" customWidth="1"/>
    <col min="28" max="29" width="9.1796875" style="16"/>
    <col min="30" max="16384" width="9.1796875" style="15"/>
  </cols>
  <sheetData>
    <row r="1" spans="1:29" ht="15" customHeight="1" x14ac:dyDescent="0.35">
      <c r="B1" s="244" t="s">
        <v>65</v>
      </c>
      <c r="C1" s="244"/>
      <c r="D1" s="244"/>
      <c r="E1" s="244"/>
      <c r="F1" s="244"/>
      <c r="G1" s="244"/>
      <c r="H1" s="244"/>
      <c r="I1" s="210"/>
      <c r="J1" s="210"/>
      <c r="L1" s="244" t="s">
        <v>64</v>
      </c>
      <c r="M1" s="245"/>
      <c r="N1" s="245"/>
      <c r="O1" s="245"/>
      <c r="P1" s="245"/>
      <c r="Q1" s="245"/>
      <c r="R1" s="245"/>
      <c r="V1" s="45" t="s">
        <v>32</v>
      </c>
    </row>
    <row r="2" spans="1:29" s="18" customFormat="1" ht="51" customHeight="1" x14ac:dyDescent="0.35">
      <c r="B2" s="46" t="s">
        <v>14</v>
      </c>
      <c r="C2" s="47" t="s">
        <v>15</v>
      </c>
      <c r="D2" s="47" t="s">
        <v>8</v>
      </c>
      <c r="E2" s="47" t="s">
        <v>9</v>
      </c>
      <c r="F2" s="47" t="s">
        <v>47</v>
      </c>
      <c r="G2" s="47" t="s">
        <v>13</v>
      </c>
      <c r="H2" s="47" t="s">
        <v>12</v>
      </c>
      <c r="I2" s="47" t="s">
        <v>115</v>
      </c>
      <c r="J2" s="47" t="s">
        <v>116</v>
      </c>
      <c r="K2" s="48"/>
      <c r="L2" s="46" t="s">
        <v>14</v>
      </c>
      <c r="M2" s="47" t="s">
        <v>15</v>
      </c>
      <c r="N2" s="47" t="s">
        <v>8</v>
      </c>
      <c r="O2" s="47" t="s">
        <v>9</v>
      </c>
      <c r="P2" s="47" t="s">
        <v>47</v>
      </c>
      <c r="Q2" s="47" t="s">
        <v>13</v>
      </c>
      <c r="R2" s="47" t="s">
        <v>12</v>
      </c>
      <c r="S2" s="47" t="s">
        <v>115</v>
      </c>
      <c r="T2" s="47" t="s">
        <v>116</v>
      </c>
      <c r="U2" s="48"/>
      <c r="V2" s="46" t="s">
        <v>14</v>
      </c>
      <c r="W2" s="48"/>
      <c r="X2" s="48"/>
      <c r="Y2" s="49" t="s">
        <v>33</v>
      </c>
      <c r="Z2" s="49" t="s">
        <v>34</v>
      </c>
      <c r="AA2" s="49" t="s">
        <v>35</v>
      </c>
      <c r="AB2" s="48"/>
      <c r="AC2" s="48"/>
    </row>
    <row r="3" spans="1:29" x14ac:dyDescent="0.35">
      <c r="A3" s="33">
        <v>43800</v>
      </c>
      <c r="B3" s="16">
        <f>Raw_Output_10YW!F5</f>
        <v>8.1663593679269209</v>
      </c>
      <c r="C3" s="16">
        <f>VLOOKUP(C$2&amp;$A3, Raw_Output_10YW!$K:$N, 4, 0)</f>
        <v>1.91000000635783</v>
      </c>
      <c r="D3" s="16">
        <f>VLOOKUP(D$2&amp;$A3, Raw_Output_10YW!$K:$N, 4, 0)</f>
        <v>8.5133336385091205</v>
      </c>
      <c r="E3" s="16">
        <f>VLOOKUP(E$2&amp;$A3, Raw_Output_10YW!$K:$N, 4, 0)</f>
        <v>6.3999997973442104</v>
      </c>
      <c r="F3" s="16">
        <f>VLOOKUP(F$2&amp;$A3, Raw_Output_10YW!$K:$N, 4, 0)</f>
        <v>5.7300002028544696</v>
      </c>
      <c r="G3" s="16">
        <f>VLOOKUP(G$2&amp;$A3, Raw_Output_10YW!$K:$N, 4, 0)</f>
        <v>5.1566665669282301</v>
      </c>
      <c r="H3" s="16">
        <f>VLOOKUP(H$2&amp;$A3, Raw_Output_10YW!$K:$N, 4, 0)</f>
        <v>2.6933333327372901</v>
      </c>
      <c r="I3" s="16">
        <f>VLOOKUP(I$2&amp;$A3, Raw_Output_10YW!$K:$N, 4, 0)</f>
        <v>7.29666646321615</v>
      </c>
      <c r="J3" s="16">
        <f>VLOOKUP(J$2&amp;$A3, Raw_Output_10YW!$K:$N, 4, 0)</f>
        <v>8.0233332316080705</v>
      </c>
      <c r="L3" s="16">
        <f>Raw_Output_10YW!Q5</f>
        <v>3.1703073352972702</v>
      </c>
      <c r="M3" s="16">
        <f>VLOOKUP(M$2&amp;$A3, Raw_Output_10YW!$V:$Y, 4, 0)</f>
        <v>0</v>
      </c>
      <c r="N3" s="16">
        <f>VLOOKUP(N$2&amp;$A3, Raw_Output_10YW!$V:$Y, 4, 0)</f>
        <v>2.3833333651224802</v>
      </c>
      <c r="O3" s="16">
        <f>VLOOKUP(O$2&amp;$A3, Raw_Output_10YW!$V:$Y, 4, 0)</f>
        <v>0</v>
      </c>
      <c r="P3" s="16">
        <f>VLOOKUP(P$2&amp;$A3, Raw_Output_10YW!$V:$Y, 4, 0)</f>
        <v>2.6899998982747402</v>
      </c>
      <c r="Q3" s="16">
        <f>VLOOKUP(Q$2&amp;$A3, Raw_Output_10YW!$V:$Y, 4, 0)</f>
        <v>2.5100000699361198</v>
      </c>
      <c r="R3" s="16">
        <f>VLOOKUP(R$2&amp;$A3, Raw_Output_10YW!$V:$Y, 4, 0)</f>
        <v>0</v>
      </c>
      <c r="S3" s="16">
        <f>VLOOKUP(S$2&amp;$A3, Raw_Output_10YW!$V:$Y, 4, 0)</f>
        <v>0</v>
      </c>
      <c r="T3" s="16">
        <f>VLOOKUP(T$2&amp;$A3, Raw_Output_10YW!$V:$Y, 4, 0)</f>
        <v>0</v>
      </c>
      <c r="V3" s="16">
        <f>Raw_Output_10YW!AB5</f>
        <v>0.66666666666666696</v>
      </c>
      <c r="Y3" s="16">
        <f>Raw_Output_10YW!I5</f>
        <v>4.0668333200961397</v>
      </c>
      <c r="Z3" s="16">
        <f>Raw_Output_10YW!AE5</f>
        <v>0.66666666666666696</v>
      </c>
      <c r="AA3" s="16">
        <f>Raw_Output_10YW!T5</f>
        <v>1.3031666666666699</v>
      </c>
    </row>
    <row r="4" spans="1:29" x14ac:dyDescent="0.35">
      <c r="A4" s="33">
        <v>43831</v>
      </c>
      <c r="B4" s="214">
        <f>Raw_Output_10YW!F6</f>
        <v>19.225463663021699</v>
      </c>
      <c r="C4" s="214">
        <f>VLOOKUP(C$2&amp;$A4, Raw_Output_10YW!$K:$N, 4, 0)</f>
        <v>4.7266667683919303</v>
      </c>
      <c r="D4" s="214">
        <f>VLOOKUP(D$2&amp;$A4, Raw_Output_10YW!$K:$N, 4, 0)</f>
        <v>21.6033325195313</v>
      </c>
      <c r="E4" s="214">
        <f>VLOOKUP(E$2&amp;$A4, Raw_Output_10YW!$K:$N, 4, 0)</f>
        <v>16.136667172114102</v>
      </c>
      <c r="F4" s="214">
        <f>VLOOKUP(F$2&amp;$A4, Raw_Output_10YW!$K:$N, 4, 0)</f>
        <v>14.486666106308499</v>
      </c>
      <c r="G4" s="214">
        <f>VLOOKUP(G$2&amp;$A4, Raw_Output_10YW!$K:$N, 4, 0)</f>
        <v>13.4466662108898</v>
      </c>
      <c r="H4" s="214">
        <f>VLOOKUP(H$2&amp;$A4, Raw_Output_10YW!$K:$N, 4, 0)</f>
        <v>6.7233334680398302</v>
      </c>
      <c r="I4" s="214">
        <f>VLOOKUP(I$2&amp;$A4, Raw_Output_10YW!$K:$N, 4, 0)</f>
        <v>17.513333002726199</v>
      </c>
      <c r="J4" s="214">
        <f>VLOOKUP(J$2&amp;$A4, Raw_Output_10YW!$K:$N, 4, 0)</f>
        <v>19.6966667175293</v>
      </c>
      <c r="L4" s="214">
        <f>Raw_Output_10YW!Q6</f>
        <v>0.70120299410819997</v>
      </c>
      <c r="M4" s="214">
        <f>VLOOKUP(M$2&amp;$A4, Raw_Output_10YW!$V:$Y, 4, 0)</f>
        <v>0</v>
      </c>
      <c r="N4" s="214">
        <f>VLOOKUP(N$2&amp;$A4, Raw_Output_10YW!$V:$Y, 4, 0)</f>
        <v>0.116666664679845</v>
      </c>
      <c r="O4" s="214">
        <f>VLOOKUP(O$2&amp;$A4, Raw_Output_10YW!$V:$Y, 4, 0)</f>
        <v>0</v>
      </c>
      <c r="P4" s="214">
        <f>VLOOKUP(P$2&amp;$A4, Raw_Output_10YW!$V:$Y, 4, 0)</f>
        <v>1.5533332824707</v>
      </c>
      <c r="Q4" s="214">
        <f>VLOOKUP(Q$2&amp;$A4, Raw_Output_10YW!$V:$Y, 4, 0)</f>
        <v>0.15666666502753901</v>
      </c>
      <c r="R4" s="214">
        <f>VLOOKUP(R$2&amp;$A4, Raw_Output_10YW!$V:$Y, 4, 0)</f>
        <v>0</v>
      </c>
      <c r="S4" s="214">
        <f>VLOOKUP(S$2&amp;$A4, Raw_Output_10YW!$V:$Y, 4, 0)</f>
        <v>0</v>
      </c>
      <c r="T4" s="214">
        <f>VLOOKUP(T$2&amp;$A4, Raw_Output_10YW!$V:$Y, 4, 0)</f>
        <v>0</v>
      </c>
      <c r="V4" s="214">
        <f>Raw_Output_10YW!AB6</f>
        <v>1.9900000095367401</v>
      </c>
      <c r="Y4" s="214">
        <f>Raw_Output_10YW!I6</f>
        <v>2.30364165771008</v>
      </c>
      <c r="Z4" s="214">
        <f>Raw_Output_10YW!AE6</f>
        <v>1.9900000095367401</v>
      </c>
      <c r="AA4" s="214">
        <f>Raw_Output_10YW!T6</f>
        <v>0.36302499778072</v>
      </c>
    </row>
    <row r="5" spans="1:29" x14ac:dyDescent="0.35">
      <c r="A5" s="33">
        <v>43862</v>
      </c>
      <c r="B5" s="214">
        <f>Raw_Output_10YW!F7</f>
        <v>19.225463663021699</v>
      </c>
      <c r="C5" s="214">
        <f>VLOOKUP(C$2&amp;$A5, Raw_Output_10YW!$K:$N, 4, 0)</f>
        <v>4.7266667683919303</v>
      </c>
      <c r="D5" s="214">
        <f>VLOOKUP(D$2&amp;$A5, Raw_Output_10YW!$K:$N, 4, 0)</f>
        <v>21.6033325195313</v>
      </c>
      <c r="E5" s="214">
        <f>VLOOKUP(E$2&amp;$A5, Raw_Output_10YW!$K:$N, 4, 0)</f>
        <v>16.136667172114102</v>
      </c>
      <c r="F5" s="214">
        <f>VLOOKUP(F$2&amp;$A5, Raw_Output_10YW!$K:$N, 4, 0)</f>
        <v>14.486666106308499</v>
      </c>
      <c r="G5" s="214">
        <f>VLOOKUP(G$2&amp;$A5, Raw_Output_10YW!$K:$N, 4, 0)</f>
        <v>13.4466662108898</v>
      </c>
      <c r="H5" s="214">
        <f>VLOOKUP(H$2&amp;$A5, Raw_Output_10YW!$K:$N, 4, 0)</f>
        <v>6.7233334680398302</v>
      </c>
      <c r="I5" s="214">
        <f>VLOOKUP(I$2&amp;$A5, Raw_Output_10YW!$K:$N, 4, 0)</f>
        <v>17.513333002726199</v>
      </c>
      <c r="J5" s="214">
        <f>VLOOKUP(J$2&amp;$A5, Raw_Output_10YW!$K:$N, 4, 0)</f>
        <v>19.6966667175293</v>
      </c>
      <c r="L5" s="214">
        <f>Raw_Output_10YW!Q7</f>
        <v>0.70120299410819997</v>
      </c>
      <c r="M5" s="214">
        <f>VLOOKUP(M$2&amp;$A5, Raw_Output_10YW!$V:$Y, 4, 0)</f>
        <v>0</v>
      </c>
      <c r="N5" s="214">
        <f>VLOOKUP(N$2&amp;$A5, Raw_Output_10YW!$V:$Y, 4, 0)</f>
        <v>0.116666664679845</v>
      </c>
      <c r="O5" s="214">
        <f>VLOOKUP(O$2&amp;$A5, Raw_Output_10YW!$V:$Y, 4, 0)</f>
        <v>0</v>
      </c>
      <c r="P5" s="214">
        <f>VLOOKUP(P$2&amp;$A5, Raw_Output_10YW!$V:$Y, 4, 0)</f>
        <v>1.5533332824707</v>
      </c>
      <c r="Q5" s="214">
        <f>VLOOKUP(Q$2&amp;$A5, Raw_Output_10YW!$V:$Y, 4, 0)</f>
        <v>0.15666666502753901</v>
      </c>
      <c r="R5" s="214">
        <f>VLOOKUP(R$2&amp;$A5, Raw_Output_10YW!$V:$Y, 4, 0)</f>
        <v>0</v>
      </c>
      <c r="S5" s="214">
        <f>VLOOKUP(S$2&amp;$A5, Raw_Output_10YW!$V:$Y, 4, 0)</f>
        <v>0</v>
      </c>
      <c r="T5" s="214">
        <f>VLOOKUP(T$2&amp;$A5, Raw_Output_10YW!$V:$Y, 4, 0)</f>
        <v>0</v>
      </c>
      <c r="V5" s="214">
        <f>Raw_Output_10YW!AB7</f>
        <v>1.9900000095367401</v>
      </c>
      <c r="Y5" s="214">
        <f>Raw_Output_10YW!I7</f>
        <v>2.30364165771008</v>
      </c>
      <c r="Z5" s="214">
        <f>Raw_Output_10YW!AE7</f>
        <v>1.9900000095367401</v>
      </c>
      <c r="AA5" s="214">
        <f>Raw_Output_10YW!T7</f>
        <v>0.36302499778072</v>
      </c>
    </row>
    <row r="6" spans="1:29" x14ac:dyDescent="0.35">
      <c r="A6" s="33">
        <v>43891</v>
      </c>
      <c r="B6" s="214">
        <f>Raw_Output_10YW!F8</f>
        <v>19.225463663021699</v>
      </c>
      <c r="C6" s="214">
        <f>VLOOKUP(C$2&amp;$A6, Raw_Output_10YW!$K:$N, 4, 0)</f>
        <v>4.7266667683919303</v>
      </c>
      <c r="D6" s="214">
        <f>VLOOKUP(D$2&amp;$A6, Raw_Output_10YW!$K:$N, 4, 0)</f>
        <v>21.6033325195313</v>
      </c>
      <c r="E6" s="214">
        <f>VLOOKUP(E$2&amp;$A6, Raw_Output_10YW!$K:$N, 4, 0)</f>
        <v>16.136667172114102</v>
      </c>
      <c r="F6" s="214">
        <f>VLOOKUP(F$2&amp;$A6, Raw_Output_10YW!$K:$N, 4, 0)</f>
        <v>14.486666106308499</v>
      </c>
      <c r="G6" s="214">
        <f>VLOOKUP(G$2&amp;$A6, Raw_Output_10YW!$K:$N, 4, 0)</f>
        <v>13.4466662108898</v>
      </c>
      <c r="H6" s="214">
        <f>VLOOKUP(H$2&amp;$A6, Raw_Output_10YW!$K:$N, 4, 0)</f>
        <v>6.7233334680398302</v>
      </c>
      <c r="I6" s="214">
        <f>VLOOKUP(I$2&amp;$A6, Raw_Output_10YW!$K:$N, 4, 0)</f>
        <v>17.513333002726199</v>
      </c>
      <c r="J6" s="214">
        <f>VLOOKUP(J$2&amp;$A6, Raw_Output_10YW!$K:$N, 4, 0)</f>
        <v>19.6966667175293</v>
      </c>
      <c r="L6" s="214">
        <f>Raw_Output_10YW!Q8</f>
        <v>0.70120299410819997</v>
      </c>
      <c r="M6" s="214">
        <f>VLOOKUP(M$2&amp;$A6, Raw_Output_10YW!$V:$Y, 4, 0)</f>
        <v>0</v>
      </c>
      <c r="N6" s="214">
        <f>VLOOKUP(N$2&amp;$A6, Raw_Output_10YW!$V:$Y, 4, 0)</f>
        <v>0.116666664679845</v>
      </c>
      <c r="O6" s="214">
        <f>VLOOKUP(O$2&amp;$A6, Raw_Output_10YW!$V:$Y, 4, 0)</f>
        <v>0</v>
      </c>
      <c r="P6" s="214">
        <f>VLOOKUP(P$2&amp;$A6, Raw_Output_10YW!$V:$Y, 4, 0)</f>
        <v>1.5533332824707</v>
      </c>
      <c r="Q6" s="214">
        <f>VLOOKUP(Q$2&amp;$A6, Raw_Output_10YW!$V:$Y, 4, 0)</f>
        <v>0.15666666502753901</v>
      </c>
      <c r="R6" s="214">
        <f>VLOOKUP(R$2&amp;$A6, Raw_Output_10YW!$V:$Y, 4, 0)</f>
        <v>0</v>
      </c>
      <c r="S6" s="214">
        <f>VLOOKUP(S$2&amp;$A6, Raw_Output_10YW!$V:$Y, 4, 0)</f>
        <v>0</v>
      </c>
      <c r="T6" s="214">
        <f>VLOOKUP(T$2&amp;$A6, Raw_Output_10YW!$V:$Y, 4, 0)</f>
        <v>0</v>
      </c>
      <c r="V6" s="214">
        <f>Raw_Output_10YW!AB8</f>
        <v>1.9900000095367401</v>
      </c>
      <c r="Y6" s="214">
        <f>Raw_Output_10YW!I8</f>
        <v>2.30364165771008</v>
      </c>
      <c r="Z6" s="214">
        <f>Raw_Output_10YW!AE8</f>
        <v>1.9900000095367401</v>
      </c>
      <c r="AA6" s="214">
        <f>Raw_Output_10YW!T8</f>
        <v>0.36302499778072</v>
      </c>
    </row>
    <row r="7" spans="1:29" x14ac:dyDescent="0.35">
      <c r="A7" s="33">
        <v>43922</v>
      </c>
      <c r="B7" s="214">
        <f>Raw_Output_10YW!F9</f>
        <v>26.197609196337101</v>
      </c>
      <c r="C7" s="214">
        <f>VLOOKUP(C$2&amp;$A7, Raw_Output_10YW!$K:$N, 4, 0)</f>
        <v>6.54666646321615</v>
      </c>
      <c r="D7" s="214">
        <f>VLOOKUP(D$2&amp;$A7, Raw_Output_10YW!$K:$N, 4, 0)</f>
        <v>29.706667582194001</v>
      </c>
      <c r="E7" s="214">
        <f>VLOOKUP(E$2&amp;$A7, Raw_Output_10YW!$K:$N, 4, 0)</f>
        <v>22.7500005165736</v>
      </c>
      <c r="F7" s="214">
        <f>VLOOKUP(F$2&amp;$A7, Raw_Output_10YW!$K:$N, 4, 0)</f>
        <v>19.876666463911501</v>
      </c>
      <c r="G7" s="214">
        <f>VLOOKUP(G$2&amp;$A7, Raw_Output_10YW!$K:$N, 4, 0)</f>
        <v>18.666666507720901</v>
      </c>
      <c r="H7" s="214">
        <f>VLOOKUP(H$2&amp;$A7, Raw_Output_10YW!$K:$N, 4, 0)</f>
        <v>9.5100000997384395</v>
      </c>
      <c r="I7" s="214">
        <f>VLOOKUP(I$2&amp;$A7, Raw_Output_10YW!$K:$N, 4, 0)</f>
        <v>24.576666514078799</v>
      </c>
      <c r="J7" s="214">
        <f>VLOOKUP(J$2&amp;$A7, Raw_Output_10YW!$K:$N, 4, 0)</f>
        <v>27.183334350585898</v>
      </c>
      <c r="L7" s="214">
        <f>Raw_Output_10YW!Q9</f>
        <v>0.93905733999411301</v>
      </c>
      <c r="M7" s="214">
        <f>VLOOKUP(M$2&amp;$A7, Raw_Output_10YW!$V:$Y, 4, 0)</f>
        <v>0</v>
      </c>
      <c r="N7" s="214">
        <f>VLOOKUP(N$2&amp;$A7, Raw_Output_10YW!$V:$Y, 4, 0)</f>
        <v>0.46666665871938101</v>
      </c>
      <c r="O7" s="214">
        <f>VLOOKUP(O$2&amp;$A7, Raw_Output_10YW!$V:$Y, 4, 0)</f>
        <v>0</v>
      </c>
      <c r="P7" s="214">
        <f>VLOOKUP(P$2&amp;$A7, Raw_Output_10YW!$V:$Y, 4, 0)</f>
        <v>1.0933333237965901</v>
      </c>
      <c r="Q7" s="214">
        <f>VLOOKUP(Q$2&amp;$A7, Raw_Output_10YW!$V:$Y, 4, 0)</f>
        <v>0.78999999165534995</v>
      </c>
      <c r="R7" s="214">
        <f>VLOOKUP(R$2&amp;$A7, Raw_Output_10YW!$V:$Y, 4, 0)</f>
        <v>0</v>
      </c>
      <c r="S7" s="214">
        <f>VLOOKUP(S$2&amp;$A7, Raw_Output_10YW!$V:$Y, 4, 0)</f>
        <v>0</v>
      </c>
      <c r="T7" s="214">
        <f>VLOOKUP(T$2&amp;$A7, Raw_Output_10YW!$V:$Y, 4, 0)</f>
        <v>0</v>
      </c>
      <c r="V7" s="214">
        <f>Raw_Output_10YW!AB9</f>
        <v>1.14666668574015</v>
      </c>
      <c r="Y7" s="214">
        <f>Raw_Output_10YW!I9</f>
        <v>1.71686501913269</v>
      </c>
      <c r="Z7" s="214">
        <f>Raw_Output_10YW!AE9</f>
        <v>1.14666668574015</v>
      </c>
      <c r="AA7" s="214">
        <f>Raw_Output_10YW!T9</f>
        <v>0.17313500133156801</v>
      </c>
    </row>
    <row r="8" spans="1:29" x14ac:dyDescent="0.35">
      <c r="A8" s="33">
        <v>43952</v>
      </c>
      <c r="B8" s="214">
        <f>Raw_Output_10YW!F10</f>
        <v>26.197609196337101</v>
      </c>
      <c r="C8" s="214">
        <f>VLOOKUP(C$2&amp;$A8, Raw_Output_10YW!$K:$N, 4, 0)</f>
        <v>6.54666646321615</v>
      </c>
      <c r="D8" s="214">
        <f>VLOOKUP(D$2&amp;$A8, Raw_Output_10YW!$K:$N, 4, 0)</f>
        <v>29.706667582194001</v>
      </c>
      <c r="E8" s="214">
        <f>VLOOKUP(E$2&amp;$A8, Raw_Output_10YW!$K:$N, 4, 0)</f>
        <v>22.7500005165736</v>
      </c>
      <c r="F8" s="214">
        <f>VLOOKUP(F$2&amp;$A8, Raw_Output_10YW!$K:$N, 4, 0)</f>
        <v>19.876666463911501</v>
      </c>
      <c r="G8" s="214">
        <f>VLOOKUP(G$2&amp;$A8, Raw_Output_10YW!$K:$N, 4, 0)</f>
        <v>18.666666507720901</v>
      </c>
      <c r="H8" s="214">
        <f>VLOOKUP(H$2&amp;$A8, Raw_Output_10YW!$K:$N, 4, 0)</f>
        <v>9.5100000997384395</v>
      </c>
      <c r="I8" s="214">
        <f>VLOOKUP(I$2&amp;$A8, Raw_Output_10YW!$K:$N, 4, 0)</f>
        <v>24.576666514078799</v>
      </c>
      <c r="J8" s="214">
        <f>VLOOKUP(J$2&amp;$A8, Raw_Output_10YW!$K:$N, 4, 0)</f>
        <v>27.183334350585898</v>
      </c>
      <c r="L8" s="214">
        <f>Raw_Output_10YW!Q10</f>
        <v>0.93905733999411301</v>
      </c>
      <c r="M8" s="214">
        <f>VLOOKUP(M$2&amp;$A8, Raw_Output_10YW!$V:$Y, 4, 0)</f>
        <v>0</v>
      </c>
      <c r="N8" s="214">
        <f>VLOOKUP(N$2&amp;$A8, Raw_Output_10YW!$V:$Y, 4, 0)</f>
        <v>0.46666665871938101</v>
      </c>
      <c r="O8" s="214">
        <f>VLOOKUP(O$2&amp;$A8, Raw_Output_10YW!$V:$Y, 4, 0)</f>
        <v>0</v>
      </c>
      <c r="P8" s="214">
        <f>VLOOKUP(P$2&amp;$A8, Raw_Output_10YW!$V:$Y, 4, 0)</f>
        <v>1.0933333237965901</v>
      </c>
      <c r="Q8" s="214">
        <f>VLOOKUP(Q$2&amp;$A8, Raw_Output_10YW!$V:$Y, 4, 0)</f>
        <v>0.78999999165534995</v>
      </c>
      <c r="R8" s="214">
        <f>VLOOKUP(R$2&amp;$A8, Raw_Output_10YW!$V:$Y, 4, 0)</f>
        <v>0</v>
      </c>
      <c r="S8" s="214">
        <f>VLOOKUP(S$2&amp;$A8, Raw_Output_10YW!$V:$Y, 4, 0)</f>
        <v>0</v>
      </c>
      <c r="T8" s="214">
        <f>VLOOKUP(T$2&amp;$A8, Raw_Output_10YW!$V:$Y, 4, 0)</f>
        <v>0</v>
      </c>
      <c r="V8" s="214">
        <f>Raw_Output_10YW!AB10</f>
        <v>1.14666668574015</v>
      </c>
      <c r="Y8" s="214">
        <f>Raw_Output_10YW!I10</f>
        <v>1.71686501913269</v>
      </c>
      <c r="Z8" s="214">
        <f>Raw_Output_10YW!AE10</f>
        <v>1.14666668574015</v>
      </c>
      <c r="AA8" s="214">
        <f>Raw_Output_10YW!T10</f>
        <v>0.17313500133156801</v>
      </c>
    </row>
    <row r="9" spans="1:29" x14ac:dyDescent="0.35">
      <c r="A9" s="33">
        <v>43983</v>
      </c>
      <c r="B9" s="214">
        <f>Raw_Output_10YW!F11</f>
        <v>26.197609196337101</v>
      </c>
      <c r="C9" s="214">
        <f>VLOOKUP(C$2&amp;$A9, Raw_Output_10YW!$K:$N, 4, 0)</f>
        <v>6.54666646321615</v>
      </c>
      <c r="D9" s="214">
        <f>VLOOKUP(D$2&amp;$A9, Raw_Output_10YW!$K:$N, 4, 0)</f>
        <v>29.706667582194001</v>
      </c>
      <c r="E9" s="214">
        <f>VLOOKUP(E$2&amp;$A9, Raw_Output_10YW!$K:$N, 4, 0)</f>
        <v>22.7500005165736</v>
      </c>
      <c r="F9" s="214">
        <f>VLOOKUP(F$2&amp;$A9, Raw_Output_10YW!$K:$N, 4, 0)</f>
        <v>19.876666463911501</v>
      </c>
      <c r="G9" s="214">
        <f>VLOOKUP(G$2&amp;$A9, Raw_Output_10YW!$K:$N, 4, 0)</f>
        <v>18.666666507720901</v>
      </c>
      <c r="H9" s="214">
        <f>VLOOKUP(H$2&amp;$A9, Raw_Output_10YW!$K:$N, 4, 0)</f>
        <v>9.5100000997384395</v>
      </c>
      <c r="I9" s="214">
        <f>VLOOKUP(I$2&amp;$A9, Raw_Output_10YW!$K:$N, 4, 0)</f>
        <v>24.576666514078799</v>
      </c>
      <c r="J9" s="214">
        <f>VLOOKUP(J$2&amp;$A9, Raw_Output_10YW!$K:$N, 4, 0)</f>
        <v>27.183334350585898</v>
      </c>
      <c r="L9" s="214">
        <f>Raw_Output_10YW!Q11</f>
        <v>0.93905733999411301</v>
      </c>
      <c r="M9" s="214">
        <f>VLOOKUP(M$2&amp;$A9, Raw_Output_10YW!$V:$Y, 4, 0)</f>
        <v>0</v>
      </c>
      <c r="N9" s="214">
        <f>VLOOKUP(N$2&amp;$A9, Raw_Output_10YW!$V:$Y, 4, 0)</f>
        <v>0.46666665871938101</v>
      </c>
      <c r="O9" s="214">
        <f>VLOOKUP(O$2&amp;$A9, Raw_Output_10YW!$V:$Y, 4, 0)</f>
        <v>0</v>
      </c>
      <c r="P9" s="214">
        <f>VLOOKUP(P$2&amp;$A9, Raw_Output_10YW!$V:$Y, 4, 0)</f>
        <v>1.0933333237965901</v>
      </c>
      <c r="Q9" s="214">
        <f>VLOOKUP(Q$2&amp;$A9, Raw_Output_10YW!$V:$Y, 4, 0)</f>
        <v>0.78999999165534995</v>
      </c>
      <c r="R9" s="214">
        <f>VLOOKUP(R$2&amp;$A9, Raw_Output_10YW!$V:$Y, 4, 0)</f>
        <v>0</v>
      </c>
      <c r="S9" s="214">
        <f>VLOOKUP(S$2&amp;$A9, Raw_Output_10YW!$V:$Y, 4, 0)</f>
        <v>0</v>
      </c>
      <c r="T9" s="214">
        <f>VLOOKUP(T$2&amp;$A9, Raw_Output_10YW!$V:$Y, 4, 0)</f>
        <v>0</v>
      </c>
      <c r="V9" s="214">
        <f>Raw_Output_10YW!AB11</f>
        <v>1.14666668574015</v>
      </c>
      <c r="Y9" s="214">
        <f>Raw_Output_10YW!I11</f>
        <v>1.71686501913269</v>
      </c>
      <c r="Z9" s="214">
        <f>Raw_Output_10YW!AE11</f>
        <v>1.14666668574015</v>
      </c>
      <c r="AA9" s="214">
        <f>Raw_Output_10YW!T11</f>
        <v>0.17313500133156801</v>
      </c>
    </row>
    <row r="10" spans="1:29" x14ac:dyDescent="0.35">
      <c r="A10" s="33">
        <v>44013</v>
      </c>
      <c r="B10" s="214">
        <f>Raw_Output_10YW!F12</f>
        <v>24.786639564524101</v>
      </c>
      <c r="C10" s="214">
        <f>VLOOKUP(C$2&amp;$A10, Raw_Output_10YW!$K:$N, 4, 0)</f>
        <v>6.4099998474121103</v>
      </c>
      <c r="D10" s="214">
        <f>VLOOKUP(D$2&amp;$A10, Raw_Output_10YW!$K:$N, 4, 0)</f>
        <v>28.056666056315098</v>
      </c>
      <c r="E10" s="214">
        <f>VLOOKUP(E$2&amp;$A10, Raw_Output_10YW!$K:$N, 4, 0)</f>
        <v>21.623332977294901</v>
      </c>
      <c r="F10" s="214">
        <f>VLOOKUP(F$2&amp;$A10, Raw_Output_10YW!$K:$N, 4, 0)</f>
        <v>19.5599993901948</v>
      </c>
      <c r="G10" s="214">
        <f>VLOOKUP(G$2&amp;$A10, Raw_Output_10YW!$K:$N, 4, 0)</f>
        <v>17.756666759649899</v>
      </c>
      <c r="H10" s="214">
        <f>VLOOKUP(H$2&amp;$A10, Raw_Output_10YW!$K:$N, 4, 0)</f>
        <v>8.7699995438257901</v>
      </c>
      <c r="I10" s="214">
        <f>VLOOKUP(I$2&amp;$A10, Raw_Output_10YW!$K:$N, 4, 0)</f>
        <v>23.810000101725301</v>
      </c>
      <c r="J10" s="214">
        <f>VLOOKUP(J$2&amp;$A10, Raw_Output_10YW!$K:$N, 4, 0)</f>
        <v>26.2200012207031</v>
      </c>
      <c r="L10" s="214">
        <f>Raw_Output_10YW!Q12</f>
        <v>1.5600273278454899</v>
      </c>
      <c r="M10" s="214">
        <f>VLOOKUP(M$2&amp;$A10, Raw_Output_10YW!$V:$Y, 4, 0)</f>
        <v>0</v>
      </c>
      <c r="N10" s="214">
        <f>VLOOKUP(N$2&amp;$A10, Raw_Output_10YW!$V:$Y, 4, 0)</f>
        <v>0.43333331743876102</v>
      </c>
      <c r="O10" s="214">
        <f>VLOOKUP(O$2&amp;$A10, Raw_Output_10YW!$V:$Y, 4, 0)</f>
        <v>0</v>
      </c>
      <c r="P10" s="214">
        <f>VLOOKUP(P$2&amp;$A10, Raw_Output_10YW!$V:$Y, 4, 0)</f>
        <v>2.7999998728434199</v>
      </c>
      <c r="Q10" s="214">
        <f>VLOOKUP(Q$2&amp;$A10, Raw_Output_10YW!$V:$Y, 4, 0)</f>
        <v>0.38333332538604697</v>
      </c>
      <c r="R10" s="214">
        <f>VLOOKUP(R$2&amp;$A10, Raw_Output_10YW!$V:$Y, 4, 0)</f>
        <v>0</v>
      </c>
      <c r="S10" s="214">
        <f>VLOOKUP(S$2&amp;$A10, Raw_Output_10YW!$V:$Y, 4, 0)</f>
        <v>0</v>
      </c>
      <c r="T10" s="214">
        <f>VLOOKUP(T$2&amp;$A10, Raw_Output_10YW!$V:$Y, 4, 0)</f>
        <v>0</v>
      </c>
      <c r="V10" s="214">
        <f>Raw_Output_10YW!AB12</f>
        <v>1.6233332951863599</v>
      </c>
      <c r="Y10" s="214">
        <f>Raw_Output_10YW!I12</f>
        <v>1.4628399732212201</v>
      </c>
      <c r="Z10" s="214">
        <f>Raw_Output_10YW!AE12</f>
        <v>1.6233332951863599</v>
      </c>
      <c r="AA10" s="214">
        <f>Raw_Output_10YW!T12</f>
        <v>0.16382666577895499</v>
      </c>
    </row>
    <row r="11" spans="1:29" x14ac:dyDescent="0.35">
      <c r="A11" s="33">
        <v>44044</v>
      </c>
      <c r="B11" s="214">
        <f>Raw_Output_10YW!F13</f>
        <v>24.786639564524101</v>
      </c>
      <c r="C11" s="214">
        <f>VLOOKUP(C$2&amp;$A11, Raw_Output_10YW!$K:$N, 4, 0)</f>
        <v>6.4099998474121103</v>
      </c>
      <c r="D11" s="214">
        <f>VLOOKUP(D$2&amp;$A11, Raw_Output_10YW!$K:$N, 4, 0)</f>
        <v>28.056666056315098</v>
      </c>
      <c r="E11" s="214">
        <f>VLOOKUP(E$2&amp;$A11, Raw_Output_10YW!$K:$N, 4, 0)</f>
        <v>21.623332977294901</v>
      </c>
      <c r="F11" s="214">
        <f>VLOOKUP(F$2&amp;$A11, Raw_Output_10YW!$K:$N, 4, 0)</f>
        <v>19.5599993901948</v>
      </c>
      <c r="G11" s="214">
        <f>VLOOKUP(G$2&amp;$A11, Raw_Output_10YW!$K:$N, 4, 0)</f>
        <v>17.756666759649899</v>
      </c>
      <c r="H11" s="214">
        <f>VLOOKUP(H$2&amp;$A11, Raw_Output_10YW!$K:$N, 4, 0)</f>
        <v>8.7699995438257901</v>
      </c>
      <c r="I11" s="214">
        <f>VLOOKUP(I$2&amp;$A11, Raw_Output_10YW!$K:$N, 4, 0)</f>
        <v>23.810000101725301</v>
      </c>
      <c r="J11" s="214">
        <f>VLOOKUP(J$2&amp;$A11, Raw_Output_10YW!$K:$N, 4, 0)</f>
        <v>26.2200012207031</v>
      </c>
      <c r="L11" s="214">
        <f>Raw_Output_10YW!Q13</f>
        <v>1.5600273278454899</v>
      </c>
      <c r="M11" s="214">
        <f>VLOOKUP(M$2&amp;$A11, Raw_Output_10YW!$V:$Y, 4, 0)</f>
        <v>0</v>
      </c>
      <c r="N11" s="214">
        <f>VLOOKUP(N$2&amp;$A11, Raw_Output_10YW!$V:$Y, 4, 0)</f>
        <v>0.43333331743876102</v>
      </c>
      <c r="O11" s="214">
        <f>VLOOKUP(O$2&amp;$A11, Raw_Output_10YW!$V:$Y, 4, 0)</f>
        <v>0</v>
      </c>
      <c r="P11" s="214">
        <f>VLOOKUP(P$2&amp;$A11, Raw_Output_10YW!$V:$Y, 4, 0)</f>
        <v>2.7999998728434199</v>
      </c>
      <c r="Q11" s="214">
        <f>VLOOKUP(Q$2&amp;$A11, Raw_Output_10YW!$V:$Y, 4, 0)</f>
        <v>0.38333332538604697</v>
      </c>
      <c r="R11" s="214">
        <f>VLOOKUP(R$2&amp;$A11, Raw_Output_10YW!$V:$Y, 4, 0)</f>
        <v>0</v>
      </c>
      <c r="S11" s="214">
        <f>VLOOKUP(S$2&amp;$A11, Raw_Output_10YW!$V:$Y, 4, 0)</f>
        <v>0</v>
      </c>
      <c r="T11" s="214">
        <f>VLOOKUP(T$2&amp;$A11, Raw_Output_10YW!$V:$Y, 4, 0)</f>
        <v>0</v>
      </c>
      <c r="V11" s="214">
        <f>Raw_Output_10YW!AB13</f>
        <v>1.6233332951863599</v>
      </c>
      <c r="Y11" s="214">
        <f>Raw_Output_10YW!I13</f>
        <v>1.4628399732212201</v>
      </c>
      <c r="Z11" s="214">
        <f>Raw_Output_10YW!AE13</f>
        <v>1.6233332951863599</v>
      </c>
      <c r="AA11" s="214">
        <f>Raw_Output_10YW!T13</f>
        <v>0.16382666577895499</v>
      </c>
    </row>
    <row r="12" spans="1:29" x14ac:dyDescent="0.35">
      <c r="A12" s="33">
        <v>44075</v>
      </c>
      <c r="B12" s="214">
        <f>Raw_Output_10YW!F14</f>
        <v>24.786639564524101</v>
      </c>
      <c r="C12" s="214">
        <f>VLOOKUP(C$2&amp;$A12, Raw_Output_10YW!$K:$N, 4, 0)</f>
        <v>6.4099998474121103</v>
      </c>
      <c r="D12" s="214">
        <f>VLOOKUP(D$2&amp;$A12, Raw_Output_10YW!$K:$N, 4, 0)</f>
        <v>28.056666056315098</v>
      </c>
      <c r="E12" s="214">
        <f>VLOOKUP(E$2&amp;$A12, Raw_Output_10YW!$K:$N, 4, 0)</f>
        <v>21.623332977294901</v>
      </c>
      <c r="F12" s="214">
        <f>VLOOKUP(F$2&amp;$A12, Raw_Output_10YW!$K:$N, 4, 0)</f>
        <v>19.5599993901948</v>
      </c>
      <c r="G12" s="214">
        <f>VLOOKUP(G$2&amp;$A12, Raw_Output_10YW!$K:$N, 4, 0)</f>
        <v>17.756666759649899</v>
      </c>
      <c r="H12" s="214">
        <f>VLOOKUP(H$2&amp;$A12, Raw_Output_10YW!$K:$N, 4, 0)</f>
        <v>8.7699995438257901</v>
      </c>
      <c r="I12" s="214">
        <f>VLOOKUP(I$2&amp;$A12, Raw_Output_10YW!$K:$N, 4, 0)</f>
        <v>23.810000101725301</v>
      </c>
      <c r="J12" s="214">
        <f>VLOOKUP(J$2&amp;$A12, Raw_Output_10YW!$K:$N, 4, 0)</f>
        <v>26.2200012207031</v>
      </c>
      <c r="L12" s="214">
        <f>Raw_Output_10YW!Q14</f>
        <v>1.5600273278454899</v>
      </c>
      <c r="M12" s="214">
        <f>VLOOKUP(M$2&amp;$A12, Raw_Output_10YW!$V:$Y, 4, 0)</f>
        <v>0</v>
      </c>
      <c r="N12" s="214">
        <f>VLOOKUP(N$2&amp;$A12, Raw_Output_10YW!$V:$Y, 4, 0)</f>
        <v>0.43333331743876102</v>
      </c>
      <c r="O12" s="214">
        <f>VLOOKUP(O$2&amp;$A12, Raw_Output_10YW!$V:$Y, 4, 0)</f>
        <v>0</v>
      </c>
      <c r="P12" s="214">
        <f>VLOOKUP(P$2&amp;$A12, Raw_Output_10YW!$V:$Y, 4, 0)</f>
        <v>2.7999998728434199</v>
      </c>
      <c r="Q12" s="214">
        <f>VLOOKUP(Q$2&amp;$A12, Raw_Output_10YW!$V:$Y, 4, 0)</f>
        <v>0.38333332538604697</v>
      </c>
      <c r="R12" s="214">
        <f>VLOOKUP(R$2&amp;$A12, Raw_Output_10YW!$V:$Y, 4, 0)</f>
        <v>0</v>
      </c>
      <c r="S12" s="214">
        <f>VLOOKUP(S$2&amp;$A12, Raw_Output_10YW!$V:$Y, 4, 0)</f>
        <v>0</v>
      </c>
      <c r="T12" s="214">
        <f>VLOOKUP(T$2&amp;$A12, Raw_Output_10YW!$V:$Y, 4, 0)</f>
        <v>0</v>
      </c>
      <c r="V12" s="214">
        <f>Raw_Output_10YW!AB14</f>
        <v>1.6233332951863599</v>
      </c>
      <c r="Y12" s="214">
        <f>Raw_Output_10YW!I14</f>
        <v>1.4628399732212201</v>
      </c>
      <c r="Z12" s="214">
        <f>Raw_Output_10YW!AE14</f>
        <v>1.6233332951863599</v>
      </c>
      <c r="AA12" s="214">
        <f>Raw_Output_10YW!T14</f>
        <v>0.16382666577895499</v>
      </c>
    </row>
    <row r="13" spans="1:29" x14ac:dyDescent="0.35">
      <c r="A13" s="33">
        <v>44105</v>
      </c>
      <c r="B13" s="214">
        <f>Raw_Output_10YW!F15</f>
        <v>22.584589618881498</v>
      </c>
      <c r="C13" s="214">
        <f>VLOOKUP(C$2&amp;$A13, Raw_Output_10YW!$K:$N, 4, 0)</f>
        <v>5.5033334096272801</v>
      </c>
      <c r="D13" s="214">
        <f>VLOOKUP(D$2&amp;$A13, Raw_Output_10YW!$K:$N, 4, 0)</f>
        <v>25.216667175293001</v>
      </c>
      <c r="E13" s="214">
        <f>VLOOKUP(E$2&amp;$A13, Raw_Output_10YW!$K:$N, 4, 0)</f>
        <v>19.053333083788601</v>
      </c>
      <c r="F13" s="214">
        <f>VLOOKUP(F$2&amp;$A13, Raw_Output_10YW!$K:$N, 4, 0)</f>
        <v>17.450000610202601</v>
      </c>
      <c r="G13" s="214">
        <f>VLOOKUP(G$2&amp;$A13, Raw_Output_10YW!$K:$N, 4, 0)</f>
        <v>15.9600004057089</v>
      </c>
      <c r="H13" s="214">
        <f>VLOOKUP(H$2&amp;$A13, Raw_Output_10YW!$K:$N, 4, 0)</f>
        <v>8.1166667938232404</v>
      </c>
      <c r="I13" s="214">
        <f>VLOOKUP(I$2&amp;$A13, Raw_Output_10YW!$K:$N, 4, 0)</f>
        <v>21.8333339691162</v>
      </c>
      <c r="J13" s="214">
        <f>VLOOKUP(J$2&amp;$A13, Raw_Output_10YW!$K:$N, 4, 0)</f>
        <v>24.009999593099</v>
      </c>
      <c r="L13" s="214">
        <f>Raw_Output_10YW!Q15</f>
        <v>1.5820776835679999</v>
      </c>
      <c r="M13" s="214">
        <f>VLOOKUP(M$2&amp;$A13, Raw_Output_10YW!$V:$Y, 4, 0)</f>
        <v>0</v>
      </c>
      <c r="N13" s="214">
        <f>VLOOKUP(N$2&amp;$A13, Raw_Output_10YW!$V:$Y, 4, 0)</f>
        <v>1.0433333714803099</v>
      </c>
      <c r="O13" s="214">
        <f>VLOOKUP(O$2&amp;$A13, Raw_Output_10YW!$V:$Y, 4, 0)</f>
        <v>0</v>
      </c>
      <c r="P13" s="214">
        <f>VLOOKUP(P$2&amp;$A13, Raw_Output_10YW!$V:$Y, 4, 0)</f>
        <v>1.6366666158040399</v>
      </c>
      <c r="Q13" s="214">
        <f>VLOOKUP(Q$2&amp;$A13, Raw_Output_10YW!$V:$Y, 4, 0)</f>
        <v>0.55333332220713305</v>
      </c>
      <c r="R13" s="214">
        <f>VLOOKUP(R$2&amp;$A13, Raw_Output_10YW!$V:$Y, 4, 0)</f>
        <v>0</v>
      </c>
      <c r="S13" s="214">
        <f>VLOOKUP(S$2&amp;$A13, Raw_Output_10YW!$V:$Y, 4, 0)</f>
        <v>0</v>
      </c>
      <c r="T13" s="214">
        <f>VLOOKUP(T$2&amp;$A13, Raw_Output_10YW!$V:$Y, 4, 0)</f>
        <v>0</v>
      </c>
      <c r="V13" s="214">
        <f>Raw_Output_10YW!AB15</f>
        <v>3.78333346048991</v>
      </c>
      <c r="Y13" s="214">
        <f>Raw_Output_10YW!I15</f>
        <v>1.2807133327921201</v>
      </c>
      <c r="Z13" s="214">
        <f>Raw_Output_10YW!AE15</f>
        <v>3.78333346048991</v>
      </c>
      <c r="AA13" s="214">
        <f>Raw_Output_10YW!T15</f>
        <v>0.21595332711935</v>
      </c>
    </row>
    <row r="14" spans="1:29" x14ac:dyDescent="0.35">
      <c r="A14" s="33">
        <v>44136</v>
      </c>
      <c r="B14" s="214">
        <f>Raw_Output_10YW!F16</f>
        <v>22.584589618881498</v>
      </c>
      <c r="C14" s="214">
        <f>VLOOKUP(C$2&amp;$A14, Raw_Output_10YW!$K:$N, 4, 0)</f>
        <v>5.5033334096272801</v>
      </c>
      <c r="D14" s="214">
        <f>VLOOKUP(D$2&amp;$A14, Raw_Output_10YW!$K:$N, 4, 0)</f>
        <v>25.216667175293001</v>
      </c>
      <c r="E14" s="214">
        <f>VLOOKUP(E$2&amp;$A14, Raw_Output_10YW!$K:$N, 4, 0)</f>
        <v>19.053333083788601</v>
      </c>
      <c r="F14" s="214">
        <f>VLOOKUP(F$2&amp;$A14, Raw_Output_10YW!$K:$N, 4, 0)</f>
        <v>17.450000610202601</v>
      </c>
      <c r="G14" s="214">
        <f>VLOOKUP(G$2&amp;$A14, Raw_Output_10YW!$K:$N, 4, 0)</f>
        <v>15.9600004057089</v>
      </c>
      <c r="H14" s="214">
        <f>VLOOKUP(H$2&amp;$A14, Raw_Output_10YW!$K:$N, 4, 0)</f>
        <v>8.1166667938232404</v>
      </c>
      <c r="I14" s="214">
        <f>VLOOKUP(I$2&amp;$A14, Raw_Output_10YW!$K:$N, 4, 0)</f>
        <v>21.8333339691162</v>
      </c>
      <c r="J14" s="214">
        <f>VLOOKUP(J$2&amp;$A14, Raw_Output_10YW!$K:$N, 4, 0)</f>
        <v>24.009999593099</v>
      </c>
      <c r="L14" s="214">
        <f>Raw_Output_10YW!Q16</f>
        <v>1.5820776835679999</v>
      </c>
      <c r="M14" s="214">
        <f>VLOOKUP(M$2&amp;$A14, Raw_Output_10YW!$V:$Y, 4, 0)</f>
        <v>0</v>
      </c>
      <c r="N14" s="214">
        <f>VLOOKUP(N$2&amp;$A14, Raw_Output_10YW!$V:$Y, 4, 0)</f>
        <v>1.0433333714803099</v>
      </c>
      <c r="O14" s="214">
        <f>VLOOKUP(O$2&amp;$A14, Raw_Output_10YW!$V:$Y, 4, 0)</f>
        <v>0</v>
      </c>
      <c r="P14" s="214">
        <f>VLOOKUP(P$2&amp;$A14, Raw_Output_10YW!$V:$Y, 4, 0)</f>
        <v>1.6366666158040399</v>
      </c>
      <c r="Q14" s="214">
        <f>VLOOKUP(Q$2&amp;$A14, Raw_Output_10YW!$V:$Y, 4, 0)</f>
        <v>0.55333332220713305</v>
      </c>
      <c r="R14" s="214">
        <f>VLOOKUP(R$2&amp;$A14, Raw_Output_10YW!$V:$Y, 4, 0)</f>
        <v>0</v>
      </c>
      <c r="S14" s="214">
        <f>VLOOKUP(S$2&amp;$A14, Raw_Output_10YW!$V:$Y, 4, 0)</f>
        <v>0</v>
      </c>
      <c r="T14" s="214">
        <f>VLOOKUP(T$2&amp;$A14, Raw_Output_10YW!$V:$Y, 4, 0)</f>
        <v>0</v>
      </c>
      <c r="V14" s="214">
        <f>Raw_Output_10YW!AB16</f>
        <v>3.78333346048991</v>
      </c>
      <c r="Y14" s="214">
        <f>Raw_Output_10YW!I16</f>
        <v>1.2807133327921201</v>
      </c>
      <c r="Z14" s="214">
        <f>Raw_Output_10YW!AE16</f>
        <v>3.78333346048991</v>
      </c>
      <c r="AA14" s="214">
        <f>Raw_Output_10YW!T16</f>
        <v>0.21595332711935</v>
      </c>
    </row>
    <row r="15" spans="1:29" x14ac:dyDescent="0.35">
      <c r="A15" s="33">
        <v>44166</v>
      </c>
      <c r="B15" s="214">
        <f>Raw_Output_10YW!F17</f>
        <v>22.584589618881498</v>
      </c>
      <c r="C15" s="214">
        <f>VLOOKUP(C$2&amp;$A15, Raw_Output_10YW!$K:$N, 4, 0)</f>
        <v>5.5033334096272801</v>
      </c>
      <c r="D15" s="214">
        <f>VLOOKUP(D$2&amp;$A15, Raw_Output_10YW!$K:$N, 4, 0)</f>
        <v>25.216667175293001</v>
      </c>
      <c r="E15" s="214">
        <f>VLOOKUP(E$2&amp;$A15, Raw_Output_10YW!$K:$N, 4, 0)</f>
        <v>19.053333083788601</v>
      </c>
      <c r="F15" s="214">
        <f>VLOOKUP(F$2&amp;$A15, Raw_Output_10YW!$K:$N, 4, 0)</f>
        <v>17.450000610202601</v>
      </c>
      <c r="G15" s="214">
        <f>VLOOKUP(G$2&amp;$A15, Raw_Output_10YW!$K:$N, 4, 0)</f>
        <v>15.9600004057089</v>
      </c>
      <c r="H15" s="214">
        <f>VLOOKUP(H$2&amp;$A15, Raw_Output_10YW!$K:$N, 4, 0)</f>
        <v>8.1166667938232404</v>
      </c>
      <c r="I15" s="214">
        <f>VLOOKUP(I$2&amp;$A15, Raw_Output_10YW!$K:$N, 4, 0)</f>
        <v>21.8333339691162</v>
      </c>
      <c r="J15" s="214">
        <f>VLOOKUP(J$2&amp;$A15, Raw_Output_10YW!$K:$N, 4, 0)</f>
        <v>24.009999593099</v>
      </c>
      <c r="L15" s="214">
        <f>Raw_Output_10YW!Q17</f>
        <v>1.5820776835679999</v>
      </c>
      <c r="M15" s="214">
        <f>VLOOKUP(M$2&amp;$A15, Raw_Output_10YW!$V:$Y, 4, 0)</f>
        <v>0</v>
      </c>
      <c r="N15" s="214">
        <f>VLOOKUP(N$2&amp;$A15, Raw_Output_10YW!$V:$Y, 4, 0)</f>
        <v>1.0433333714803099</v>
      </c>
      <c r="O15" s="214">
        <f>VLOOKUP(O$2&amp;$A15, Raw_Output_10YW!$V:$Y, 4, 0)</f>
        <v>0</v>
      </c>
      <c r="P15" s="214">
        <f>VLOOKUP(P$2&amp;$A15, Raw_Output_10YW!$V:$Y, 4, 0)</f>
        <v>1.6366666158040399</v>
      </c>
      <c r="Q15" s="214">
        <f>VLOOKUP(Q$2&amp;$A15, Raw_Output_10YW!$V:$Y, 4, 0)</f>
        <v>0.55333332220713305</v>
      </c>
      <c r="R15" s="214">
        <f>VLOOKUP(R$2&amp;$A15, Raw_Output_10YW!$V:$Y, 4, 0)</f>
        <v>0</v>
      </c>
      <c r="S15" s="214">
        <f>VLOOKUP(S$2&amp;$A15, Raw_Output_10YW!$V:$Y, 4, 0)</f>
        <v>0</v>
      </c>
      <c r="T15" s="214">
        <f>VLOOKUP(T$2&amp;$A15, Raw_Output_10YW!$V:$Y, 4, 0)</f>
        <v>0</v>
      </c>
      <c r="V15" s="214">
        <f>Raw_Output_10YW!AB17</f>
        <v>3.78333346048991</v>
      </c>
      <c r="Y15" s="214">
        <f>Raw_Output_10YW!I17</f>
        <v>1.2807133327921201</v>
      </c>
      <c r="Z15" s="214">
        <f>Raw_Output_10YW!AE17</f>
        <v>3.78333346048991</v>
      </c>
      <c r="AA15" s="214">
        <f>Raw_Output_10YW!T17</f>
        <v>0.21595332711935</v>
      </c>
    </row>
    <row r="16" spans="1:29" x14ac:dyDescent="0.35">
      <c r="A16" s="33">
        <v>44197</v>
      </c>
      <c r="B16" s="214">
        <f>Raw_Output_10YW!F18</f>
        <v>19.453374510447201</v>
      </c>
      <c r="C16" s="214">
        <f>VLOOKUP(C$2&amp;$A16, Raw_Output_10YW!$K:$N, 4, 0)</f>
        <v>4.7566668192545603</v>
      </c>
      <c r="D16" s="214">
        <f>VLOOKUP(D$2&amp;$A16, Raw_Output_10YW!$K:$N, 4, 0)</f>
        <v>21.589998881022101</v>
      </c>
      <c r="E16" s="214">
        <f>VLOOKUP(E$2&amp;$A16, Raw_Output_10YW!$K:$N, 4, 0)</f>
        <v>16.120000203450498</v>
      </c>
      <c r="F16" s="214">
        <f>VLOOKUP(F$2&amp;$A16, Raw_Output_10YW!$K:$N, 4, 0)</f>
        <v>14.523333232849801</v>
      </c>
      <c r="G16" s="214">
        <f>VLOOKUP(G$2&amp;$A16, Raw_Output_10YW!$K:$N, 4, 0)</f>
        <v>13.529999385277399</v>
      </c>
      <c r="H16" s="214">
        <f>VLOOKUP(H$2&amp;$A16, Raw_Output_10YW!$K:$N, 4, 0)</f>
        <v>6.63999993602435</v>
      </c>
      <c r="I16" s="214">
        <f>VLOOKUP(I$2&amp;$A16, Raw_Output_10YW!$K:$N, 4, 0)</f>
        <v>18.179999669392899</v>
      </c>
      <c r="J16" s="214">
        <f>VLOOKUP(J$2&amp;$A16, Raw_Output_10YW!$K:$N, 4, 0)</f>
        <v>20.023333231608099</v>
      </c>
      <c r="L16" s="214">
        <f>Raw_Output_10YW!Q18</f>
        <v>0.72662499999999997</v>
      </c>
      <c r="M16" s="214">
        <f>VLOOKUP(M$2&amp;$A16, Raw_Output_10YW!$V:$Y, 4, 0)</f>
        <v>0</v>
      </c>
      <c r="N16" s="214">
        <f>VLOOKUP(N$2&amp;$A16, Raw_Output_10YW!$V:$Y, 4, 0)</f>
        <v>6.6666665176550602E-3</v>
      </c>
      <c r="O16" s="214">
        <f>VLOOKUP(O$2&amp;$A16, Raw_Output_10YW!$V:$Y, 4, 0)</f>
        <v>0</v>
      </c>
      <c r="P16" s="214">
        <f>VLOOKUP(P$2&amp;$A16, Raw_Output_10YW!$V:$Y, 4, 0)</f>
        <v>1.20333329836528</v>
      </c>
      <c r="Q16" s="214">
        <f>VLOOKUP(Q$2&amp;$A16, Raw_Output_10YW!$V:$Y, 4, 0)</f>
        <v>0.33333334264655901</v>
      </c>
      <c r="R16" s="214">
        <f>VLOOKUP(R$2&amp;$A16, Raw_Output_10YW!$V:$Y, 4, 0)</f>
        <v>0</v>
      </c>
      <c r="S16" s="214">
        <f>VLOOKUP(S$2&amp;$A16, Raw_Output_10YW!$V:$Y, 4, 0)</f>
        <v>0</v>
      </c>
      <c r="T16" s="214">
        <f>VLOOKUP(T$2&amp;$A16, Raw_Output_10YW!$V:$Y, 4, 0)</f>
        <v>0</v>
      </c>
      <c r="V16" s="214">
        <f>Raw_Output_10YW!AB18</f>
        <v>3.1533333460489898</v>
      </c>
      <c r="Y16" s="214">
        <f>Raw_Output_10YW!I18</f>
        <v>0.97000001743435904</v>
      </c>
      <c r="Z16" s="214">
        <f>Raw_Output_10YW!AE18</f>
        <v>3.1533333460489898</v>
      </c>
      <c r="AA16" s="214">
        <f>Raw_Output_10YW!T18</f>
        <v>0</v>
      </c>
    </row>
    <row r="17" spans="1:27" x14ac:dyDescent="0.35">
      <c r="A17" s="33">
        <v>44228</v>
      </c>
      <c r="B17" s="214">
        <f>Raw_Output_10YW!F19</f>
        <v>19.453374510447201</v>
      </c>
      <c r="C17" s="214">
        <f>VLOOKUP(C$2&amp;$A17, Raw_Output_10YW!$K:$N, 4, 0)</f>
        <v>4.7566668192545603</v>
      </c>
      <c r="D17" s="214">
        <f>VLOOKUP(D$2&amp;$A17, Raw_Output_10YW!$K:$N, 4, 0)</f>
        <v>21.589998881022101</v>
      </c>
      <c r="E17" s="214">
        <f>VLOOKUP(E$2&amp;$A17, Raw_Output_10YW!$K:$N, 4, 0)</f>
        <v>16.120000203450498</v>
      </c>
      <c r="F17" s="214">
        <f>VLOOKUP(F$2&amp;$A17, Raw_Output_10YW!$K:$N, 4, 0)</f>
        <v>14.523333232849801</v>
      </c>
      <c r="G17" s="214">
        <f>VLOOKUP(G$2&amp;$A17, Raw_Output_10YW!$K:$N, 4, 0)</f>
        <v>13.529999385277399</v>
      </c>
      <c r="H17" s="214">
        <f>VLOOKUP(H$2&amp;$A17, Raw_Output_10YW!$K:$N, 4, 0)</f>
        <v>6.63999993602435</v>
      </c>
      <c r="I17" s="214">
        <f>VLOOKUP(I$2&amp;$A17, Raw_Output_10YW!$K:$N, 4, 0)</f>
        <v>18.179999669392899</v>
      </c>
      <c r="J17" s="214">
        <f>VLOOKUP(J$2&amp;$A17, Raw_Output_10YW!$K:$N, 4, 0)</f>
        <v>20.023333231608099</v>
      </c>
      <c r="L17" s="214">
        <f>Raw_Output_10YW!Q19</f>
        <v>0.72662499999999997</v>
      </c>
      <c r="M17" s="214">
        <f>VLOOKUP(M$2&amp;$A17, Raw_Output_10YW!$V:$Y, 4, 0)</f>
        <v>0</v>
      </c>
      <c r="N17" s="214">
        <f>VLOOKUP(N$2&amp;$A17, Raw_Output_10YW!$V:$Y, 4, 0)</f>
        <v>6.6666665176550602E-3</v>
      </c>
      <c r="O17" s="214">
        <f>VLOOKUP(O$2&amp;$A17, Raw_Output_10YW!$V:$Y, 4, 0)</f>
        <v>0</v>
      </c>
      <c r="P17" s="214">
        <f>VLOOKUP(P$2&amp;$A17, Raw_Output_10YW!$V:$Y, 4, 0)</f>
        <v>1.20333329836528</v>
      </c>
      <c r="Q17" s="214">
        <f>VLOOKUP(Q$2&amp;$A17, Raw_Output_10YW!$V:$Y, 4, 0)</f>
        <v>0.33333334264655901</v>
      </c>
      <c r="R17" s="214">
        <f>VLOOKUP(R$2&amp;$A17, Raw_Output_10YW!$V:$Y, 4, 0)</f>
        <v>0</v>
      </c>
      <c r="S17" s="214">
        <f>VLOOKUP(S$2&amp;$A17, Raw_Output_10YW!$V:$Y, 4, 0)</f>
        <v>0</v>
      </c>
      <c r="T17" s="214">
        <f>VLOOKUP(T$2&amp;$A17, Raw_Output_10YW!$V:$Y, 4, 0)</f>
        <v>0</v>
      </c>
      <c r="V17" s="214">
        <f>Raw_Output_10YW!AB19</f>
        <v>3.1533333460489898</v>
      </c>
      <c r="Y17" s="214">
        <f>Raw_Output_10YW!I19</f>
        <v>0.97000001743435904</v>
      </c>
      <c r="Z17" s="214">
        <f>Raw_Output_10YW!AE19</f>
        <v>3.1533333460489898</v>
      </c>
      <c r="AA17" s="214">
        <f>Raw_Output_10YW!T19</f>
        <v>0</v>
      </c>
    </row>
    <row r="18" spans="1:27" x14ac:dyDescent="0.35">
      <c r="A18" s="33">
        <v>44256</v>
      </c>
      <c r="B18" s="214">
        <f>Raw_Output_10YW!F20</f>
        <v>19.453374510447201</v>
      </c>
      <c r="C18" s="214">
        <f>VLOOKUP(C$2&amp;$A18, Raw_Output_10YW!$K:$N, 4, 0)</f>
        <v>4.7566668192545603</v>
      </c>
      <c r="D18" s="214">
        <f>VLOOKUP(D$2&amp;$A18, Raw_Output_10YW!$K:$N, 4, 0)</f>
        <v>21.589998881022101</v>
      </c>
      <c r="E18" s="214">
        <f>VLOOKUP(E$2&amp;$A18, Raw_Output_10YW!$K:$N, 4, 0)</f>
        <v>16.120000203450498</v>
      </c>
      <c r="F18" s="214">
        <f>VLOOKUP(F$2&amp;$A18, Raw_Output_10YW!$K:$N, 4, 0)</f>
        <v>14.523333232849801</v>
      </c>
      <c r="G18" s="214">
        <f>VLOOKUP(G$2&amp;$A18, Raw_Output_10YW!$K:$N, 4, 0)</f>
        <v>13.529999385277399</v>
      </c>
      <c r="H18" s="214">
        <f>VLOOKUP(H$2&amp;$A18, Raw_Output_10YW!$K:$N, 4, 0)</f>
        <v>6.63999993602435</v>
      </c>
      <c r="I18" s="214">
        <f>VLOOKUP(I$2&amp;$A18, Raw_Output_10YW!$K:$N, 4, 0)</f>
        <v>18.179999669392899</v>
      </c>
      <c r="J18" s="214">
        <f>VLOOKUP(J$2&amp;$A18, Raw_Output_10YW!$K:$N, 4, 0)</f>
        <v>20.023333231608099</v>
      </c>
      <c r="L18" s="214">
        <f>Raw_Output_10YW!Q20</f>
        <v>0.72662499999999997</v>
      </c>
      <c r="M18" s="214">
        <f>VLOOKUP(M$2&amp;$A18, Raw_Output_10YW!$V:$Y, 4, 0)</f>
        <v>0</v>
      </c>
      <c r="N18" s="214">
        <f>VLOOKUP(N$2&amp;$A18, Raw_Output_10YW!$V:$Y, 4, 0)</f>
        <v>6.6666665176550602E-3</v>
      </c>
      <c r="O18" s="214">
        <f>VLOOKUP(O$2&amp;$A18, Raw_Output_10YW!$V:$Y, 4, 0)</f>
        <v>0</v>
      </c>
      <c r="P18" s="214">
        <f>VLOOKUP(P$2&amp;$A18, Raw_Output_10YW!$V:$Y, 4, 0)</f>
        <v>1.20333329836528</v>
      </c>
      <c r="Q18" s="214">
        <f>VLOOKUP(Q$2&amp;$A18, Raw_Output_10YW!$V:$Y, 4, 0)</f>
        <v>0.33333334264655901</v>
      </c>
      <c r="R18" s="214">
        <f>VLOOKUP(R$2&amp;$A18, Raw_Output_10YW!$V:$Y, 4, 0)</f>
        <v>0</v>
      </c>
      <c r="S18" s="214">
        <f>VLOOKUP(S$2&amp;$A18, Raw_Output_10YW!$V:$Y, 4, 0)</f>
        <v>0</v>
      </c>
      <c r="T18" s="214">
        <f>VLOOKUP(T$2&amp;$A18, Raw_Output_10YW!$V:$Y, 4, 0)</f>
        <v>0</v>
      </c>
      <c r="V18" s="214">
        <f>Raw_Output_10YW!AB20</f>
        <v>3.1533333460489898</v>
      </c>
      <c r="Y18" s="214">
        <f>Raw_Output_10YW!I20</f>
        <v>0.97000001743435904</v>
      </c>
      <c r="Z18" s="214">
        <f>Raw_Output_10YW!AE20</f>
        <v>3.1533333460489898</v>
      </c>
      <c r="AA18" s="214">
        <f>Raw_Output_10YW!T20</f>
        <v>0</v>
      </c>
    </row>
    <row r="19" spans="1:27" x14ac:dyDescent="0.35">
      <c r="A19" s="33">
        <v>44287</v>
      </c>
      <c r="B19" s="214">
        <f>Raw_Output_10YW!F21</f>
        <v>25.9607874703844</v>
      </c>
      <c r="C19" s="214">
        <f>VLOOKUP(C$2&amp;$A19, Raw_Output_10YW!$K:$N, 4, 0)</f>
        <v>6.5</v>
      </c>
      <c r="D19" s="214">
        <f>VLOOKUP(D$2&amp;$A19, Raw_Output_10YW!$K:$N, 4, 0)</f>
        <v>29.253334045410199</v>
      </c>
      <c r="E19" s="214">
        <f>VLOOKUP(E$2&amp;$A19, Raw_Output_10YW!$K:$N, 4, 0)</f>
        <v>22.390001018842099</v>
      </c>
      <c r="F19" s="214">
        <f>VLOOKUP(F$2&amp;$A19, Raw_Output_10YW!$K:$N, 4, 0)</f>
        <v>20.026666563004301</v>
      </c>
      <c r="G19" s="214">
        <f>VLOOKUP(G$2&amp;$A19, Raw_Output_10YW!$K:$N, 4, 0)</f>
        <v>18.646666715542501</v>
      </c>
      <c r="H19" s="214">
        <f>VLOOKUP(H$2&amp;$A19, Raw_Output_10YW!$K:$N, 4, 0)</f>
        <v>9.5866668969392794</v>
      </c>
      <c r="I19" s="214">
        <f>VLOOKUP(I$2&amp;$A19, Raw_Output_10YW!$K:$N, 4, 0)</f>
        <v>25.023333231608099</v>
      </c>
      <c r="J19" s="214">
        <f>VLOOKUP(J$2&amp;$A19, Raw_Output_10YW!$K:$N, 4, 0)</f>
        <v>27.486666361490901</v>
      </c>
      <c r="L19" s="214">
        <f>Raw_Output_10YW!Q21</f>
        <v>1.17587930436532</v>
      </c>
      <c r="M19" s="214">
        <f>VLOOKUP(M$2&amp;$A19, Raw_Output_10YW!$V:$Y, 4, 0)</f>
        <v>0</v>
      </c>
      <c r="N19" s="214">
        <f>VLOOKUP(N$2&amp;$A19, Raw_Output_10YW!$V:$Y, 4, 0)</f>
        <v>1.6666666915019401E-2</v>
      </c>
      <c r="O19" s="214">
        <f>VLOOKUP(O$2&amp;$A19, Raw_Output_10YW!$V:$Y, 4, 0)</f>
        <v>0</v>
      </c>
      <c r="P19" s="214">
        <f>VLOOKUP(P$2&amp;$A19, Raw_Output_10YW!$V:$Y, 4, 0)</f>
        <v>2.6233332951863599</v>
      </c>
      <c r="Q19" s="214">
        <f>VLOOKUP(Q$2&amp;$A19, Raw_Output_10YW!$V:$Y, 4, 0)</f>
        <v>2.6666666070620199E-2</v>
      </c>
      <c r="R19" s="214">
        <f>VLOOKUP(R$2&amp;$A19, Raw_Output_10YW!$V:$Y, 4, 0)</f>
        <v>0</v>
      </c>
      <c r="S19" s="214">
        <f>VLOOKUP(S$2&amp;$A19, Raw_Output_10YW!$V:$Y, 4, 0)</f>
        <v>0</v>
      </c>
      <c r="T19" s="214">
        <f>VLOOKUP(T$2&amp;$A19, Raw_Output_10YW!$V:$Y, 4, 0)</f>
        <v>0</v>
      </c>
      <c r="V19" s="214">
        <f>Raw_Output_10YW!AB21</f>
        <v>1.8566666444142701</v>
      </c>
      <c r="Y19" s="214">
        <f>Raw_Output_10YW!I21</f>
        <v>1.3599999491125301</v>
      </c>
      <c r="Z19" s="214">
        <f>Raw_Output_10YW!AE21</f>
        <v>1.8566666444142701</v>
      </c>
      <c r="AA19" s="214">
        <f>Raw_Output_10YW!T21</f>
        <v>0</v>
      </c>
    </row>
    <row r="20" spans="1:27" x14ac:dyDescent="0.35">
      <c r="A20" s="33">
        <v>44317</v>
      </c>
      <c r="B20" s="214">
        <f>Raw_Output_10YW!F22</f>
        <v>25.9607874703844</v>
      </c>
      <c r="C20" s="214">
        <f>VLOOKUP(C$2&amp;$A20, Raw_Output_10YW!$K:$N, 4, 0)</f>
        <v>6.5</v>
      </c>
      <c r="D20" s="214">
        <f>VLOOKUP(D$2&amp;$A20, Raw_Output_10YW!$K:$N, 4, 0)</f>
        <v>29.253334045410199</v>
      </c>
      <c r="E20" s="214">
        <f>VLOOKUP(E$2&amp;$A20, Raw_Output_10YW!$K:$N, 4, 0)</f>
        <v>22.390001018842099</v>
      </c>
      <c r="F20" s="214">
        <f>VLOOKUP(F$2&amp;$A20, Raw_Output_10YW!$K:$N, 4, 0)</f>
        <v>20.026666563004301</v>
      </c>
      <c r="G20" s="214">
        <f>VLOOKUP(G$2&amp;$A20, Raw_Output_10YW!$K:$N, 4, 0)</f>
        <v>18.646666715542501</v>
      </c>
      <c r="H20" s="214">
        <f>VLOOKUP(H$2&amp;$A20, Raw_Output_10YW!$K:$N, 4, 0)</f>
        <v>9.5866668969392794</v>
      </c>
      <c r="I20" s="214">
        <f>VLOOKUP(I$2&amp;$A20, Raw_Output_10YW!$K:$N, 4, 0)</f>
        <v>25.023333231608099</v>
      </c>
      <c r="J20" s="214">
        <f>VLOOKUP(J$2&amp;$A20, Raw_Output_10YW!$K:$N, 4, 0)</f>
        <v>27.486666361490901</v>
      </c>
      <c r="L20" s="214">
        <f>Raw_Output_10YW!Q22</f>
        <v>1.17587930436532</v>
      </c>
      <c r="M20" s="214">
        <f>VLOOKUP(M$2&amp;$A20, Raw_Output_10YW!$V:$Y, 4, 0)</f>
        <v>0</v>
      </c>
      <c r="N20" s="214">
        <f>VLOOKUP(N$2&amp;$A20, Raw_Output_10YW!$V:$Y, 4, 0)</f>
        <v>1.6666666915019401E-2</v>
      </c>
      <c r="O20" s="214">
        <f>VLOOKUP(O$2&amp;$A20, Raw_Output_10YW!$V:$Y, 4, 0)</f>
        <v>0</v>
      </c>
      <c r="P20" s="214">
        <f>VLOOKUP(P$2&amp;$A20, Raw_Output_10YW!$V:$Y, 4, 0)</f>
        <v>2.6233332951863599</v>
      </c>
      <c r="Q20" s="214">
        <f>VLOOKUP(Q$2&amp;$A20, Raw_Output_10YW!$V:$Y, 4, 0)</f>
        <v>2.6666666070620199E-2</v>
      </c>
      <c r="R20" s="214">
        <f>VLOOKUP(R$2&amp;$A20, Raw_Output_10YW!$V:$Y, 4, 0)</f>
        <v>0</v>
      </c>
      <c r="S20" s="214">
        <f>VLOOKUP(S$2&amp;$A20, Raw_Output_10YW!$V:$Y, 4, 0)</f>
        <v>0</v>
      </c>
      <c r="T20" s="214">
        <f>VLOOKUP(T$2&amp;$A20, Raw_Output_10YW!$V:$Y, 4, 0)</f>
        <v>0</v>
      </c>
      <c r="V20" s="214">
        <f>Raw_Output_10YW!AB22</f>
        <v>1.8566666444142701</v>
      </c>
      <c r="Y20" s="214">
        <f>Raw_Output_10YW!I22</f>
        <v>1.3599999491125301</v>
      </c>
      <c r="Z20" s="214">
        <f>Raw_Output_10YW!AE22</f>
        <v>1.8566666444142701</v>
      </c>
      <c r="AA20" s="214">
        <f>Raw_Output_10YW!T22</f>
        <v>0</v>
      </c>
    </row>
    <row r="21" spans="1:27" x14ac:dyDescent="0.35">
      <c r="A21" s="33">
        <v>44348</v>
      </c>
      <c r="B21" s="214">
        <f>Raw_Output_10YW!F23</f>
        <v>25.9607874703844</v>
      </c>
      <c r="C21" s="214">
        <f>VLOOKUP(C$2&amp;$A21, Raw_Output_10YW!$K:$N, 4, 0)</f>
        <v>6.5</v>
      </c>
      <c r="D21" s="214">
        <f>VLOOKUP(D$2&amp;$A21, Raw_Output_10YW!$K:$N, 4, 0)</f>
        <v>29.253334045410199</v>
      </c>
      <c r="E21" s="214">
        <f>VLOOKUP(E$2&amp;$A21, Raw_Output_10YW!$K:$N, 4, 0)</f>
        <v>22.390001018842099</v>
      </c>
      <c r="F21" s="214">
        <f>VLOOKUP(F$2&amp;$A21, Raw_Output_10YW!$K:$N, 4, 0)</f>
        <v>20.026666563004301</v>
      </c>
      <c r="G21" s="214">
        <f>VLOOKUP(G$2&amp;$A21, Raw_Output_10YW!$K:$N, 4, 0)</f>
        <v>18.646666715542501</v>
      </c>
      <c r="H21" s="214">
        <f>VLOOKUP(H$2&amp;$A21, Raw_Output_10YW!$K:$N, 4, 0)</f>
        <v>9.5866668969392794</v>
      </c>
      <c r="I21" s="214">
        <f>VLOOKUP(I$2&amp;$A21, Raw_Output_10YW!$K:$N, 4, 0)</f>
        <v>25.023333231608099</v>
      </c>
      <c r="J21" s="214">
        <f>VLOOKUP(J$2&amp;$A21, Raw_Output_10YW!$K:$N, 4, 0)</f>
        <v>27.486666361490901</v>
      </c>
      <c r="L21" s="214">
        <f>Raw_Output_10YW!Q23</f>
        <v>1.17587930436532</v>
      </c>
      <c r="M21" s="214">
        <f>VLOOKUP(M$2&amp;$A21, Raw_Output_10YW!$V:$Y, 4, 0)</f>
        <v>0</v>
      </c>
      <c r="N21" s="214">
        <f>VLOOKUP(N$2&amp;$A21, Raw_Output_10YW!$V:$Y, 4, 0)</f>
        <v>1.6666666915019401E-2</v>
      </c>
      <c r="O21" s="214">
        <f>VLOOKUP(O$2&amp;$A21, Raw_Output_10YW!$V:$Y, 4, 0)</f>
        <v>0</v>
      </c>
      <c r="P21" s="214">
        <f>VLOOKUP(P$2&amp;$A21, Raw_Output_10YW!$V:$Y, 4, 0)</f>
        <v>2.6233332951863599</v>
      </c>
      <c r="Q21" s="214">
        <f>VLOOKUP(Q$2&amp;$A21, Raw_Output_10YW!$V:$Y, 4, 0)</f>
        <v>2.6666666070620199E-2</v>
      </c>
      <c r="R21" s="214">
        <f>VLOOKUP(R$2&amp;$A21, Raw_Output_10YW!$V:$Y, 4, 0)</f>
        <v>0</v>
      </c>
      <c r="S21" s="214">
        <f>VLOOKUP(S$2&amp;$A21, Raw_Output_10YW!$V:$Y, 4, 0)</f>
        <v>0</v>
      </c>
      <c r="T21" s="214">
        <f>VLOOKUP(T$2&amp;$A21, Raw_Output_10YW!$V:$Y, 4, 0)</f>
        <v>0</v>
      </c>
      <c r="V21" s="214">
        <f>Raw_Output_10YW!AB23</f>
        <v>1.8566666444142701</v>
      </c>
      <c r="Y21" s="214">
        <f>Raw_Output_10YW!I23</f>
        <v>1.3599999491125301</v>
      </c>
      <c r="Z21" s="214">
        <f>Raw_Output_10YW!AE23</f>
        <v>1.8566666444142701</v>
      </c>
      <c r="AA21" s="214">
        <f>Raw_Output_10YW!T23</f>
        <v>0</v>
      </c>
    </row>
    <row r="22" spans="1:27" x14ac:dyDescent="0.35">
      <c r="A22" s="33">
        <v>44378</v>
      </c>
      <c r="B22" s="214">
        <f>Raw_Output_10YW!F24</f>
        <v>25.119215085518402</v>
      </c>
      <c r="C22" s="214">
        <f>VLOOKUP(C$2&amp;$A22, Raw_Output_10YW!$K:$N, 4, 0)</f>
        <v>6.0933335622151699</v>
      </c>
      <c r="D22" s="214">
        <f>VLOOKUP(D$2&amp;$A22, Raw_Output_10YW!$K:$N, 4, 0)</f>
        <v>27.966667175293001</v>
      </c>
      <c r="E22" s="214">
        <f>VLOOKUP(E$2&amp;$A22, Raw_Output_10YW!$K:$N, 4, 0)</f>
        <v>21.666666368643401</v>
      </c>
      <c r="F22" s="214">
        <f>VLOOKUP(F$2&amp;$A22, Raw_Output_10YW!$K:$N, 4, 0)</f>
        <v>19.529999492689999</v>
      </c>
      <c r="G22" s="214">
        <f>VLOOKUP(G$2&amp;$A22, Raw_Output_10YW!$K:$N, 4, 0)</f>
        <v>17.693333586057001</v>
      </c>
      <c r="H22" s="214">
        <f>VLOOKUP(H$2&amp;$A22, Raw_Output_10YW!$K:$N, 4, 0)</f>
        <v>8.9333330541849101</v>
      </c>
      <c r="I22" s="214">
        <f>VLOOKUP(I$2&amp;$A22, Raw_Output_10YW!$K:$N, 4, 0)</f>
        <v>24.319999694824201</v>
      </c>
      <c r="J22" s="214">
        <f>VLOOKUP(J$2&amp;$A22, Raw_Output_10YW!$K:$N, 4, 0)</f>
        <v>26.606666564941399</v>
      </c>
      <c r="L22" s="214">
        <f>Raw_Output_10YW!Q24</f>
        <v>1.8607850130279899</v>
      </c>
      <c r="M22" s="214">
        <f>VLOOKUP(M$2&amp;$A22, Raw_Output_10YW!$V:$Y, 4, 0)</f>
        <v>0</v>
      </c>
      <c r="N22" s="214">
        <f>VLOOKUP(N$2&amp;$A22, Raw_Output_10YW!$V:$Y, 4, 0)</f>
        <v>0.71000003814697299</v>
      </c>
      <c r="O22" s="214">
        <f>VLOOKUP(O$2&amp;$A22, Raw_Output_10YW!$V:$Y, 4, 0)</f>
        <v>0</v>
      </c>
      <c r="P22" s="214">
        <f>VLOOKUP(P$2&amp;$A22, Raw_Output_10YW!$V:$Y, 4, 0)</f>
        <v>2.9233334859212201</v>
      </c>
      <c r="Q22" s="214">
        <f>VLOOKUP(Q$2&amp;$A22, Raw_Output_10YW!$V:$Y, 4, 0)</f>
        <v>0.46999999880790699</v>
      </c>
      <c r="R22" s="214">
        <f>VLOOKUP(R$2&amp;$A22, Raw_Output_10YW!$V:$Y, 4, 0)</f>
        <v>0</v>
      </c>
      <c r="S22" s="214">
        <f>VLOOKUP(S$2&amp;$A22, Raw_Output_10YW!$V:$Y, 4, 0)</f>
        <v>0</v>
      </c>
      <c r="T22" s="214">
        <f>VLOOKUP(T$2&amp;$A22, Raw_Output_10YW!$V:$Y, 4, 0)</f>
        <v>0</v>
      </c>
      <c r="V22" s="214">
        <f>Raw_Output_10YW!AB24</f>
        <v>2.0833333333333299</v>
      </c>
      <c r="Y22" s="214">
        <f>Raw_Output_10YW!I24</f>
        <v>1.77851331578692</v>
      </c>
      <c r="Z22" s="214">
        <f>Raw_Output_10YW!AE24</f>
        <v>2.0833333333333299</v>
      </c>
      <c r="AA22" s="214">
        <f>Raw_Output_10YW!T24</f>
        <v>0.14148666489124301</v>
      </c>
    </row>
    <row r="23" spans="1:27" x14ac:dyDescent="0.35">
      <c r="A23" s="33">
        <v>44409</v>
      </c>
      <c r="B23" s="214">
        <f>Raw_Output_10YW!F25</f>
        <v>25.119215085518402</v>
      </c>
      <c r="C23" s="214">
        <f>VLOOKUP(C$2&amp;$A23, Raw_Output_10YW!$K:$N, 4, 0)</f>
        <v>6.0933335622151699</v>
      </c>
      <c r="D23" s="214">
        <f>VLOOKUP(D$2&amp;$A23, Raw_Output_10YW!$K:$N, 4, 0)</f>
        <v>27.966667175293001</v>
      </c>
      <c r="E23" s="214">
        <f>VLOOKUP(E$2&amp;$A23, Raw_Output_10YW!$K:$N, 4, 0)</f>
        <v>21.666666368643401</v>
      </c>
      <c r="F23" s="214">
        <f>VLOOKUP(F$2&amp;$A23, Raw_Output_10YW!$K:$N, 4, 0)</f>
        <v>19.529999492689999</v>
      </c>
      <c r="G23" s="214">
        <f>VLOOKUP(G$2&amp;$A23, Raw_Output_10YW!$K:$N, 4, 0)</f>
        <v>17.693333586057001</v>
      </c>
      <c r="H23" s="214">
        <f>VLOOKUP(H$2&amp;$A23, Raw_Output_10YW!$K:$N, 4, 0)</f>
        <v>8.9333330541849101</v>
      </c>
      <c r="I23" s="214">
        <f>VLOOKUP(I$2&amp;$A23, Raw_Output_10YW!$K:$N, 4, 0)</f>
        <v>24.319999694824201</v>
      </c>
      <c r="J23" s="214">
        <f>VLOOKUP(J$2&amp;$A23, Raw_Output_10YW!$K:$N, 4, 0)</f>
        <v>26.606666564941399</v>
      </c>
      <c r="L23" s="214">
        <f>Raw_Output_10YW!Q25</f>
        <v>1.8607850130279899</v>
      </c>
      <c r="M23" s="214">
        <f>VLOOKUP(M$2&amp;$A23, Raw_Output_10YW!$V:$Y, 4, 0)</f>
        <v>0</v>
      </c>
      <c r="N23" s="214">
        <f>VLOOKUP(N$2&amp;$A23, Raw_Output_10YW!$V:$Y, 4, 0)</f>
        <v>0.71000003814697299</v>
      </c>
      <c r="O23" s="214">
        <f>VLOOKUP(O$2&amp;$A23, Raw_Output_10YW!$V:$Y, 4, 0)</f>
        <v>0</v>
      </c>
      <c r="P23" s="214">
        <f>VLOOKUP(P$2&amp;$A23, Raw_Output_10YW!$V:$Y, 4, 0)</f>
        <v>2.9233334859212201</v>
      </c>
      <c r="Q23" s="214">
        <f>VLOOKUP(Q$2&amp;$A23, Raw_Output_10YW!$V:$Y, 4, 0)</f>
        <v>0.46999999880790699</v>
      </c>
      <c r="R23" s="214">
        <f>VLOOKUP(R$2&amp;$A23, Raw_Output_10YW!$V:$Y, 4, 0)</f>
        <v>0</v>
      </c>
      <c r="S23" s="214">
        <f>VLOOKUP(S$2&amp;$A23, Raw_Output_10YW!$V:$Y, 4, 0)</f>
        <v>0</v>
      </c>
      <c r="T23" s="214">
        <f>VLOOKUP(T$2&amp;$A23, Raw_Output_10YW!$V:$Y, 4, 0)</f>
        <v>0</v>
      </c>
      <c r="V23" s="214">
        <f>Raw_Output_10YW!AB25</f>
        <v>2.0833333333333299</v>
      </c>
      <c r="Y23" s="214">
        <f>Raw_Output_10YW!I25</f>
        <v>1.77851331578692</v>
      </c>
      <c r="Z23" s="214">
        <f>Raw_Output_10YW!AE25</f>
        <v>2.0833333333333299</v>
      </c>
      <c r="AA23" s="214">
        <f>Raw_Output_10YW!T25</f>
        <v>0.14148666489124301</v>
      </c>
    </row>
    <row r="24" spans="1:27" x14ac:dyDescent="0.35">
      <c r="A24" s="33">
        <v>44440</v>
      </c>
      <c r="B24" s="214">
        <f>Raw_Output_10YW!F26</f>
        <v>25.119215085518402</v>
      </c>
      <c r="C24" s="214">
        <f>VLOOKUP(C$2&amp;$A24, Raw_Output_10YW!$K:$N, 4, 0)</f>
        <v>6.0933335622151699</v>
      </c>
      <c r="D24" s="214">
        <f>VLOOKUP(D$2&amp;$A24, Raw_Output_10YW!$K:$N, 4, 0)</f>
        <v>27.966667175293001</v>
      </c>
      <c r="E24" s="214">
        <f>VLOOKUP(E$2&amp;$A24, Raw_Output_10YW!$K:$N, 4, 0)</f>
        <v>21.666666368643401</v>
      </c>
      <c r="F24" s="214">
        <f>VLOOKUP(F$2&amp;$A24, Raw_Output_10YW!$K:$N, 4, 0)</f>
        <v>19.529999492689999</v>
      </c>
      <c r="G24" s="214">
        <f>VLOOKUP(G$2&amp;$A24, Raw_Output_10YW!$K:$N, 4, 0)</f>
        <v>17.693333586057001</v>
      </c>
      <c r="H24" s="214">
        <f>VLOOKUP(H$2&amp;$A24, Raw_Output_10YW!$K:$N, 4, 0)</f>
        <v>8.9333330541849101</v>
      </c>
      <c r="I24" s="214">
        <f>VLOOKUP(I$2&amp;$A24, Raw_Output_10YW!$K:$N, 4, 0)</f>
        <v>24.319999694824201</v>
      </c>
      <c r="J24" s="214">
        <f>VLOOKUP(J$2&amp;$A24, Raw_Output_10YW!$K:$N, 4, 0)</f>
        <v>26.606666564941399</v>
      </c>
      <c r="L24" s="214">
        <f>Raw_Output_10YW!Q26</f>
        <v>1.8607850130279899</v>
      </c>
      <c r="M24" s="214">
        <f>VLOOKUP(M$2&amp;$A24, Raw_Output_10YW!$V:$Y, 4, 0)</f>
        <v>0</v>
      </c>
      <c r="N24" s="214">
        <f>VLOOKUP(N$2&amp;$A24, Raw_Output_10YW!$V:$Y, 4, 0)</f>
        <v>0.71000003814697299</v>
      </c>
      <c r="O24" s="214">
        <f>VLOOKUP(O$2&amp;$A24, Raw_Output_10YW!$V:$Y, 4, 0)</f>
        <v>0</v>
      </c>
      <c r="P24" s="214">
        <f>VLOOKUP(P$2&amp;$A24, Raw_Output_10YW!$V:$Y, 4, 0)</f>
        <v>2.9233334859212201</v>
      </c>
      <c r="Q24" s="214">
        <f>VLOOKUP(Q$2&amp;$A24, Raw_Output_10YW!$V:$Y, 4, 0)</f>
        <v>0.46999999880790699</v>
      </c>
      <c r="R24" s="214">
        <f>VLOOKUP(R$2&amp;$A24, Raw_Output_10YW!$V:$Y, 4, 0)</f>
        <v>0</v>
      </c>
      <c r="S24" s="214">
        <f>VLOOKUP(S$2&amp;$A24, Raw_Output_10YW!$V:$Y, 4, 0)</f>
        <v>0</v>
      </c>
      <c r="T24" s="214">
        <f>VLOOKUP(T$2&amp;$A24, Raw_Output_10YW!$V:$Y, 4, 0)</f>
        <v>0</v>
      </c>
      <c r="V24" s="214">
        <f>Raw_Output_10YW!AB26</f>
        <v>2.0833333333333299</v>
      </c>
      <c r="Y24" s="214">
        <f>Raw_Output_10YW!I26</f>
        <v>1.77851331578692</v>
      </c>
      <c r="Z24" s="214">
        <f>Raw_Output_10YW!AE26</f>
        <v>2.0833333333333299</v>
      </c>
      <c r="AA24" s="214">
        <f>Raw_Output_10YW!T26</f>
        <v>0.14148666489124301</v>
      </c>
    </row>
    <row r="25" spans="1:27" x14ac:dyDescent="0.35">
      <c r="A25" s="33">
        <v>44470</v>
      </c>
      <c r="B25" s="214">
        <f>Raw_Output_10YW!F27</f>
        <v>22.387788259601599</v>
      </c>
      <c r="C25" s="214">
        <f>VLOOKUP(C$2&amp;$A25, Raw_Output_10YW!$K:$N, 4, 0)</f>
        <v>5.7133331298828098</v>
      </c>
      <c r="D25" s="214">
        <f>VLOOKUP(D$2&amp;$A25, Raw_Output_10YW!$K:$N, 4, 0)</f>
        <v>25.056666056315098</v>
      </c>
      <c r="E25" s="214">
        <f>VLOOKUP(E$2&amp;$A25, Raw_Output_10YW!$K:$N, 4, 0)</f>
        <v>19.1566664179166</v>
      </c>
      <c r="F25" s="214">
        <f>VLOOKUP(F$2&amp;$A25, Raw_Output_10YW!$K:$N, 4, 0)</f>
        <v>16.9466663605223</v>
      </c>
      <c r="G25" s="214">
        <f>VLOOKUP(G$2&amp;$A25, Raw_Output_10YW!$K:$N, 4, 0)</f>
        <v>16.093333075443901</v>
      </c>
      <c r="H25" s="214">
        <f>VLOOKUP(H$2&amp;$A25, Raw_Output_10YW!$K:$N, 4, 0)</f>
        <v>8.0866668770710604</v>
      </c>
      <c r="I25" s="214">
        <f>VLOOKUP(I$2&amp;$A25, Raw_Output_10YW!$K:$N, 4, 0)</f>
        <v>22.633333841959601</v>
      </c>
      <c r="J25" s="214">
        <f>VLOOKUP(J$2&amp;$A25, Raw_Output_10YW!$K:$N, 4, 0)</f>
        <v>24.5833333333333</v>
      </c>
      <c r="L25" s="214">
        <f>Raw_Output_10YW!Q27</f>
        <v>1.02887832759221</v>
      </c>
      <c r="M25" s="214">
        <f>VLOOKUP(M$2&amp;$A25, Raw_Output_10YW!$V:$Y, 4, 0)</f>
        <v>0</v>
      </c>
      <c r="N25" s="214">
        <f>VLOOKUP(N$2&amp;$A25, Raw_Output_10YW!$V:$Y, 4, 0)</f>
        <v>0.33999999364217098</v>
      </c>
      <c r="O25" s="214">
        <f>VLOOKUP(O$2&amp;$A25, Raw_Output_10YW!$V:$Y, 4, 0)</f>
        <v>0</v>
      </c>
      <c r="P25" s="214">
        <f>VLOOKUP(P$2&amp;$A25, Raw_Output_10YW!$V:$Y, 4, 0)</f>
        <v>1.46000003814697</v>
      </c>
      <c r="Q25" s="214">
        <f>VLOOKUP(Q$2&amp;$A25, Raw_Output_10YW!$V:$Y, 4, 0)</f>
        <v>0.29999999205271399</v>
      </c>
      <c r="R25" s="214">
        <f>VLOOKUP(R$2&amp;$A25, Raw_Output_10YW!$V:$Y, 4, 0)</f>
        <v>0</v>
      </c>
      <c r="S25" s="214">
        <f>VLOOKUP(S$2&amp;$A25, Raw_Output_10YW!$V:$Y, 4, 0)</f>
        <v>0</v>
      </c>
      <c r="T25" s="214">
        <f>VLOOKUP(T$2&amp;$A25, Raw_Output_10YW!$V:$Y, 4, 0)</f>
        <v>0</v>
      </c>
      <c r="V25" s="214">
        <f>Raw_Output_10YW!AB27</f>
        <v>1.56333335240682</v>
      </c>
      <c r="Y25" s="214">
        <f>Raw_Output_10YW!I27</f>
        <v>0.86666667337218894</v>
      </c>
      <c r="Z25" s="214">
        <f>Raw_Output_10YW!AE27</f>
        <v>1.56333335240682</v>
      </c>
      <c r="AA25" s="214">
        <f>Raw_Output_10YW!T27</f>
        <v>0</v>
      </c>
    </row>
    <row r="26" spans="1:27" x14ac:dyDescent="0.35">
      <c r="A26" s="33">
        <v>44501</v>
      </c>
      <c r="B26" s="214">
        <f>Raw_Output_10YW!F28</f>
        <v>22.387788259601599</v>
      </c>
      <c r="C26" s="214">
        <f>VLOOKUP(C$2&amp;$A26, Raw_Output_10YW!$K:$N, 4, 0)</f>
        <v>5.7133331298828098</v>
      </c>
      <c r="D26" s="214">
        <f>VLOOKUP(D$2&amp;$A26, Raw_Output_10YW!$K:$N, 4, 0)</f>
        <v>25.056666056315098</v>
      </c>
      <c r="E26" s="214">
        <f>VLOOKUP(E$2&amp;$A26, Raw_Output_10YW!$K:$N, 4, 0)</f>
        <v>19.1566664179166</v>
      </c>
      <c r="F26" s="214">
        <f>VLOOKUP(F$2&amp;$A26, Raw_Output_10YW!$K:$N, 4, 0)</f>
        <v>16.9466663605223</v>
      </c>
      <c r="G26" s="214">
        <f>VLOOKUP(G$2&amp;$A26, Raw_Output_10YW!$K:$N, 4, 0)</f>
        <v>16.093333075443901</v>
      </c>
      <c r="H26" s="214">
        <f>VLOOKUP(H$2&amp;$A26, Raw_Output_10YW!$K:$N, 4, 0)</f>
        <v>8.0866668770710604</v>
      </c>
      <c r="I26" s="214">
        <f>VLOOKUP(I$2&amp;$A26, Raw_Output_10YW!$K:$N, 4, 0)</f>
        <v>22.633333841959601</v>
      </c>
      <c r="J26" s="214">
        <f>VLOOKUP(J$2&amp;$A26, Raw_Output_10YW!$K:$N, 4, 0)</f>
        <v>24.5833333333333</v>
      </c>
      <c r="L26" s="214">
        <f>Raw_Output_10YW!Q28</f>
        <v>1.02887832759221</v>
      </c>
      <c r="M26" s="214">
        <f>VLOOKUP(M$2&amp;$A26, Raw_Output_10YW!$V:$Y, 4, 0)</f>
        <v>0</v>
      </c>
      <c r="N26" s="214">
        <f>VLOOKUP(N$2&amp;$A26, Raw_Output_10YW!$V:$Y, 4, 0)</f>
        <v>0.33999999364217098</v>
      </c>
      <c r="O26" s="214">
        <f>VLOOKUP(O$2&amp;$A26, Raw_Output_10YW!$V:$Y, 4, 0)</f>
        <v>0</v>
      </c>
      <c r="P26" s="214">
        <f>VLOOKUP(P$2&amp;$A26, Raw_Output_10YW!$V:$Y, 4, 0)</f>
        <v>1.46000003814697</v>
      </c>
      <c r="Q26" s="214">
        <f>VLOOKUP(Q$2&amp;$A26, Raw_Output_10YW!$V:$Y, 4, 0)</f>
        <v>0.29999999205271399</v>
      </c>
      <c r="R26" s="214">
        <f>VLOOKUP(R$2&amp;$A26, Raw_Output_10YW!$V:$Y, 4, 0)</f>
        <v>0</v>
      </c>
      <c r="S26" s="214">
        <f>VLOOKUP(S$2&amp;$A26, Raw_Output_10YW!$V:$Y, 4, 0)</f>
        <v>0</v>
      </c>
      <c r="T26" s="214">
        <f>VLOOKUP(T$2&amp;$A26, Raw_Output_10YW!$V:$Y, 4, 0)</f>
        <v>0</v>
      </c>
      <c r="V26" s="214">
        <f>Raw_Output_10YW!AB28</f>
        <v>1.56333335240682</v>
      </c>
      <c r="Y26" s="214">
        <f>Raw_Output_10YW!I28</f>
        <v>0.86666667337218894</v>
      </c>
      <c r="Z26" s="214">
        <f>Raw_Output_10YW!AE28</f>
        <v>1.56333335240682</v>
      </c>
      <c r="AA26" s="214">
        <f>Raw_Output_10YW!T28</f>
        <v>0</v>
      </c>
    </row>
    <row r="27" spans="1:27" x14ac:dyDescent="0.35">
      <c r="A27" s="33">
        <v>44531</v>
      </c>
      <c r="B27" s="214">
        <f>Raw_Output_10YW!F29</f>
        <v>22.387788259601599</v>
      </c>
      <c r="C27" s="214">
        <f>VLOOKUP(C$2&amp;$A27, Raw_Output_10YW!$K:$N, 4, 0)</f>
        <v>5.7133331298828098</v>
      </c>
      <c r="D27" s="214">
        <f>VLOOKUP(D$2&amp;$A27, Raw_Output_10YW!$K:$N, 4, 0)</f>
        <v>25.056666056315098</v>
      </c>
      <c r="E27" s="214">
        <f>VLOOKUP(E$2&amp;$A27, Raw_Output_10YW!$K:$N, 4, 0)</f>
        <v>19.1566664179166</v>
      </c>
      <c r="F27" s="214">
        <f>VLOOKUP(F$2&amp;$A27, Raw_Output_10YW!$K:$N, 4, 0)</f>
        <v>16.9466663605223</v>
      </c>
      <c r="G27" s="214">
        <f>VLOOKUP(G$2&amp;$A27, Raw_Output_10YW!$K:$N, 4, 0)</f>
        <v>16.093333075443901</v>
      </c>
      <c r="H27" s="214">
        <f>VLOOKUP(H$2&amp;$A27, Raw_Output_10YW!$K:$N, 4, 0)</f>
        <v>8.0866668770710604</v>
      </c>
      <c r="I27" s="214">
        <f>VLOOKUP(I$2&amp;$A27, Raw_Output_10YW!$K:$N, 4, 0)</f>
        <v>22.633333841959601</v>
      </c>
      <c r="J27" s="214">
        <f>VLOOKUP(J$2&amp;$A27, Raw_Output_10YW!$K:$N, 4, 0)</f>
        <v>24.5833333333333</v>
      </c>
      <c r="L27" s="214">
        <f>Raw_Output_10YW!Q29</f>
        <v>1.02887832759221</v>
      </c>
      <c r="M27" s="214">
        <f>VLOOKUP(M$2&amp;$A27, Raw_Output_10YW!$V:$Y, 4, 0)</f>
        <v>0</v>
      </c>
      <c r="N27" s="214">
        <f>VLOOKUP(N$2&amp;$A27, Raw_Output_10YW!$V:$Y, 4, 0)</f>
        <v>0.33999999364217098</v>
      </c>
      <c r="O27" s="214">
        <f>VLOOKUP(O$2&amp;$A27, Raw_Output_10YW!$V:$Y, 4, 0)</f>
        <v>0</v>
      </c>
      <c r="P27" s="214">
        <f>VLOOKUP(P$2&amp;$A27, Raw_Output_10YW!$V:$Y, 4, 0)</f>
        <v>1.46000003814697</v>
      </c>
      <c r="Q27" s="214">
        <f>VLOOKUP(Q$2&amp;$A27, Raw_Output_10YW!$V:$Y, 4, 0)</f>
        <v>0.29999999205271399</v>
      </c>
      <c r="R27" s="214">
        <f>VLOOKUP(R$2&amp;$A27, Raw_Output_10YW!$V:$Y, 4, 0)</f>
        <v>0</v>
      </c>
      <c r="S27" s="214">
        <f>VLOOKUP(S$2&amp;$A27, Raw_Output_10YW!$V:$Y, 4, 0)</f>
        <v>0</v>
      </c>
      <c r="T27" s="214">
        <f>VLOOKUP(T$2&amp;$A27, Raw_Output_10YW!$V:$Y, 4, 0)</f>
        <v>0</v>
      </c>
      <c r="V27" s="214">
        <f>Raw_Output_10YW!AB29</f>
        <v>1.56333335240682</v>
      </c>
      <c r="Y27" s="214">
        <f>Raw_Output_10YW!I29</f>
        <v>0.86666667337218894</v>
      </c>
      <c r="Z27" s="214">
        <f>Raw_Output_10YW!AE29</f>
        <v>1.56333335240682</v>
      </c>
      <c r="AA27" s="214">
        <f>Raw_Output_10YW!T29</f>
        <v>0</v>
      </c>
    </row>
    <row r="28" spans="1:27" x14ac:dyDescent="0.35">
      <c r="A28" s="33">
        <v>44562</v>
      </c>
      <c r="B28" s="214">
        <f>Raw_Output_10YW!F30</f>
        <v>18.856548718686899</v>
      </c>
      <c r="C28" s="214">
        <f>VLOOKUP(C$2&amp;$A28, Raw_Output_10YW!$K:$N, 4, 0)</f>
        <v>4.78333346048991</v>
      </c>
      <c r="D28" s="214">
        <f>VLOOKUP(D$2&amp;$A28, Raw_Output_10YW!$K:$N, 4, 0)</f>
        <v>21.759999593099</v>
      </c>
      <c r="E28" s="214">
        <f>VLOOKUP(E$2&amp;$A28, Raw_Output_10YW!$K:$N, 4, 0)</f>
        <v>16.210000415643101</v>
      </c>
      <c r="F28" s="214">
        <f>VLOOKUP(F$2&amp;$A28, Raw_Output_10YW!$K:$N, 4, 0)</f>
        <v>14.5000003073364</v>
      </c>
      <c r="G28" s="214">
        <f>VLOOKUP(G$2&amp;$A28, Raw_Output_10YW!$K:$N, 4, 0)</f>
        <v>13.596666057904599</v>
      </c>
      <c r="H28" s="214">
        <f>VLOOKUP(H$2&amp;$A28, Raw_Output_10YW!$K:$N, 4, 0)</f>
        <v>6.8033333321412401</v>
      </c>
      <c r="I28" s="214">
        <f>VLOOKUP(I$2&amp;$A28, Raw_Output_10YW!$K:$N, 4, 0)</f>
        <v>18.4466667175293</v>
      </c>
      <c r="J28" s="214">
        <f>VLOOKUP(J$2&amp;$A28, Raw_Output_10YW!$K:$N, 4, 0)</f>
        <v>20.379999796549502</v>
      </c>
      <c r="L28" s="214">
        <f>Raw_Output_10YW!Q30</f>
        <v>1.32678428086042</v>
      </c>
      <c r="M28" s="214">
        <f>VLOOKUP(M$2&amp;$A28, Raw_Output_10YW!$V:$Y, 4, 0)</f>
        <v>0</v>
      </c>
      <c r="N28" s="214">
        <f>VLOOKUP(N$2&amp;$A28, Raw_Output_10YW!$V:$Y, 4, 0)</f>
        <v>0.45000000794728601</v>
      </c>
      <c r="O28" s="214">
        <f>VLOOKUP(O$2&amp;$A28, Raw_Output_10YW!$V:$Y, 4, 0)</f>
        <v>0</v>
      </c>
      <c r="P28" s="214">
        <f>VLOOKUP(P$2&amp;$A28, Raw_Output_10YW!$V:$Y, 4, 0)</f>
        <v>2.2466665903727199</v>
      </c>
      <c r="Q28" s="214">
        <f>VLOOKUP(Q$2&amp;$A28, Raw_Output_10YW!$V:$Y, 4, 0)</f>
        <v>0.38666665554046598</v>
      </c>
      <c r="R28" s="214">
        <f>VLOOKUP(R$2&amp;$A28, Raw_Output_10YW!$V:$Y, 4, 0)</f>
        <v>0</v>
      </c>
      <c r="S28" s="214">
        <f>VLOOKUP(S$2&amp;$A28, Raw_Output_10YW!$V:$Y, 4, 0)</f>
        <v>0</v>
      </c>
      <c r="T28" s="214">
        <f>VLOOKUP(T$2&amp;$A28, Raw_Output_10YW!$V:$Y, 4, 0)</f>
        <v>0</v>
      </c>
      <c r="V28" s="214">
        <f>Raw_Output_10YW!AB30</f>
        <v>2.0533333619435599</v>
      </c>
      <c r="Y28" s="214">
        <f>Raw_Output_10YW!I30</f>
        <v>0.81333334371447596</v>
      </c>
      <c r="Z28" s="214">
        <f>Raw_Output_10YW!AE30</f>
        <v>2.0533333619435599</v>
      </c>
      <c r="AA28" s="214">
        <f>Raw_Output_10YW!T30</f>
        <v>0</v>
      </c>
    </row>
    <row r="29" spans="1:27" x14ac:dyDescent="0.35">
      <c r="A29" s="33">
        <v>44593</v>
      </c>
      <c r="B29" s="214">
        <f>Raw_Output_10YW!F31</f>
        <v>18.856548718686899</v>
      </c>
      <c r="C29" s="214">
        <f>VLOOKUP(C$2&amp;$A29, Raw_Output_10YW!$K:$N, 4, 0)</f>
        <v>4.78333346048991</v>
      </c>
      <c r="D29" s="214">
        <f>VLOOKUP(D$2&amp;$A29, Raw_Output_10YW!$K:$N, 4, 0)</f>
        <v>21.759999593099</v>
      </c>
      <c r="E29" s="214">
        <f>VLOOKUP(E$2&amp;$A29, Raw_Output_10YW!$K:$N, 4, 0)</f>
        <v>16.210000415643101</v>
      </c>
      <c r="F29" s="214">
        <f>VLOOKUP(F$2&amp;$A29, Raw_Output_10YW!$K:$N, 4, 0)</f>
        <v>14.5000003073364</v>
      </c>
      <c r="G29" s="214">
        <f>VLOOKUP(G$2&amp;$A29, Raw_Output_10YW!$K:$N, 4, 0)</f>
        <v>13.596666057904599</v>
      </c>
      <c r="H29" s="214">
        <f>VLOOKUP(H$2&amp;$A29, Raw_Output_10YW!$K:$N, 4, 0)</f>
        <v>6.8033333321412401</v>
      </c>
      <c r="I29" s="214">
        <f>VLOOKUP(I$2&amp;$A29, Raw_Output_10YW!$K:$N, 4, 0)</f>
        <v>18.4466667175293</v>
      </c>
      <c r="J29" s="214">
        <f>VLOOKUP(J$2&amp;$A29, Raw_Output_10YW!$K:$N, 4, 0)</f>
        <v>20.379999796549502</v>
      </c>
      <c r="L29" s="214">
        <f>Raw_Output_10YW!Q31</f>
        <v>1.32678428086042</v>
      </c>
      <c r="M29" s="214">
        <f>VLOOKUP(M$2&amp;$A29, Raw_Output_10YW!$V:$Y, 4, 0)</f>
        <v>0</v>
      </c>
      <c r="N29" s="214">
        <f>VLOOKUP(N$2&amp;$A29, Raw_Output_10YW!$V:$Y, 4, 0)</f>
        <v>0.45000000794728601</v>
      </c>
      <c r="O29" s="214">
        <f>VLOOKUP(O$2&amp;$A29, Raw_Output_10YW!$V:$Y, 4, 0)</f>
        <v>0</v>
      </c>
      <c r="P29" s="214">
        <f>VLOOKUP(P$2&amp;$A29, Raw_Output_10YW!$V:$Y, 4, 0)</f>
        <v>2.2466665903727199</v>
      </c>
      <c r="Q29" s="214">
        <f>VLOOKUP(Q$2&amp;$A29, Raw_Output_10YW!$V:$Y, 4, 0)</f>
        <v>0.38666665554046598</v>
      </c>
      <c r="R29" s="214">
        <f>VLOOKUP(R$2&amp;$A29, Raw_Output_10YW!$V:$Y, 4, 0)</f>
        <v>0</v>
      </c>
      <c r="S29" s="214">
        <f>VLOOKUP(S$2&amp;$A29, Raw_Output_10YW!$V:$Y, 4, 0)</f>
        <v>0</v>
      </c>
      <c r="T29" s="214">
        <f>VLOOKUP(T$2&amp;$A29, Raw_Output_10YW!$V:$Y, 4, 0)</f>
        <v>0</v>
      </c>
      <c r="V29" s="214">
        <f>Raw_Output_10YW!AB31</f>
        <v>2.0533333619435599</v>
      </c>
      <c r="Y29" s="214">
        <f>Raw_Output_10YW!I31</f>
        <v>0.81333334371447596</v>
      </c>
      <c r="Z29" s="214">
        <f>Raw_Output_10YW!AE31</f>
        <v>2.0533333619435599</v>
      </c>
      <c r="AA29" s="214">
        <f>Raw_Output_10YW!T31</f>
        <v>0</v>
      </c>
    </row>
    <row r="30" spans="1:27" x14ac:dyDescent="0.35">
      <c r="A30" s="33">
        <v>44621</v>
      </c>
      <c r="B30" s="214">
        <f>Raw_Output_10YW!F32</f>
        <v>18.856548718686899</v>
      </c>
      <c r="C30" s="214">
        <f>VLOOKUP(C$2&amp;$A30, Raw_Output_10YW!$K:$N, 4, 0)</f>
        <v>4.78333346048991</v>
      </c>
      <c r="D30" s="214">
        <f>VLOOKUP(D$2&amp;$A30, Raw_Output_10YW!$K:$N, 4, 0)</f>
        <v>21.759999593099</v>
      </c>
      <c r="E30" s="214">
        <f>VLOOKUP(E$2&amp;$A30, Raw_Output_10YW!$K:$N, 4, 0)</f>
        <v>16.210000415643101</v>
      </c>
      <c r="F30" s="214">
        <f>VLOOKUP(F$2&amp;$A30, Raw_Output_10YW!$K:$N, 4, 0)</f>
        <v>14.5000003073364</v>
      </c>
      <c r="G30" s="214">
        <f>VLOOKUP(G$2&amp;$A30, Raw_Output_10YW!$K:$N, 4, 0)</f>
        <v>13.596666057904599</v>
      </c>
      <c r="H30" s="214">
        <f>VLOOKUP(H$2&amp;$A30, Raw_Output_10YW!$K:$N, 4, 0)</f>
        <v>6.8033333321412401</v>
      </c>
      <c r="I30" s="214">
        <f>VLOOKUP(I$2&amp;$A30, Raw_Output_10YW!$K:$N, 4, 0)</f>
        <v>18.4466667175293</v>
      </c>
      <c r="J30" s="214">
        <f>VLOOKUP(J$2&amp;$A30, Raw_Output_10YW!$K:$N, 4, 0)</f>
        <v>20.379999796549502</v>
      </c>
      <c r="L30" s="214">
        <f>Raw_Output_10YW!Q32</f>
        <v>1.32678428086042</v>
      </c>
      <c r="M30" s="214">
        <f>VLOOKUP(M$2&amp;$A30, Raw_Output_10YW!$V:$Y, 4, 0)</f>
        <v>0</v>
      </c>
      <c r="N30" s="214">
        <f>VLOOKUP(N$2&amp;$A30, Raw_Output_10YW!$V:$Y, 4, 0)</f>
        <v>0.45000000794728601</v>
      </c>
      <c r="O30" s="214">
        <f>VLOOKUP(O$2&amp;$A30, Raw_Output_10YW!$V:$Y, 4, 0)</f>
        <v>0</v>
      </c>
      <c r="P30" s="214">
        <f>VLOOKUP(P$2&amp;$A30, Raw_Output_10YW!$V:$Y, 4, 0)</f>
        <v>2.2466665903727199</v>
      </c>
      <c r="Q30" s="214">
        <f>VLOOKUP(Q$2&amp;$A30, Raw_Output_10YW!$V:$Y, 4, 0)</f>
        <v>0.38666665554046598</v>
      </c>
      <c r="R30" s="214">
        <f>VLOOKUP(R$2&amp;$A30, Raw_Output_10YW!$V:$Y, 4, 0)</f>
        <v>0</v>
      </c>
      <c r="S30" s="214">
        <f>VLOOKUP(S$2&amp;$A30, Raw_Output_10YW!$V:$Y, 4, 0)</f>
        <v>0</v>
      </c>
      <c r="T30" s="214">
        <f>VLOOKUP(T$2&amp;$A30, Raw_Output_10YW!$V:$Y, 4, 0)</f>
        <v>0</v>
      </c>
      <c r="V30" s="214">
        <f>Raw_Output_10YW!AB32</f>
        <v>2.0533333619435599</v>
      </c>
      <c r="Y30" s="214">
        <f>Raw_Output_10YW!I32</f>
        <v>0.81333334371447596</v>
      </c>
      <c r="Z30" s="214">
        <f>Raw_Output_10YW!AE32</f>
        <v>2.0533333619435599</v>
      </c>
      <c r="AA30" s="214">
        <f>Raw_Output_10YW!T32</f>
        <v>0</v>
      </c>
    </row>
    <row r="31" spans="1:27" x14ac:dyDescent="0.35">
      <c r="A31" s="33">
        <v>44652</v>
      </c>
      <c r="B31" s="214">
        <f>Raw_Output_10YW!F33</f>
        <v>25.9747846375028</v>
      </c>
      <c r="C31" s="214">
        <f>VLOOKUP(C$2&amp;$A31, Raw_Output_10YW!$K:$N, 4, 0)</f>
        <v>6.4800001780192096</v>
      </c>
      <c r="D31" s="214">
        <f>VLOOKUP(D$2&amp;$A31, Raw_Output_10YW!$K:$N, 4, 0)</f>
        <v>29.689999898274699</v>
      </c>
      <c r="E31" s="214">
        <f>VLOOKUP(E$2&amp;$A31, Raw_Output_10YW!$K:$N, 4, 0)</f>
        <v>22.376666665077199</v>
      </c>
      <c r="F31" s="214">
        <f>VLOOKUP(F$2&amp;$A31, Raw_Output_10YW!$K:$N, 4, 0)</f>
        <v>20.449999899913902</v>
      </c>
      <c r="G31" s="214">
        <f>VLOOKUP(G$2&amp;$A31, Raw_Output_10YW!$K:$N, 4, 0)</f>
        <v>18.799999545017901</v>
      </c>
      <c r="H31" s="214">
        <f>VLOOKUP(H$2&amp;$A31, Raw_Output_10YW!$K:$N, 4, 0)</f>
        <v>9.3900000105301604</v>
      </c>
      <c r="I31" s="214">
        <f>VLOOKUP(I$2&amp;$A31, Raw_Output_10YW!$K:$N, 4, 0)</f>
        <v>25.6966667175293</v>
      </c>
      <c r="J31" s="214">
        <f>VLOOKUP(J$2&amp;$A31, Raw_Output_10YW!$K:$N, 4, 0)</f>
        <v>28.1966654459635</v>
      </c>
      <c r="L31" s="214">
        <f>Raw_Output_10YW!Q33</f>
        <v>1.7618816445151999</v>
      </c>
      <c r="M31" s="214">
        <f>VLOOKUP(M$2&amp;$A31, Raw_Output_10YW!$V:$Y, 4, 0)</f>
        <v>0</v>
      </c>
      <c r="N31" s="214">
        <f>VLOOKUP(N$2&amp;$A31, Raw_Output_10YW!$V:$Y, 4, 0)</f>
        <v>0.96666669845581099</v>
      </c>
      <c r="O31" s="214">
        <f>VLOOKUP(O$2&amp;$A31, Raw_Output_10YW!$V:$Y, 4, 0)</f>
        <v>0</v>
      </c>
      <c r="P31" s="214">
        <f>VLOOKUP(P$2&amp;$A31, Raw_Output_10YW!$V:$Y, 4, 0)</f>
        <v>2.3900000254313101</v>
      </c>
      <c r="Q31" s="214">
        <f>VLOOKUP(Q$2&amp;$A31, Raw_Output_10YW!$V:$Y, 4, 0)</f>
        <v>0.59666665395100904</v>
      </c>
      <c r="R31" s="214">
        <f>VLOOKUP(R$2&amp;$A31, Raw_Output_10YW!$V:$Y, 4, 0)</f>
        <v>0</v>
      </c>
      <c r="S31" s="214">
        <f>VLOOKUP(S$2&amp;$A31, Raw_Output_10YW!$V:$Y, 4, 0)</f>
        <v>0</v>
      </c>
      <c r="T31" s="214">
        <f>VLOOKUP(T$2&amp;$A31, Raw_Output_10YW!$V:$Y, 4, 0)</f>
        <v>0</v>
      </c>
      <c r="V31" s="214">
        <f>Raw_Output_10YW!AB33</f>
        <v>1.94999996821086</v>
      </c>
      <c r="Y31" s="214">
        <f>Raw_Output_10YW!I33</f>
        <v>0.55333333648741201</v>
      </c>
      <c r="Z31" s="214">
        <f>Raw_Output_10YW!AE33</f>
        <v>1.94999996821086</v>
      </c>
      <c r="AA31" s="214">
        <f>Raw_Output_10YW!T33</f>
        <v>0</v>
      </c>
    </row>
    <row r="32" spans="1:27" x14ac:dyDescent="0.35">
      <c r="A32" s="33">
        <v>44682</v>
      </c>
      <c r="B32" s="214">
        <f>Raw_Output_10YW!F34</f>
        <v>25.9747846375028</v>
      </c>
      <c r="C32" s="214">
        <f>VLOOKUP(C$2&amp;$A32, Raw_Output_10YW!$K:$N, 4, 0)</f>
        <v>6.4800001780192096</v>
      </c>
      <c r="D32" s="214">
        <f>VLOOKUP(D$2&amp;$A32, Raw_Output_10YW!$K:$N, 4, 0)</f>
        <v>29.689999898274699</v>
      </c>
      <c r="E32" s="214">
        <f>VLOOKUP(E$2&amp;$A32, Raw_Output_10YW!$K:$N, 4, 0)</f>
        <v>22.376666665077199</v>
      </c>
      <c r="F32" s="214">
        <f>VLOOKUP(F$2&amp;$A32, Raw_Output_10YW!$K:$N, 4, 0)</f>
        <v>20.449999899913902</v>
      </c>
      <c r="G32" s="214">
        <f>VLOOKUP(G$2&amp;$A32, Raw_Output_10YW!$K:$N, 4, 0)</f>
        <v>18.799999545017901</v>
      </c>
      <c r="H32" s="214">
        <f>VLOOKUP(H$2&amp;$A32, Raw_Output_10YW!$K:$N, 4, 0)</f>
        <v>9.3900000105301604</v>
      </c>
      <c r="I32" s="214">
        <f>VLOOKUP(I$2&amp;$A32, Raw_Output_10YW!$K:$N, 4, 0)</f>
        <v>25.6966667175293</v>
      </c>
      <c r="J32" s="214">
        <f>VLOOKUP(J$2&amp;$A32, Raw_Output_10YW!$K:$N, 4, 0)</f>
        <v>28.1966654459635</v>
      </c>
      <c r="L32" s="214">
        <f>Raw_Output_10YW!Q34</f>
        <v>1.7618816445151999</v>
      </c>
      <c r="M32" s="214">
        <f>VLOOKUP(M$2&amp;$A32, Raw_Output_10YW!$V:$Y, 4, 0)</f>
        <v>0</v>
      </c>
      <c r="N32" s="214">
        <f>VLOOKUP(N$2&amp;$A32, Raw_Output_10YW!$V:$Y, 4, 0)</f>
        <v>0.96666669845581099</v>
      </c>
      <c r="O32" s="214">
        <f>VLOOKUP(O$2&amp;$A32, Raw_Output_10YW!$V:$Y, 4, 0)</f>
        <v>0</v>
      </c>
      <c r="P32" s="214">
        <f>VLOOKUP(P$2&amp;$A32, Raw_Output_10YW!$V:$Y, 4, 0)</f>
        <v>2.3900000254313101</v>
      </c>
      <c r="Q32" s="214">
        <f>VLOOKUP(Q$2&amp;$A32, Raw_Output_10YW!$V:$Y, 4, 0)</f>
        <v>0.59666665395100904</v>
      </c>
      <c r="R32" s="214">
        <f>VLOOKUP(R$2&amp;$A32, Raw_Output_10YW!$V:$Y, 4, 0)</f>
        <v>0</v>
      </c>
      <c r="S32" s="214">
        <f>VLOOKUP(S$2&amp;$A32, Raw_Output_10YW!$V:$Y, 4, 0)</f>
        <v>0</v>
      </c>
      <c r="T32" s="214">
        <f>VLOOKUP(T$2&amp;$A32, Raw_Output_10YW!$V:$Y, 4, 0)</f>
        <v>0</v>
      </c>
      <c r="V32" s="214">
        <f>Raw_Output_10YW!AB34</f>
        <v>1.94999996821086</v>
      </c>
      <c r="Y32" s="214">
        <f>Raw_Output_10YW!I34</f>
        <v>0.55333333648741201</v>
      </c>
      <c r="Z32" s="214">
        <f>Raw_Output_10YW!AE34</f>
        <v>1.94999996821086</v>
      </c>
      <c r="AA32" s="214">
        <f>Raw_Output_10YW!T34</f>
        <v>0</v>
      </c>
    </row>
    <row r="33" spans="1:27" x14ac:dyDescent="0.35">
      <c r="A33" s="33">
        <v>44713</v>
      </c>
      <c r="B33" s="214">
        <f>Raw_Output_10YW!F35</f>
        <v>25.9747846375028</v>
      </c>
      <c r="C33" s="214">
        <f>VLOOKUP(C$2&amp;$A33, Raw_Output_10YW!$K:$N, 4, 0)</f>
        <v>6.4800001780192096</v>
      </c>
      <c r="D33" s="214">
        <f>VLOOKUP(D$2&amp;$A33, Raw_Output_10YW!$K:$N, 4, 0)</f>
        <v>29.689999898274699</v>
      </c>
      <c r="E33" s="214">
        <f>VLOOKUP(E$2&amp;$A33, Raw_Output_10YW!$K:$N, 4, 0)</f>
        <v>22.376666665077199</v>
      </c>
      <c r="F33" s="214">
        <f>VLOOKUP(F$2&amp;$A33, Raw_Output_10YW!$K:$N, 4, 0)</f>
        <v>20.449999899913902</v>
      </c>
      <c r="G33" s="214">
        <f>VLOOKUP(G$2&amp;$A33, Raw_Output_10YW!$K:$N, 4, 0)</f>
        <v>18.799999545017901</v>
      </c>
      <c r="H33" s="214">
        <f>VLOOKUP(H$2&amp;$A33, Raw_Output_10YW!$K:$N, 4, 0)</f>
        <v>9.3900000105301604</v>
      </c>
      <c r="I33" s="214">
        <f>VLOOKUP(I$2&amp;$A33, Raw_Output_10YW!$K:$N, 4, 0)</f>
        <v>25.6966667175293</v>
      </c>
      <c r="J33" s="214">
        <f>VLOOKUP(J$2&amp;$A33, Raw_Output_10YW!$K:$N, 4, 0)</f>
        <v>28.1966654459635</v>
      </c>
      <c r="L33" s="214">
        <f>Raw_Output_10YW!Q35</f>
        <v>1.7618816445151999</v>
      </c>
      <c r="M33" s="214">
        <f>VLOOKUP(M$2&amp;$A33, Raw_Output_10YW!$V:$Y, 4, 0)</f>
        <v>0</v>
      </c>
      <c r="N33" s="214">
        <f>VLOOKUP(N$2&amp;$A33, Raw_Output_10YW!$V:$Y, 4, 0)</f>
        <v>0.96666669845581099</v>
      </c>
      <c r="O33" s="214">
        <f>VLOOKUP(O$2&amp;$A33, Raw_Output_10YW!$V:$Y, 4, 0)</f>
        <v>0</v>
      </c>
      <c r="P33" s="214">
        <f>VLOOKUP(P$2&amp;$A33, Raw_Output_10YW!$V:$Y, 4, 0)</f>
        <v>2.3900000254313101</v>
      </c>
      <c r="Q33" s="214">
        <f>VLOOKUP(Q$2&amp;$A33, Raw_Output_10YW!$V:$Y, 4, 0)</f>
        <v>0.59666665395100904</v>
      </c>
      <c r="R33" s="214">
        <f>VLOOKUP(R$2&amp;$A33, Raw_Output_10YW!$V:$Y, 4, 0)</f>
        <v>0</v>
      </c>
      <c r="S33" s="214">
        <f>VLOOKUP(S$2&amp;$A33, Raw_Output_10YW!$V:$Y, 4, 0)</f>
        <v>0</v>
      </c>
      <c r="T33" s="214">
        <f>VLOOKUP(T$2&amp;$A33, Raw_Output_10YW!$V:$Y, 4, 0)</f>
        <v>0</v>
      </c>
      <c r="V33" s="214">
        <f>Raw_Output_10YW!AB35</f>
        <v>1.94999996821086</v>
      </c>
      <c r="Y33" s="214">
        <f>Raw_Output_10YW!I35</f>
        <v>0.55333333648741201</v>
      </c>
      <c r="Z33" s="214">
        <f>Raw_Output_10YW!AE35</f>
        <v>1.94999996821086</v>
      </c>
      <c r="AA33" s="214">
        <f>Raw_Output_10YW!T35</f>
        <v>0</v>
      </c>
    </row>
    <row r="34" spans="1:27" x14ac:dyDescent="0.35">
      <c r="A34" s="33">
        <v>44743</v>
      </c>
      <c r="B34" s="214">
        <f>Raw_Output_10YW!F36</f>
        <v>25.632585935087999</v>
      </c>
      <c r="C34" s="214">
        <f>VLOOKUP(C$2&amp;$A34, Raw_Output_10YW!$K:$N, 4, 0)</f>
        <v>6.4066664377848301</v>
      </c>
      <c r="D34" s="214">
        <f>VLOOKUP(D$2&amp;$A34, Raw_Output_10YW!$K:$N, 4, 0)</f>
        <v>28.6133321126302</v>
      </c>
      <c r="E34" s="214">
        <f>VLOOKUP(E$2&amp;$A34, Raw_Output_10YW!$K:$N, 4, 0)</f>
        <v>21.709999481836999</v>
      </c>
      <c r="F34" s="214">
        <f>VLOOKUP(F$2&amp;$A34, Raw_Output_10YW!$K:$N, 4, 0)</f>
        <v>19.846666562681399</v>
      </c>
      <c r="G34" s="214">
        <f>VLOOKUP(G$2&amp;$A34, Raw_Output_10YW!$K:$N, 4, 0)</f>
        <v>18.2033327718576</v>
      </c>
      <c r="H34" s="214">
        <f>VLOOKUP(H$2&amp;$A34, Raw_Output_10YW!$K:$N, 4, 0)</f>
        <v>9.3200000499685594</v>
      </c>
      <c r="I34" s="214">
        <f>VLOOKUP(I$2&amp;$A34, Raw_Output_10YW!$K:$N, 4, 0)</f>
        <v>25.153333028157601</v>
      </c>
      <c r="J34" s="214">
        <f>VLOOKUP(J$2&amp;$A34, Raw_Output_10YW!$K:$N, 4, 0)</f>
        <v>27.566665649414102</v>
      </c>
      <c r="L34" s="214">
        <f>Raw_Output_10YW!Q36</f>
        <v>1.9274136898001</v>
      </c>
      <c r="M34" s="214">
        <f>VLOOKUP(M$2&amp;$A34, Raw_Output_10YW!$V:$Y, 4, 0)</f>
        <v>0</v>
      </c>
      <c r="N34" s="214">
        <f>VLOOKUP(N$2&amp;$A34, Raw_Output_10YW!$V:$Y, 4, 0)</f>
        <v>0.96333336830139205</v>
      </c>
      <c r="O34" s="214">
        <f>VLOOKUP(O$2&amp;$A34, Raw_Output_10YW!$V:$Y, 4, 0)</f>
        <v>0</v>
      </c>
      <c r="P34" s="214">
        <f>VLOOKUP(P$2&amp;$A34, Raw_Output_10YW!$V:$Y, 4, 0)</f>
        <v>2.7933333714803101</v>
      </c>
      <c r="Q34" s="214">
        <f>VLOOKUP(Q$2&amp;$A34, Raw_Output_10YW!$V:$Y, 4, 0)</f>
        <v>0.65666667930781797</v>
      </c>
      <c r="R34" s="214">
        <f>VLOOKUP(R$2&amp;$A34, Raw_Output_10YW!$V:$Y, 4, 0)</f>
        <v>0</v>
      </c>
      <c r="S34" s="214">
        <f>VLOOKUP(S$2&amp;$A34, Raw_Output_10YW!$V:$Y, 4, 0)</f>
        <v>0</v>
      </c>
      <c r="T34" s="214">
        <f>VLOOKUP(T$2&amp;$A34, Raw_Output_10YW!$V:$Y, 4, 0)</f>
        <v>0</v>
      </c>
      <c r="V34" s="214">
        <f>Raw_Output_10YW!AB36</f>
        <v>1.67000007629395</v>
      </c>
      <c r="Y34" s="214">
        <f>Raw_Output_10YW!I36</f>
        <v>0.65666666875282897</v>
      </c>
      <c r="Z34" s="214">
        <f>Raw_Output_10YW!AE36</f>
        <v>1.67000007629395</v>
      </c>
      <c r="AA34" s="214">
        <f>Raw_Output_10YW!T36</f>
        <v>0</v>
      </c>
    </row>
    <row r="35" spans="1:27" x14ac:dyDescent="0.35">
      <c r="A35" s="33">
        <v>44774</v>
      </c>
      <c r="B35" s="214">
        <f>Raw_Output_10YW!F37</f>
        <v>25.632585935087999</v>
      </c>
      <c r="C35" s="214">
        <f>VLOOKUP(C$2&amp;$A35, Raw_Output_10YW!$K:$N, 4, 0)</f>
        <v>6.4066664377848301</v>
      </c>
      <c r="D35" s="214">
        <f>VLOOKUP(D$2&amp;$A35, Raw_Output_10YW!$K:$N, 4, 0)</f>
        <v>28.6133321126302</v>
      </c>
      <c r="E35" s="214">
        <f>VLOOKUP(E$2&amp;$A35, Raw_Output_10YW!$K:$N, 4, 0)</f>
        <v>21.709999481836999</v>
      </c>
      <c r="F35" s="214">
        <f>VLOOKUP(F$2&amp;$A35, Raw_Output_10YW!$K:$N, 4, 0)</f>
        <v>19.846666562681399</v>
      </c>
      <c r="G35" s="214">
        <f>VLOOKUP(G$2&amp;$A35, Raw_Output_10YW!$K:$N, 4, 0)</f>
        <v>18.2033327718576</v>
      </c>
      <c r="H35" s="214">
        <f>VLOOKUP(H$2&amp;$A35, Raw_Output_10YW!$K:$N, 4, 0)</f>
        <v>9.3200000499685594</v>
      </c>
      <c r="I35" s="214">
        <f>VLOOKUP(I$2&amp;$A35, Raw_Output_10YW!$K:$N, 4, 0)</f>
        <v>25.153333028157601</v>
      </c>
      <c r="J35" s="214">
        <f>VLOOKUP(J$2&amp;$A35, Raw_Output_10YW!$K:$N, 4, 0)</f>
        <v>27.566665649414102</v>
      </c>
      <c r="L35" s="214">
        <f>Raw_Output_10YW!Q37</f>
        <v>1.9274136898001</v>
      </c>
      <c r="M35" s="214">
        <f>VLOOKUP(M$2&amp;$A35, Raw_Output_10YW!$V:$Y, 4, 0)</f>
        <v>0</v>
      </c>
      <c r="N35" s="214">
        <f>VLOOKUP(N$2&amp;$A35, Raw_Output_10YW!$V:$Y, 4, 0)</f>
        <v>0.96333336830139205</v>
      </c>
      <c r="O35" s="214">
        <f>VLOOKUP(O$2&amp;$A35, Raw_Output_10YW!$V:$Y, 4, 0)</f>
        <v>0</v>
      </c>
      <c r="P35" s="214">
        <f>VLOOKUP(P$2&amp;$A35, Raw_Output_10YW!$V:$Y, 4, 0)</f>
        <v>2.7933333714803101</v>
      </c>
      <c r="Q35" s="214">
        <f>VLOOKUP(Q$2&amp;$A35, Raw_Output_10YW!$V:$Y, 4, 0)</f>
        <v>0.65666667930781797</v>
      </c>
      <c r="R35" s="214">
        <f>VLOOKUP(R$2&amp;$A35, Raw_Output_10YW!$V:$Y, 4, 0)</f>
        <v>0</v>
      </c>
      <c r="S35" s="214">
        <f>VLOOKUP(S$2&amp;$A35, Raw_Output_10YW!$V:$Y, 4, 0)</f>
        <v>0</v>
      </c>
      <c r="T35" s="214">
        <f>VLOOKUP(T$2&amp;$A35, Raw_Output_10YW!$V:$Y, 4, 0)</f>
        <v>0</v>
      </c>
      <c r="V35" s="214">
        <f>Raw_Output_10YW!AB37</f>
        <v>1.67000007629395</v>
      </c>
      <c r="Y35" s="214">
        <f>Raw_Output_10YW!I37</f>
        <v>0.65666666875282897</v>
      </c>
      <c r="Z35" s="214">
        <f>Raw_Output_10YW!AE37</f>
        <v>1.67000007629395</v>
      </c>
      <c r="AA35" s="214">
        <f>Raw_Output_10YW!T37</f>
        <v>0</v>
      </c>
    </row>
    <row r="36" spans="1:27" x14ac:dyDescent="0.35">
      <c r="A36" s="33">
        <v>44805</v>
      </c>
      <c r="B36" s="214">
        <f>Raw_Output_10YW!F38</f>
        <v>25.632585935087999</v>
      </c>
      <c r="C36" s="214">
        <f>VLOOKUP(C$2&amp;$A36, Raw_Output_10YW!$K:$N, 4, 0)</f>
        <v>6.4066664377848301</v>
      </c>
      <c r="D36" s="214">
        <f>VLOOKUP(D$2&amp;$A36, Raw_Output_10YW!$K:$N, 4, 0)</f>
        <v>28.6133321126302</v>
      </c>
      <c r="E36" s="214">
        <f>VLOOKUP(E$2&amp;$A36, Raw_Output_10YW!$K:$N, 4, 0)</f>
        <v>21.709999481836999</v>
      </c>
      <c r="F36" s="214">
        <f>VLOOKUP(F$2&amp;$A36, Raw_Output_10YW!$K:$N, 4, 0)</f>
        <v>19.846666562681399</v>
      </c>
      <c r="G36" s="214">
        <f>VLOOKUP(G$2&amp;$A36, Raw_Output_10YW!$K:$N, 4, 0)</f>
        <v>18.2033327718576</v>
      </c>
      <c r="H36" s="214">
        <f>VLOOKUP(H$2&amp;$A36, Raw_Output_10YW!$K:$N, 4, 0)</f>
        <v>9.3200000499685594</v>
      </c>
      <c r="I36" s="214">
        <f>VLOOKUP(I$2&amp;$A36, Raw_Output_10YW!$K:$N, 4, 0)</f>
        <v>25.153333028157601</v>
      </c>
      <c r="J36" s="214">
        <f>VLOOKUP(J$2&amp;$A36, Raw_Output_10YW!$K:$N, 4, 0)</f>
        <v>27.566665649414102</v>
      </c>
      <c r="L36" s="214">
        <f>Raw_Output_10YW!Q38</f>
        <v>1.9274136898001</v>
      </c>
      <c r="M36" s="214">
        <f>VLOOKUP(M$2&amp;$A36, Raw_Output_10YW!$V:$Y, 4, 0)</f>
        <v>0</v>
      </c>
      <c r="N36" s="214">
        <f>VLOOKUP(N$2&amp;$A36, Raw_Output_10YW!$V:$Y, 4, 0)</f>
        <v>0.96333336830139205</v>
      </c>
      <c r="O36" s="214">
        <f>VLOOKUP(O$2&amp;$A36, Raw_Output_10YW!$V:$Y, 4, 0)</f>
        <v>0</v>
      </c>
      <c r="P36" s="214">
        <f>VLOOKUP(P$2&amp;$A36, Raw_Output_10YW!$V:$Y, 4, 0)</f>
        <v>2.7933333714803101</v>
      </c>
      <c r="Q36" s="214">
        <f>VLOOKUP(Q$2&amp;$A36, Raw_Output_10YW!$V:$Y, 4, 0)</f>
        <v>0.65666667930781797</v>
      </c>
      <c r="R36" s="214">
        <f>VLOOKUP(R$2&amp;$A36, Raw_Output_10YW!$V:$Y, 4, 0)</f>
        <v>0</v>
      </c>
      <c r="S36" s="214">
        <f>VLOOKUP(S$2&amp;$A36, Raw_Output_10YW!$V:$Y, 4, 0)</f>
        <v>0</v>
      </c>
      <c r="T36" s="214">
        <f>VLOOKUP(T$2&amp;$A36, Raw_Output_10YW!$V:$Y, 4, 0)</f>
        <v>0</v>
      </c>
      <c r="V36" s="214">
        <f>Raw_Output_10YW!AB38</f>
        <v>1.67000007629395</v>
      </c>
      <c r="Y36" s="214">
        <f>Raw_Output_10YW!I38</f>
        <v>0.65666666875282897</v>
      </c>
      <c r="Z36" s="214">
        <f>Raw_Output_10YW!AE38</f>
        <v>1.67000007629395</v>
      </c>
      <c r="AA36" s="214">
        <f>Raw_Output_10YW!T38</f>
        <v>0</v>
      </c>
    </row>
    <row r="37" spans="1:27" x14ac:dyDescent="0.35">
      <c r="A37" s="33">
        <v>44835</v>
      </c>
      <c r="B37" s="214">
        <f>Raw_Output_10YW!F39</f>
        <v>22.605415772159901</v>
      </c>
      <c r="C37" s="214">
        <f>VLOOKUP(C$2&amp;$A37, Raw_Output_10YW!$K:$N, 4, 0)</f>
        <v>5.7266667683919303</v>
      </c>
      <c r="D37" s="214">
        <f>VLOOKUP(D$2&amp;$A37, Raw_Output_10YW!$K:$N, 4, 0)</f>
        <v>25.283332824706999</v>
      </c>
      <c r="E37" s="214">
        <f>VLOOKUP(E$2&amp;$A37, Raw_Output_10YW!$K:$N, 4, 0)</f>
        <v>19.3399997452895</v>
      </c>
      <c r="F37" s="214">
        <f>VLOOKUP(F$2&amp;$A37, Raw_Output_10YW!$K:$N, 4, 0)</f>
        <v>17.356666920085701</v>
      </c>
      <c r="G37" s="214">
        <f>VLOOKUP(G$2&amp;$A37, Raw_Output_10YW!$K:$N, 4, 0)</f>
        <v>15.7333337416252</v>
      </c>
      <c r="H37" s="214">
        <f>VLOOKUP(H$2&amp;$A37, Raw_Output_10YW!$K:$N, 4, 0)</f>
        <v>8.0233335196971893</v>
      </c>
      <c r="I37" s="214">
        <f>VLOOKUP(I$2&amp;$A37, Raw_Output_10YW!$K:$N, 4, 0)</f>
        <v>22.4166673024495</v>
      </c>
      <c r="J37" s="214">
        <f>VLOOKUP(J$2&amp;$A37, Raw_Output_10YW!$K:$N, 4, 0)</f>
        <v>24.413332621256501</v>
      </c>
      <c r="L37" s="214">
        <f>Raw_Output_10YW!Q39</f>
        <v>1.9179180157582001</v>
      </c>
      <c r="M37" s="214">
        <f>VLOOKUP(M$2&amp;$A37, Raw_Output_10YW!$V:$Y, 4, 0)</f>
        <v>0</v>
      </c>
      <c r="N37" s="214">
        <f>VLOOKUP(N$2&amp;$A37, Raw_Output_10YW!$V:$Y, 4, 0)</f>
        <v>1.16000000635783</v>
      </c>
      <c r="O37" s="214">
        <f>VLOOKUP(O$2&amp;$A37, Raw_Output_10YW!$V:$Y, 4, 0)</f>
        <v>0</v>
      </c>
      <c r="P37" s="214">
        <f>VLOOKUP(P$2&amp;$A37, Raw_Output_10YW!$V:$Y, 4, 0)</f>
        <v>2.2266666094462102</v>
      </c>
      <c r="Q37" s="214">
        <f>VLOOKUP(Q$2&amp;$A37, Raw_Output_10YW!$V:$Y, 4, 0)</f>
        <v>1.1600000156710499</v>
      </c>
      <c r="R37" s="214">
        <f>VLOOKUP(R$2&amp;$A37, Raw_Output_10YW!$V:$Y, 4, 0)</f>
        <v>0</v>
      </c>
      <c r="S37" s="214">
        <f>VLOOKUP(S$2&amp;$A37, Raw_Output_10YW!$V:$Y, 4, 0)</f>
        <v>0</v>
      </c>
      <c r="T37" s="214">
        <f>VLOOKUP(T$2&amp;$A37, Raw_Output_10YW!$V:$Y, 4, 0)</f>
        <v>0</v>
      </c>
      <c r="V37" s="214">
        <f>Raw_Output_10YW!AB39</f>
        <v>0</v>
      </c>
      <c r="Y37" s="214">
        <f>Raw_Output_10YW!I39</f>
        <v>0.42666665588816</v>
      </c>
      <c r="Z37" s="214">
        <f>Raw_Output_10YW!AE39</f>
        <v>0</v>
      </c>
      <c r="AA37" s="214">
        <f>Raw_Output_10YW!T39</f>
        <v>0</v>
      </c>
    </row>
    <row r="38" spans="1:27" x14ac:dyDescent="0.35">
      <c r="A38" s="33">
        <v>44866</v>
      </c>
      <c r="B38" s="214">
        <f>Raw_Output_10YW!F40</f>
        <v>22.605415772159901</v>
      </c>
      <c r="C38" s="214">
        <f>VLOOKUP(C$2&amp;$A38, Raw_Output_10YW!$K:$N, 4, 0)</f>
        <v>5.7266667683919303</v>
      </c>
      <c r="D38" s="214">
        <f>VLOOKUP(D$2&amp;$A38, Raw_Output_10YW!$K:$N, 4, 0)</f>
        <v>25.283332824706999</v>
      </c>
      <c r="E38" s="214">
        <f>VLOOKUP(E$2&amp;$A38, Raw_Output_10YW!$K:$N, 4, 0)</f>
        <v>19.3399997452895</v>
      </c>
      <c r="F38" s="214">
        <f>VLOOKUP(F$2&amp;$A38, Raw_Output_10YW!$K:$N, 4, 0)</f>
        <v>17.356666920085701</v>
      </c>
      <c r="G38" s="214">
        <f>VLOOKUP(G$2&amp;$A38, Raw_Output_10YW!$K:$N, 4, 0)</f>
        <v>15.7333337416252</v>
      </c>
      <c r="H38" s="214">
        <f>VLOOKUP(H$2&amp;$A38, Raw_Output_10YW!$K:$N, 4, 0)</f>
        <v>8.0233335196971893</v>
      </c>
      <c r="I38" s="214">
        <f>VLOOKUP(I$2&amp;$A38, Raw_Output_10YW!$K:$N, 4, 0)</f>
        <v>22.4166673024495</v>
      </c>
      <c r="J38" s="214">
        <f>VLOOKUP(J$2&amp;$A38, Raw_Output_10YW!$K:$N, 4, 0)</f>
        <v>24.413332621256501</v>
      </c>
      <c r="L38" s="214">
        <f>Raw_Output_10YW!Q40</f>
        <v>1.9179180157582001</v>
      </c>
      <c r="M38" s="214">
        <f>VLOOKUP(M$2&amp;$A38, Raw_Output_10YW!$V:$Y, 4, 0)</f>
        <v>0</v>
      </c>
      <c r="N38" s="214">
        <f>VLOOKUP(N$2&amp;$A38, Raw_Output_10YW!$V:$Y, 4, 0)</f>
        <v>1.16000000635783</v>
      </c>
      <c r="O38" s="214">
        <f>VLOOKUP(O$2&amp;$A38, Raw_Output_10YW!$V:$Y, 4, 0)</f>
        <v>0</v>
      </c>
      <c r="P38" s="214">
        <f>VLOOKUP(P$2&amp;$A38, Raw_Output_10YW!$V:$Y, 4, 0)</f>
        <v>2.2266666094462102</v>
      </c>
      <c r="Q38" s="214">
        <f>VLOOKUP(Q$2&amp;$A38, Raw_Output_10YW!$V:$Y, 4, 0)</f>
        <v>1.1600000156710499</v>
      </c>
      <c r="R38" s="214">
        <f>VLOOKUP(R$2&amp;$A38, Raw_Output_10YW!$V:$Y, 4, 0)</f>
        <v>0</v>
      </c>
      <c r="S38" s="214">
        <f>VLOOKUP(S$2&amp;$A38, Raw_Output_10YW!$V:$Y, 4, 0)</f>
        <v>0</v>
      </c>
      <c r="T38" s="214">
        <f>VLOOKUP(T$2&amp;$A38, Raw_Output_10YW!$V:$Y, 4, 0)</f>
        <v>0</v>
      </c>
      <c r="V38" s="214">
        <f>Raw_Output_10YW!AB40</f>
        <v>0</v>
      </c>
      <c r="Y38" s="214">
        <f>Raw_Output_10YW!I40</f>
        <v>0.42666665588816</v>
      </c>
      <c r="Z38" s="214">
        <f>Raw_Output_10YW!AE40</f>
        <v>0</v>
      </c>
      <c r="AA38" s="214">
        <f>Raw_Output_10YW!T40</f>
        <v>0</v>
      </c>
    </row>
    <row r="39" spans="1:27" x14ac:dyDescent="0.35">
      <c r="A39" s="33">
        <v>44896</v>
      </c>
      <c r="B39" s="214">
        <f>Raw_Output_10YW!F41</f>
        <v>22.605415772159901</v>
      </c>
      <c r="C39" s="214">
        <f>VLOOKUP(C$2&amp;$A39, Raw_Output_10YW!$K:$N, 4, 0)</f>
        <v>5.7266667683919303</v>
      </c>
      <c r="D39" s="214">
        <f>VLOOKUP(D$2&amp;$A39, Raw_Output_10YW!$K:$N, 4, 0)</f>
        <v>25.283332824706999</v>
      </c>
      <c r="E39" s="214">
        <f>VLOOKUP(E$2&amp;$A39, Raw_Output_10YW!$K:$N, 4, 0)</f>
        <v>19.3399997452895</v>
      </c>
      <c r="F39" s="214">
        <f>VLOOKUP(F$2&amp;$A39, Raw_Output_10YW!$K:$N, 4, 0)</f>
        <v>17.356666920085701</v>
      </c>
      <c r="G39" s="214">
        <f>VLOOKUP(G$2&amp;$A39, Raw_Output_10YW!$K:$N, 4, 0)</f>
        <v>15.7333337416252</v>
      </c>
      <c r="H39" s="214">
        <f>VLOOKUP(H$2&amp;$A39, Raw_Output_10YW!$K:$N, 4, 0)</f>
        <v>8.0233335196971893</v>
      </c>
      <c r="I39" s="214">
        <f>VLOOKUP(I$2&amp;$A39, Raw_Output_10YW!$K:$N, 4, 0)</f>
        <v>22.4166673024495</v>
      </c>
      <c r="J39" s="214">
        <f>VLOOKUP(J$2&amp;$A39, Raw_Output_10YW!$K:$N, 4, 0)</f>
        <v>24.413332621256501</v>
      </c>
      <c r="L39" s="214">
        <f>Raw_Output_10YW!Q41</f>
        <v>1.9179180157582001</v>
      </c>
      <c r="M39" s="214">
        <f>VLOOKUP(M$2&amp;$A39, Raw_Output_10YW!$V:$Y, 4, 0)</f>
        <v>0</v>
      </c>
      <c r="N39" s="214">
        <f>VLOOKUP(N$2&amp;$A39, Raw_Output_10YW!$V:$Y, 4, 0)</f>
        <v>1.16000000635783</v>
      </c>
      <c r="O39" s="214">
        <f>VLOOKUP(O$2&amp;$A39, Raw_Output_10YW!$V:$Y, 4, 0)</f>
        <v>0</v>
      </c>
      <c r="P39" s="214">
        <f>VLOOKUP(P$2&amp;$A39, Raw_Output_10YW!$V:$Y, 4, 0)</f>
        <v>2.2266666094462102</v>
      </c>
      <c r="Q39" s="214">
        <f>VLOOKUP(Q$2&amp;$A39, Raw_Output_10YW!$V:$Y, 4, 0)</f>
        <v>1.1600000156710499</v>
      </c>
      <c r="R39" s="214">
        <f>VLOOKUP(R$2&amp;$A39, Raw_Output_10YW!$V:$Y, 4, 0)</f>
        <v>0</v>
      </c>
      <c r="S39" s="214">
        <f>VLOOKUP(S$2&amp;$A39, Raw_Output_10YW!$V:$Y, 4, 0)</f>
        <v>0</v>
      </c>
      <c r="T39" s="214">
        <f>VLOOKUP(T$2&amp;$A39, Raw_Output_10YW!$V:$Y, 4, 0)</f>
        <v>0</v>
      </c>
      <c r="V39" s="214">
        <f>Raw_Output_10YW!AB41</f>
        <v>0</v>
      </c>
      <c r="Y39" s="214">
        <f>Raw_Output_10YW!I41</f>
        <v>0.42666665588816</v>
      </c>
      <c r="Z39" s="214">
        <f>Raw_Output_10YW!AE41</f>
        <v>0</v>
      </c>
      <c r="AA39" s="214">
        <f>Raw_Output_10YW!T41</f>
        <v>0</v>
      </c>
    </row>
    <row r="40" spans="1:27" x14ac:dyDescent="0.35">
      <c r="A40" s="33">
        <v>44927</v>
      </c>
      <c r="B40" s="214">
        <f>Raw_Output_10YW!F42</f>
        <v>18.872076687789001</v>
      </c>
      <c r="C40" s="214">
        <f>VLOOKUP(C$2&amp;$A40, Raw_Output_10YW!$K:$N, 4, 0)</f>
        <v>4.8599999745686802</v>
      </c>
      <c r="D40" s="214">
        <f>VLOOKUP(D$2&amp;$A40, Raw_Output_10YW!$K:$N, 4, 0)</f>
        <v>21.709999084472699</v>
      </c>
      <c r="E40" s="214">
        <f>VLOOKUP(E$2&amp;$A40, Raw_Output_10YW!$K:$N, 4, 0)</f>
        <v>16.303333739439601</v>
      </c>
      <c r="F40" s="214">
        <f>VLOOKUP(F$2&amp;$A40, Raw_Output_10YW!$K:$N, 4, 0)</f>
        <v>14.4666663122674</v>
      </c>
      <c r="G40" s="214">
        <f>VLOOKUP(G$2&amp;$A40, Raw_Output_10YW!$K:$N, 4, 0)</f>
        <v>13.573333486914599</v>
      </c>
      <c r="H40" s="214">
        <f>VLOOKUP(H$2&amp;$A40, Raw_Output_10YW!$K:$N, 4, 0)</f>
        <v>6.7166666686534899</v>
      </c>
      <c r="I40" s="214">
        <f>VLOOKUP(I$2&amp;$A40, Raw_Output_10YW!$K:$N, 4, 0)</f>
        <v>18.5633335113525</v>
      </c>
      <c r="J40" s="214">
        <f>VLOOKUP(J$2&amp;$A40, Raw_Output_10YW!$K:$N, 4, 0)</f>
        <v>20.3233337402344</v>
      </c>
      <c r="L40" s="214">
        <f>Raw_Output_10YW!Q42</f>
        <v>2.0512563212950998</v>
      </c>
      <c r="M40" s="214">
        <f>VLOOKUP(M$2&amp;$A40, Raw_Output_10YW!$V:$Y, 4, 0)</f>
        <v>0</v>
      </c>
      <c r="N40" s="214">
        <f>VLOOKUP(N$2&amp;$A40, Raw_Output_10YW!$V:$Y, 4, 0)</f>
        <v>1.1300000349680599</v>
      </c>
      <c r="O40" s="214">
        <f>VLOOKUP(O$2&amp;$A40, Raw_Output_10YW!$V:$Y, 4, 0)</f>
        <v>0</v>
      </c>
      <c r="P40" s="214">
        <f>VLOOKUP(P$2&amp;$A40, Raw_Output_10YW!$V:$Y, 4, 0)</f>
        <v>2.5100000699361198</v>
      </c>
      <c r="Q40" s="214">
        <f>VLOOKUP(Q$2&amp;$A40, Raw_Output_10YW!$V:$Y, 4, 0)</f>
        <v>1.5766666792333099</v>
      </c>
      <c r="R40" s="214">
        <f>VLOOKUP(R$2&amp;$A40, Raw_Output_10YW!$V:$Y, 4, 0)</f>
        <v>0</v>
      </c>
      <c r="S40" s="214">
        <f>VLOOKUP(S$2&amp;$A40, Raw_Output_10YW!$V:$Y, 4, 0)</f>
        <v>0</v>
      </c>
      <c r="T40" s="214">
        <f>VLOOKUP(T$2&amp;$A40, Raw_Output_10YW!$V:$Y, 4, 0)</f>
        <v>0</v>
      </c>
      <c r="V40" s="214">
        <f>Raw_Output_10YW!AB42</f>
        <v>0</v>
      </c>
      <c r="Y40" s="214">
        <f>Raw_Output_10YW!I42</f>
        <v>0.42000000178813901</v>
      </c>
      <c r="Z40" s="214">
        <f>Raw_Output_10YW!AE42</f>
        <v>0</v>
      </c>
      <c r="AA40" s="214">
        <f>Raw_Output_10YW!T42</f>
        <v>0</v>
      </c>
    </row>
    <row r="41" spans="1:27" x14ac:dyDescent="0.35">
      <c r="A41" s="33">
        <v>44958</v>
      </c>
      <c r="B41" s="214">
        <f>Raw_Output_10YW!F43</f>
        <v>18.872076687789001</v>
      </c>
      <c r="C41" s="214">
        <f>VLOOKUP(C$2&amp;$A41, Raw_Output_10YW!$K:$N, 4, 0)</f>
        <v>4.8599999745686802</v>
      </c>
      <c r="D41" s="214">
        <f>VLOOKUP(D$2&amp;$A41, Raw_Output_10YW!$K:$N, 4, 0)</f>
        <v>21.709999084472699</v>
      </c>
      <c r="E41" s="214">
        <f>VLOOKUP(E$2&amp;$A41, Raw_Output_10YW!$K:$N, 4, 0)</f>
        <v>16.303333739439601</v>
      </c>
      <c r="F41" s="214">
        <f>VLOOKUP(F$2&amp;$A41, Raw_Output_10YW!$K:$N, 4, 0)</f>
        <v>14.4666663122674</v>
      </c>
      <c r="G41" s="214">
        <f>VLOOKUP(G$2&amp;$A41, Raw_Output_10YW!$K:$N, 4, 0)</f>
        <v>13.573333486914599</v>
      </c>
      <c r="H41" s="214">
        <f>VLOOKUP(H$2&amp;$A41, Raw_Output_10YW!$K:$N, 4, 0)</f>
        <v>6.7166666686534899</v>
      </c>
      <c r="I41" s="214">
        <f>VLOOKUP(I$2&amp;$A41, Raw_Output_10YW!$K:$N, 4, 0)</f>
        <v>18.5633335113525</v>
      </c>
      <c r="J41" s="214">
        <f>VLOOKUP(J$2&amp;$A41, Raw_Output_10YW!$K:$N, 4, 0)</f>
        <v>20.3233337402344</v>
      </c>
      <c r="L41" s="214">
        <f>Raw_Output_10YW!Q43</f>
        <v>2.0512563212950998</v>
      </c>
      <c r="M41" s="214">
        <f>VLOOKUP(M$2&amp;$A41, Raw_Output_10YW!$V:$Y, 4, 0)</f>
        <v>0</v>
      </c>
      <c r="N41" s="214">
        <f>VLOOKUP(N$2&amp;$A41, Raw_Output_10YW!$V:$Y, 4, 0)</f>
        <v>1.1300000349680599</v>
      </c>
      <c r="O41" s="214">
        <f>VLOOKUP(O$2&amp;$A41, Raw_Output_10YW!$V:$Y, 4, 0)</f>
        <v>0</v>
      </c>
      <c r="P41" s="214">
        <f>VLOOKUP(P$2&amp;$A41, Raw_Output_10YW!$V:$Y, 4, 0)</f>
        <v>2.5100000699361198</v>
      </c>
      <c r="Q41" s="214">
        <f>VLOOKUP(Q$2&amp;$A41, Raw_Output_10YW!$V:$Y, 4, 0)</f>
        <v>1.5766666792333099</v>
      </c>
      <c r="R41" s="214">
        <f>VLOOKUP(R$2&amp;$A41, Raw_Output_10YW!$V:$Y, 4, 0)</f>
        <v>0</v>
      </c>
      <c r="S41" s="214">
        <f>VLOOKUP(S$2&amp;$A41, Raw_Output_10YW!$V:$Y, 4, 0)</f>
        <v>0</v>
      </c>
      <c r="T41" s="214">
        <f>VLOOKUP(T$2&amp;$A41, Raw_Output_10YW!$V:$Y, 4, 0)</f>
        <v>0</v>
      </c>
      <c r="V41" s="214">
        <f>Raw_Output_10YW!AB43</f>
        <v>0</v>
      </c>
      <c r="Y41" s="214">
        <f>Raw_Output_10YW!I43</f>
        <v>0.42000000178813901</v>
      </c>
      <c r="Z41" s="214">
        <f>Raw_Output_10YW!AE43</f>
        <v>0</v>
      </c>
      <c r="AA41" s="214">
        <f>Raw_Output_10YW!T43</f>
        <v>0</v>
      </c>
    </row>
    <row r="42" spans="1:27" x14ac:dyDescent="0.35">
      <c r="A42" s="33">
        <v>44986</v>
      </c>
      <c r="B42" s="214">
        <f>Raw_Output_10YW!F44</f>
        <v>18.872076687789001</v>
      </c>
      <c r="C42" s="214">
        <f>VLOOKUP(C$2&amp;$A42, Raw_Output_10YW!$K:$N, 4, 0)</f>
        <v>4.8599999745686802</v>
      </c>
      <c r="D42" s="214">
        <f>VLOOKUP(D$2&amp;$A42, Raw_Output_10YW!$K:$N, 4, 0)</f>
        <v>21.709999084472699</v>
      </c>
      <c r="E42" s="214">
        <f>VLOOKUP(E$2&amp;$A42, Raw_Output_10YW!$K:$N, 4, 0)</f>
        <v>16.303333739439601</v>
      </c>
      <c r="F42" s="214">
        <f>VLOOKUP(F$2&amp;$A42, Raw_Output_10YW!$K:$N, 4, 0)</f>
        <v>14.4666663122674</v>
      </c>
      <c r="G42" s="214">
        <f>VLOOKUP(G$2&amp;$A42, Raw_Output_10YW!$K:$N, 4, 0)</f>
        <v>13.573333486914599</v>
      </c>
      <c r="H42" s="214">
        <f>VLOOKUP(H$2&amp;$A42, Raw_Output_10YW!$K:$N, 4, 0)</f>
        <v>6.7166666686534899</v>
      </c>
      <c r="I42" s="214">
        <f>VLOOKUP(I$2&amp;$A42, Raw_Output_10YW!$K:$N, 4, 0)</f>
        <v>18.5633335113525</v>
      </c>
      <c r="J42" s="214">
        <f>VLOOKUP(J$2&amp;$A42, Raw_Output_10YW!$K:$N, 4, 0)</f>
        <v>20.3233337402344</v>
      </c>
      <c r="L42" s="214">
        <f>Raw_Output_10YW!Q44</f>
        <v>2.0512563212950998</v>
      </c>
      <c r="M42" s="214">
        <f>VLOOKUP(M$2&amp;$A42, Raw_Output_10YW!$V:$Y, 4, 0)</f>
        <v>0</v>
      </c>
      <c r="N42" s="214">
        <f>VLOOKUP(N$2&amp;$A42, Raw_Output_10YW!$V:$Y, 4, 0)</f>
        <v>1.1300000349680599</v>
      </c>
      <c r="O42" s="214">
        <f>VLOOKUP(O$2&amp;$A42, Raw_Output_10YW!$V:$Y, 4, 0)</f>
        <v>0</v>
      </c>
      <c r="P42" s="214">
        <f>VLOOKUP(P$2&amp;$A42, Raw_Output_10YW!$V:$Y, 4, 0)</f>
        <v>2.5100000699361198</v>
      </c>
      <c r="Q42" s="214">
        <f>VLOOKUP(Q$2&amp;$A42, Raw_Output_10YW!$V:$Y, 4, 0)</f>
        <v>1.5766666792333099</v>
      </c>
      <c r="R42" s="214">
        <f>VLOOKUP(R$2&amp;$A42, Raw_Output_10YW!$V:$Y, 4, 0)</f>
        <v>0</v>
      </c>
      <c r="S42" s="214">
        <f>VLOOKUP(S$2&amp;$A42, Raw_Output_10YW!$V:$Y, 4, 0)</f>
        <v>0</v>
      </c>
      <c r="T42" s="214">
        <f>VLOOKUP(T$2&amp;$A42, Raw_Output_10YW!$V:$Y, 4, 0)</f>
        <v>0</v>
      </c>
      <c r="V42" s="214">
        <f>Raw_Output_10YW!AB44</f>
        <v>0</v>
      </c>
      <c r="Y42" s="214">
        <f>Raw_Output_10YW!I44</f>
        <v>0.42000000178813901</v>
      </c>
      <c r="Z42" s="214">
        <f>Raw_Output_10YW!AE44</f>
        <v>0</v>
      </c>
      <c r="AA42" s="214">
        <f>Raw_Output_10YW!T44</f>
        <v>0</v>
      </c>
    </row>
    <row r="43" spans="1:27" x14ac:dyDescent="0.35">
      <c r="A43" s="33">
        <v>45017</v>
      </c>
      <c r="B43" s="214">
        <f>Raw_Output_10YW!F45</f>
        <v>26.372351541801301</v>
      </c>
      <c r="C43" s="214">
        <f>VLOOKUP(C$2&amp;$A43, Raw_Output_10YW!$K:$N, 4, 0)</f>
        <v>6.2933330535888699</v>
      </c>
      <c r="D43" s="214">
        <f>VLOOKUP(D$2&amp;$A43, Raw_Output_10YW!$K:$N, 4, 0)</f>
        <v>29.623334248860701</v>
      </c>
      <c r="E43" s="214">
        <f>VLOOKUP(E$2&amp;$A43, Raw_Output_10YW!$K:$N, 4, 0)</f>
        <v>22.5933334430059</v>
      </c>
      <c r="F43" s="214">
        <f>VLOOKUP(F$2&amp;$A43, Raw_Output_10YW!$K:$N, 4, 0)</f>
        <v>20.0433330281327</v>
      </c>
      <c r="G43" s="214">
        <f>VLOOKUP(G$2&amp;$A43, Raw_Output_10YW!$K:$N, 4, 0)</f>
        <v>18.356666107972501</v>
      </c>
      <c r="H43" s="214">
        <f>VLOOKUP(H$2&amp;$A43, Raw_Output_10YW!$K:$N, 4, 0)</f>
        <v>9.5399999121824894</v>
      </c>
      <c r="I43" s="214">
        <f>VLOOKUP(I$2&amp;$A43, Raw_Output_10YW!$K:$N, 4, 0)</f>
        <v>25.560000101725301</v>
      </c>
      <c r="J43" s="214">
        <f>VLOOKUP(J$2&amp;$A43, Raw_Output_10YW!$K:$N, 4, 0)</f>
        <v>27.986666361490901</v>
      </c>
      <c r="L43" s="214">
        <f>Raw_Output_10YW!Q45</f>
        <v>1.83098135919968</v>
      </c>
      <c r="M43" s="214">
        <f>VLOOKUP(M$2&amp;$A43, Raw_Output_10YW!$V:$Y, 4, 0)</f>
        <v>0</v>
      </c>
      <c r="N43" s="214">
        <f>VLOOKUP(N$2&amp;$A43, Raw_Output_10YW!$V:$Y, 4, 0)</f>
        <v>1.15000001589457</v>
      </c>
      <c r="O43" s="214">
        <f>VLOOKUP(O$2&amp;$A43, Raw_Output_10YW!$V:$Y, 4, 0)</f>
        <v>0</v>
      </c>
      <c r="P43" s="214">
        <f>VLOOKUP(P$2&amp;$A43, Raw_Output_10YW!$V:$Y, 4, 0)</f>
        <v>1.6933333079020201</v>
      </c>
      <c r="Q43" s="214">
        <f>VLOOKUP(Q$2&amp;$A43, Raw_Output_10YW!$V:$Y, 4, 0)</f>
        <v>1.12999997536341</v>
      </c>
      <c r="R43" s="214">
        <f>VLOOKUP(R$2&amp;$A43, Raw_Output_10YW!$V:$Y, 4, 0)</f>
        <v>0</v>
      </c>
      <c r="S43" s="214">
        <f>VLOOKUP(S$2&amp;$A43, Raw_Output_10YW!$V:$Y, 4, 0)</f>
        <v>0</v>
      </c>
      <c r="T43" s="214">
        <f>VLOOKUP(T$2&amp;$A43, Raw_Output_10YW!$V:$Y, 4, 0)</f>
        <v>0</v>
      </c>
      <c r="V43" s="214">
        <f>Raw_Output_10YW!AB45</f>
        <v>0</v>
      </c>
      <c r="Y43" s="214">
        <f>Raw_Output_10YW!I45</f>
        <v>0.72333331902821896</v>
      </c>
      <c r="Z43" s="214">
        <f>Raw_Output_10YW!AE45</f>
        <v>0</v>
      </c>
      <c r="AA43" s="214">
        <f>Raw_Output_10YW!T45</f>
        <v>0</v>
      </c>
    </row>
    <row r="44" spans="1:27" x14ac:dyDescent="0.35">
      <c r="A44" s="33">
        <v>45047</v>
      </c>
      <c r="B44" s="214">
        <f>Raw_Output_10YW!F46</f>
        <v>26.372351541801301</v>
      </c>
      <c r="C44" s="214">
        <f>VLOOKUP(C$2&amp;$A44, Raw_Output_10YW!$K:$N, 4, 0)</f>
        <v>6.2933330535888699</v>
      </c>
      <c r="D44" s="214">
        <f>VLOOKUP(D$2&amp;$A44, Raw_Output_10YW!$K:$N, 4, 0)</f>
        <v>29.623334248860701</v>
      </c>
      <c r="E44" s="214">
        <f>VLOOKUP(E$2&amp;$A44, Raw_Output_10YW!$K:$N, 4, 0)</f>
        <v>22.5933334430059</v>
      </c>
      <c r="F44" s="214">
        <f>VLOOKUP(F$2&amp;$A44, Raw_Output_10YW!$K:$N, 4, 0)</f>
        <v>20.0433330281327</v>
      </c>
      <c r="G44" s="214">
        <f>VLOOKUP(G$2&amp;$A44, Raw_Output_10YW!$K:$N, 4, 0)</f>
        <v>18.356666107972501</v>
      </c>
      <c r="H44" s="214">
        <f>VLOOKUP(H$2&amp;$A44, Raw_Output_10YW!$K:$N, 4, 0)</f>
        <v>9.5399999121824894</v>
      </c>
      <c r="I44" s="214">
        <f>VLOOKUP(I$2&amp;$A44, Raw_Output_10YW!$K:$N, 4, 0)</f>
        <v>25.560000101725301</v>
      </c>
      <c r="J44" s="214">
        <f>VLOOKUP(J$2&amp;$A44, Raw_Output_10YW!$K:$N, 4, 0)</f>
        <v>27.986666361490901</v>
      </c>
      <c r="L44" s="214">
        <f>Raw_Output_10YW!Q46</f>
        <v>1.83098135919968</v>
      </c>
      <c r="M44" s="214">
        <f>VLOOKUP(M$2&amp;$A44, Raw_Output_10YW!$V:$Y, 4, 0)</f>
        <v>0</v>
      </c>
      <c r="N44" s="214">
        <f>VLOOKUP(N$2&amp;$A44, Raw_Output_10YW!$V:$Y, 4, 0)</f>
        <v>1.15000001589457</v>
      </c>
      <c r="O44" s="214">
        <f>VLOOKUP(O$2&amp;$A44, Raw_Output_10YW!$V:$Y, 4, 0)</f>
        <v>0</v>
      </c>
      <c r="P44" s="214">
        <f>VLOOKUP(P$2&amp;$A44, Raw_Output_10YW!$V:$Y, 4, 0)</f>
        <v>1.6933333079020201</v>
      </c>
      <c r="Q44" s="214">
        <f>VLOOKUP(Q$2&amp;$A44, Raw_Output_10YW!$V:$Y, 4, 0)</f>
        <v>1.12999997536341</v>
      </c>
      <c r="R44" s="214">
        <f>VLOOKUP(R$2&amp;$A44, Raw_Output_10YW!$V:$Y, 4, 0)</f>
        <v>0</v>
      </c>
      <c r="S44" s="214">
        <f>VLOOKUP(S$2&amp;$A44, Raw_Output_10YW!$V:$Y, 4, 0)</f>
        <v>0</v>
      </c>
      <c r="T44" s="214">
        <f>VLOOKUP(T$2&amp;$A44, Raw_Output_10YW!$V:$Y, 4, 0)</f>
        <v>0</v>
      </c>
      <c r="V44" s="214">
        <f>Raw_Output_10YW!AB46</f>
        <v>0</v>
      </c>
      <c r="Y44" s="214">
        <f>Raw_Output_10YW!I46</f>
        <v>0.72333331902821896</v>
      </c>
      <c r="Z44" s="214">
        <f>Raw_Output_10YW!AE46</f>
        <v>0</v>
      </c>
      <c r="AA44" s="214">
        <f>Raw_Output_10YW!T46</f>
        <v>0</v>
      </c>
    </row>
    <row r="45" spans="1:27" x14ac:dyDescent="0.35">
      <c r="A45" s="33">
        <v>45078</v>
      </c>
      <c r="B45" s="214">
        <f>Raw_Output_10YW!F47</f>
        <v>26.372351541801301</v>
      </c>
      <c r="C45" s="214">
        <f>VLOOKUP(C$2&amp;$A45, Raw_Output_10YW!$K:$N, 4, 0)</f>
        <v>6.2933330535888699</v>
      </c>
      <c r="D45" s="214">
        <f>VLOOKUP(D$2&amp;$A45, Raw_Output_10YW!$K:$N, 4, 0)</f>
        <v>29.623334248860701</v>
      </c>
      <c r="E45" s="214">
        <f>VLOOKUP(E$2&amp;$A45, Raw_Output_10YW!$K:$N, 4, 0)</f>
        <v>22.5933334430059</v>
      </c>
      <c r="F45" s="214">
        <f>VLOOKUP(F$2&amp;$A45, Raw_Output_10YW!$K:$N, 4, 0)</f>
        <v>20.0433330281327</v>
      </c>
      <c r="G45" s="214">
        <f>VLOOKUP(G$2&amp;$A45, Raw_Output_10YW!$K:$N, 4, 0)</f>
        <v>18.356666107972501</v>
      </c>
      <c r="H45" s="214">
        <f>VLOOKUP(H$2&amp;$A45, Raw_Output_10YW!$K:$N, 4, 0)</f>
        <v>9.5399999121824894</v>
      </c>
      <c r="I45" s="214">
        <f>VLOOKUP(I$2&amp;$A45, Raw_Output_10YW!$K:$N, 4, 0)</f>
        <v>25.560000101725301</v>
      </c>
      <c r="J45" s="214">
        <f>VLOOKUP(J$2&amp;$A45, Raw_Output_10YW!$K:$N, 4, 0)</f>
        <v>27.986666361490901</v>
      </c>
      <c r="L45" s="214">
        <f>Raw_Output_10YW!Q47</f>
        <v>1.83098135919968</v>
      </c>
      <c r="M45" s="214">
        <f>VLOOKUP(M$2&amp;$A45, Raw_Output_10YW!$V:$Y, 4, 0)</f>
        <v>0</v>
      </c>
      <c r="N45" s="214">
        <f>VLOOKUP(N$2&amp;$A45, Raw_Output_10YW!$V:$Y, 4, 0)</f>
        <v>1.15000001589457</v>
      </c>
      <c r="O45" s="214">
        <f>VLOOKUP(O$2&amp;$A45, Raw_Output_10YW!$V:$Y, 4, 0)</f>
        <v>0</v>
      </c>
      <c r="P45" s="214">
        <f>VLOOKUP(P$2&amp;$A45, Raw_Output_10YW!$V:$Y, 4, 0)</f>
        <v>1.6933333079020201</v>
      </c>
      <c r="Q45" s="214">
        <f>VLOOKUP(Q$2&amp;$A45, Raw_Output_10YW!$V:$Y, 4, 0)</f>
        <v>1.12999997536341</v>
      </c>
      <c r="R45" s="214">
        <f>VLOOKUP(R$2&amp;$A45, Raw_Output_10YW!$V:$Y, 4, 0)</f>
        <v>0</v>
      </c>
      <c r="S45" s="214">
        <f>VLOOKUP(S$2&amp;$A45, Raw_Output_10YW!$V:$Y, 4, 0)</f>
        <v>0</v>
      </c>
      <c r="T45" s="214">
        <f>VLOOKUP(T$2&amp;$A45, Raw_Output_10YW!$V:$Y, 4, 0)</f>
        <v>0</v>
      </c>
      <c r="V45" s="214">
        <f>Raw_Output_10YW!AB47</f>
        <v>0</v>
      </c>
      <c r="Y45" s="214">
        <f>Raw_Output_10YW!I47</f>
        <v>0.72333331902821896</v>
      </c>
      <c r="Z45" s="214">
        <f>Raw_Output_10YW!AE47</f>
        <v>0</v>
      </c>
      <c r="AA45" s="214">
        <f>Raw_Output_10YW!T47</f>
        <v>0</v>
      </c>
    </row>
    <row r="46" spans="1:27" x14ac:dyDescent="0.35">
      <c r="A46" s="33">
        <v>45108</v>
      </c>
      <c r="B46" s="214">
        <f>Raw_Output_10YW!F48</f>
        <v>26.011062972950899</v>
      </c>
      <c r="C46" s="214">
        <f>VLOOKUP(C$2&amp;$A46, Raw_Output_10YW!$K:$N, 4, 0)</f>
        <v>5.96666653951009</v>
      </c>
      <c r="D46" s="214">
        <f>VLOOKUP(D$2&amp;$A46, Raw_Output_10YW!$K:$N, 4, 0)</f>
        <v>28.326667785644499</v>
      </c>
      <c r="E46" s="214">
        <f>VLOOKUP(E$2&amp;$A46, Raw_Output_10YW!$K:$N, 4, 0)</f>
        <v>21.330000400543199</v>
      </c>
      <c r="F46" s="214">
        <f>VLOOKUP(F$2&amp;$A46, Raw_Output_10YW!$K:$N, 4, 0)</f>
        <v>18.903332926333</v>
      </c>
      <c r="G46" s="214">
        <f>VLOOKUP(G$2&amp;$A46, Raw_Output_10YW!$K:$N, 4, 0)</f>
        <v>17.879999950528099</v>
      </c>
      <c r="H46" s="214">
        <f>VLOOKUP(H$2&amp;$A46, Raw_Output_10YW!$K:$N, 4, 0)</f>
        <v>9.10000025480986</v>
      </c>
      <c r="I46" s="214">
        <f>VLOOKUP(I$2&amp;$A46, Raw_Output_10YW!$K:$N, 4, 0)</f>
        <v>24.679999033609999</v>
      </c>
      <c r="J46" s="214">
        <f>VLOOKUP(J$2&amp;$A46, Raw_Output_10YW!$K:$N, 4, 0)</f>
        <v>27.060000101725301</v>
      </c>
      <c r="L46" s="214">
        <f>Raw_Output_10YW!Q48</f>
        <v>1.6322699852705</v>
      </c>
      <c r="M46" s="214">
        <f>VLOOKUP(M$2&amp;$A46, Raw_Output_10YW!$V:$Y, 4, 0)</f>
        <v>0</v>
      </c>
      <c r="N46" s="214">
        <f>VLOOKUP(N$2&amp;$A46, Raw_Output_10YW!$V:$Y, 4, 0)</f>
        <v>1.1233332951863599</v>
      </c>
      <c r="O46" s="214">
        <f>VLOOKUP(O$2&amp;$A46, Raw_Output_10YW!$V:$Y, 4, 0)</f>
        <v>0</v>
      </c>
      <c r="P46" s="214">
        <f>VLOOKUP(P$2&amp;$A46, Raw_Output_10YW!$V:$Y, 4, 0)</f>
        <v>1.3733332951863599</v>
      </c>
      <c r="Q46" s="214">
        <f>VLOOKUP(Q$2&amp;$A46, Raw_Output_10YW!$V:$Y, 4, 0)</f>
        <v>1.4500000507881201</v>
      </c>
      <c r="R46" s="214">
        <f>VLOOKUP(R$2&amp;$A46, Raw_Output_10YW!$V:$Y, 4, 0)</f>
        <v>0</v>
      </c>
      <c r="S46" s="214">
        <f>VLOOKUP(S$2&amp;$A46, Raw_Output_10YW!$V:$Y, 4, 0)</f>
        <v>0</v>
      </c>
      <c r="T46" s="214">
        <f>VLOOKUP(T$2&amp;$A46, Raw_Output_10YW!$V:$Y, 4, 0)</f>
        <v>0</v>
      </c>
      <c r="V46" s="214">
        <f>Raw_Output_10YW!AB48</f>
        <v>0</v>
      </c>
      <c r="Y46" s="214">
        <f>Raw_Output_10YW!I48</f>
        <v>0.56999999533096901</v>
      </c>
      <c r="Z46" s="214">
        <f>Raw_Output_10YW!AE48</f>
        <v>0</v>
      </c>
      <c r="AA46" s="214">
        <f>Raw_Output_10YW!T48</f>
        <v>0</v>
      </c>
    </row>
    <row r="47" spans="1:27" x14ac:dyDescent="0.35">
      <c r="A47" s="33">
        <v>45139</v>
      </c>
      <c r="B47" s="214">
        <f>Raw_Output_10YW!F49</f>
        <v>26.011062972950899</v>
      </c>
      <c r="C47" s="214">
        <f>VLOOKUP(C$2&amp;$A47, Raw_Output_10YW!$K:$N, 4, 0)</f>
        <v>5.96666653951009</v>
      </c>
      <c r="D47" s="214">
        <f>VLOOKUP(D$2&amp;$A47, Raw_Output_10YW!$K:$N, 4, 0)</f>
        <v>28.326667785644499</v>
      </c>
      <c r="E47" s="214">
        <f>VLOOKUP(E$2&amp;$A47, Raw_Output_10YW!$K:$N, 4, 0)</f>
        <v>21.330000400543199</v>
      </c>
      <c r="F47" s="214">
        <f>VLOOKUP(F$2&amp;$A47, Raw_Output_10YW!$K:$N, 4, 0)</f>
        <v>18.903332926333</v>
      </c>
      <c r="G47" s="214">
        <f>VLOOKUP(G$2&amp;$A47, Raw_Output_10YW!$K:$N, 4, 0)</f>
        <v>17.879999950528099</v>
      </c>
      <c r="H47" s="214">
        <f>VLOOKUP(H$2&amp;$A47, Raw_Output_10YW!$K:$N, 4, 0)</f>
        <v>9.10000025480986</v>
      </c>
      <c r="I47" s="214">
        <f>VLOOKUP(I$2&amp;$A47, Raw_Output_10YW!$K:$N, 4, 0)</f>
        <v>24.679999033609999</v>
      </c>
      <c r="J47" s="214">
        <f>VLOOKUP(J$2&amp;$A47, Raw_Output_10YW!$K:$N, 4, 0)</f>
        <v>27.060000101725301</v>
      </c>
      <c r="L47" s="214">
        <f>Raw_Output_10YW!Q49</f>
        <v>1.6322699852705</v>
      </c>
      <c r="M47" s="214">
        <f>VLOOKUP(M$2&amp;$A47, Raw_Output_10YW!$V:$Y, 4, 0)</f>
        <v>0</v>
      </c>
      <c r="N47" s="214">
        <f>VLOOKUP(N$2&amp;$A47, Raw_Output_10YW!$V:$Y, 4, 0)</f>
        <v>1.1233332951863599</v>
      </c>
      <c r="O47" s="214">
        <f>VLOOKUP(O$2&amp;$A47, Raw_Output_10YW!$V:$Y, 4, 0)</f>
        <v>0</v>
      </c>
      <c r="P47" s="214">
        <f>VLOOKUP(P$2&amp;$A47, Raw_Output_10YW!$V:$Y, 4, 0)</f>
        <v>1.3733332951863599</v>
      </c>
      <c r="Q47" s="214">
        <f>VLOOKUP(Q$2&amp;$A47, Raw_Output_10YW!$V:$Y, 4, 0)</f>
        <v>1.4500000507881201</v>
      </c>
      <c r="R47" s="214">
        <f>VLOOKUP(R$2&amp;$A47, Raw_Output_10YW!$V:$Y, 4, 0)</f>
        <v>0</v>
      </c>
      <c r="S47" s="214">
        <f>VLOOKUP(S$2&amp;$A47, Raw_Output_10YW!$V:$Y, 4, 0)</f>
        <v>0</v>
      </c>
      <c r="T47" s="214">
        <f>VLOOKUP(T$2&amp;$A47, Raw_Output_10YW!$V:$Y, 4, 0)</f>
        <v>0</v>
      </c>
      <c r="V47" s="214">
        <f>Raw_Output_10YW!AB49</f>
        <v>0</v>
      </c>
      <c r="Y47" s="214">
        <f>Raw_Output_10YW!I49</f>
        <v>0.56999999533096901</v>
      </c>
      <c r="Z47" s="214">
        <f>Raw_Output_10YW!AE49</f>
        <v>0</v>
      </c>
      <c r="AA47" s="214">
        <f>Raw_Output_10YW!T49</f>
        <v>0</v>
      </c>
    </row>
    <row r="48" spans="1:27" x14ac:dyDescent="0.35">
      <c r="A48" s="33">
        <v>45170</v>
      </c>
      <c r="B48" s="214">
        <f>Raw_Output_10YW!F50</f>
        <v>26.011062972950899</v>
      </c>
      <c r="C48" s="214">
        <f>VLOOKUP(C$2&amp;$A48, Raw_Output_10YW!$K:$N, 4, 0)</f>
        <v>5.96666653951009</v>
      </c>
      <c r="D48" s="214">
        <f>VLOOKUP(D$2&amp;$A48, Raw_Output_10YW!$K:$N, 4, 0)</f>
        <v>28.326667785644499</v>
      </c>
      <c r="E48" s="214">
        <f>VLOOKUP(E$2&amp;$A48, Raw_Output_10YW!$K:$N, 4, 0)</f>
        <v>21.330000400543199</v>
      </c>
      <c r="F48" s="214">
        <f>VLOOKUP(F$2&amp;$A48, Raw_Output_10YW!$K:$N, 4, 0)</f>
        <v>18.903332926333</v>
      </c>
      <c r="G48" s="214">
        <f>VLOOKUP(G$2&amp;$A48, Raw_Output_10YW!$K:$N, 4, 0)</f>
        <v>17.879999950528099</v>
      </c>
      <c r="H48" s="214">
        <f>VLOOKUP(H$2&amp;$A48, Raw_Output_10YW!$K:$N, 4, 0)</f>
        <v>9.10000025480986</v>
      </c>
      <c r="I48" s="214">
        <f>VLOOKUP(I$2&amp;$A48, Raw_Output_10YW!$K:$N, 4, 0)</f>
        <v>24.679999033609999</v>
      </c>
      <c r="J48" s="214">
        <f>VLOOKUP(J$2&amp;$A48, Raw_Output_10YW!$K:$N, 4, 0)</f>
        <v>27.060000101725301</v>
      </c>
      <c r="L48" s="214">
        <f>Raw_Output_10YW!Q50</f>
        <v>1.6322699852705</v>
      </c>
      <c r="M48" s="214">
        <f>VLOOKUP(M$2&amp;$A48, Raw_Output_10YW!$V:$Y, 4, 0)</f>
        <v>0</v>
      </c>
      <c r="N48" s="214">
        <f>VLOOKUP(N$2&amp;$A48, Raw_Output_10YW!$V:$Y, 4, 0)</f>
        <v>1.1233332951863599</v>
      </c>
      <c r="O48" s="214">
        <f>VLOOKUP(O$2&amp;$A48, Raw_Output_10YW!$V:$Y, 4, 0)</f>
        <v>0</v>
      </c>
      <c r="P48" s="214">
        <f>VLOOKUP(P$2&amp;$A48, Raw_Output_10YW!$V:$Y, 4, 0)</f>
        <v>1.3733332951863599</v>
      </c>
      <c r="Q48" s="214">
        <f>VLOOKUP(Q$2&amp;$A48, Raw_Output_10YW!$V:$Y, 4, 0)</f>
        <v>1.4500000507881201</v>
      </c>
      <c r="R48" s="214">
        <f>VLOOKUP(R$2&amp;$A48, Raw_Output_10YW!$V:$Y, 4, 0)</f>
        <v>0</v>
      </c>
      <c r="S48" s="214">
        <f>VLOOKUP(S$2&amp;$A48, Raw_Output_10YW!$V:$Y, 4, 0)</f>
        <v>0</v>
      </c>
      <c r="T48" s="214">
        <f>VLOOKUP(T$2&amp;$A48, Raw_Output_10YW!$V:$Y, 4, 0)</f>
        <v>0</v>
      </c>
      <c r="V48" s="214">
        <f>Raw_Output_10YW!AB50</f>
        <v>0</v>
      </c>
      <c r="Y48" s="214">
        <f>Raw_Output_10YW!I50</f>
        <v>0.56999999533096901</v>
      </c>
      <c r="Z48" s="214">
        <f>Raw_Output_10YW!AE50</f>
        <v>0</v>
      </c>
      <c r="AA48" s="214">
        <f>Raw_Output_10YW!T50</f>
        <v>0</v>
      </c>
    </row>
    <row r="49" spans="1:27" x14ac:dyDescent="0.35">
      <c r="A49" s="33">
        <v>45200</v>
      </c>
      <c r="B49" s="214">
        <f>Raw_Output_10YW!F51</f>
        <v>23.179175872016</v>
      </c>
      <c r="C49" s="214">
        <f>VLOOKUP(C$2&amp;$A49, Raw_Output_10YW!$K:$N, 4, 0)</f>
        <v>5.56333351135254</v>
      </c>
      <c r="D49" s="214">
        <f>VLOOKUP(D$2&amp;$A49, Raw_Output_10YW!$K:$N, 4, 0)</f>
        <v>25.153333028157601</v>
      </c>
      <c r="E49" s="214">
        <f>VLOOKUP(E$2&amp;$A49, Raw_Output_10YW!$K:$N, 4, 0)</f>
        <v>19.153333226839699</v>
      </c>
      <c r="F49" s="214">
        <f>VLOOKUP(F$2&amp;$A49, Raw_Output_10YW!$K:$N, 4, 0)</f>
        <v>16.856666615853701</v>
      </c>
      <c r="G49" s="214">
        <f>VLOOKUP(G$2&amp;$A49, Raw_Output_10YW!$K:$N, 4, 0)</f>
        <v>15.933333943287501</v>
      </c>
      <c r="H49" s="214">
        <f>VLOOKUP(H$2&amp;$A49, Raw_Output_10YW!$K:$N, 4, 0)</f>
        <v>7.8799998213847502</v>
      </c>
      <c r="I49" s="214">
        <f>VLOOKUP(I$2&amp;$A49, Raw_Output_10YW!$K:$N, 4, 0)</f>
        <v>22.663332621256501</v>
      </c>
      <c r="J49" s="214">
        <f>VLOOKUP(J$2&amp;$A49, Raw_Output_10YW!$K:$N, 4, 0)</f>
        <v>24.680000305175799</v>
      </c>
      <c r="L49" s="214">
        <f>Raw_Output_10YW!Q51</f>
        <v>1.53415765523116</v>
      </c>
      <c r="M49" s="214">
        <f>VLOOKUP(M$2&amp;$A49, Raw_Output_10YW!$V:$Y, 4, 0)</f>
        <v>0</v>
      </c>
      <c r="N49" s="214">
        <f>VLOOKUP(N$2&amp;$A49, Raw_Output_10YW!$V:$Y, 4, 0)</f>
        <v>0.64666668574015296</v>
      </c>
      <c r="O49" s="214">
        <f>VLOOKUP(O$2&amp;$A49, Raw_Output_10YW!$V:$Y, 4, 0)</f>
        <v>0</v>
      </c>
      <c r="P49" s="214">
        <f>VLOOKUP(P$2&amp;$A49, Raw_Output_10YW!$V:$Y, 4, 0)</f>
        <v>1.8866666158040399</v>
      </c>
      <c r="Q49" s="214">
        <f>VLOOKUP(Q$2&amp;$A49, Raw_Output_10YW!$V:$Y, 4, 0)</f>
        <v>1.1400000353654201</v>
      </c>
      <c r="R49" s="214">
        <f>VLOOKUP(R$2&amp;$A49, Raw_Output_10YW!$V:$Y, 4, 0)</f>
        <v>0</v>
      </c>
      <c r="S49" s="214">
        <f>VLOOKUP(S$2&amp;$A49, Raw_Output_10YW!$V:$Y, 4, 0)</f>
        <v>0</v>
      </c>
      <c r="T49" s="214">
        <f>VLOOKUP(T$2&amp;$A49, Raw_Output_10YW!$V:$Y, 4, 0)</f>
        <v>0</v>
      </c>
      <c r="V49" s="214">
        <f>Raw_Output_10YW!AB51</f>
        <v>0</v>
      </c>
      <c r="Y49" s="214">
        <f>Raw_Output_10YW!I51</f>
        <v>0.55666666477918603</v>
      </c>
      <c r="Z49" s="214">
        <f>Raw_Output_10YW!AE51</f>
        <v>0</v>
      </c>
      <c r="AA49" s="214">
        <f>Raw_Output_10YW!T51</f>
        <v>0</v>
      </c>
    </row>
    <row r="50" spans="1:27" x14ac:dyDescent="0.35">
      <c r="A50" s="33">
        <v>45231</v>
      </c>
      <c r="B50" s="214">
        <f>Raw_Output_10YW!F52</f>
        <v>23.179175872016</v>
      </c>
      <c r="C50" s="214">
        <f>VLOOKUP(C$2&amp;$A50, Raw_Output_10YW!$K:$N, 4, 0)</f>
        <v>5.56333351135254</v>
      </c>
      <c r="D50" s="214">
        <f>VLOOKUP(D$2&amp;$A50, Raw_Output_10YW!$K:$N, 4, 0)</f>
        <v>25.153333028157601</v>
      </c>
      <c r="E50" s="214">
        <f>VLOOKUP(E$2&amp;$A50, Raw_Output_10YW!$K:$N, 4, 0)</f>
        <v>19.153333226839699</v>
      </c>
      <c r="F50" s="214">
        <f>VLOOKUP(F$2&amp;$A50, Raw_Output_10YW!$K:$N, 4, 0)</f>
        <v>16.856666615853701</v>
      </c>
      <c r="G50" s="214">
        <f>VLOOKUP(G$2&amp;$A50, Raw_Output_10YW!$K:$N, 4, 0)</f>
        <v>15.933333943287501</v>
      </c>
      <c r="H50" s="214">
        <f>VLOOKUP(H$2&amp;$A50, Raw_Output_10YW!$K:$N, 4, 0)</f>
        <v>7.8799998213847502</v>
      </c>
      <c r="I50" s="214">
        <f>VLOOKUP(I$2&amp;$A50, Raw_Output_10YW!$K:$N, 4, 0)</f>
        <v>22.663332621256501</v>
      </c>
      <c r="J50" s="214">
        <f>VLOOKUP(J$2&amp;$A50, Raw_Output_10YW!$K:$N, 4, 0)</f>
        <v>24.680000305175799</v>
      </c>
      <c r="L50" s="214">
        <f>Raw_Output_10YW!Q52</f>
        <v>1.53415765523116</v>
      </c>
      <c r="M50" s="214">
        <f>VLOOKUP(M$2&amp;$A50, Raw_Output_10YW!$V:$Y, 4, 0)</f>
        <v>0</v>
      </c>
      <c r="N50" s="214">
        <f>VLOOKUP(N$2&amp;$A50, Raw_Output_10YW!$V:$Y, 4, 0)</f>
        <v>0.64666668574015296</v>
      </c>
      <c r="O50" s="214">
        <f>VLOOKUP(O$2&amp;$A50, Raw_Output_10YW!$V:$Y, 4, 0)</f>
        <v>0</v>
      </c>
      <c r="P50" s="214">
        <f>VLOOKUP(P$2&amp;$A50, Raw_Output_10YW!$V:$Y, 4, 0)</f>
        <v>1.8866666158040399</v>
      </c>
      <c r="Q50" s="214">
        <f>VLOOKUP(Q$2&amp;$A50, Raw_Output_10YW!$V:$Y, 4, 0)</f>
        <v>1.1400000353654201</v>
      </c>
      <c r="R50" s="214">
        <f>VLOOKUP(R$2&amp;$A50, Raw_Output_10YW!$V:$Y, 4, 0)</f>
        <v>0</v>
      </c>
      <c r="S50" s="214">
        <f>VLOOKUP(S$2&amp;$A50, Raw_Output_10YW!$V:$Y, 4, 0)</f>
        <v>0</v>
      </c>
      <c r="T50" s="214">
        <f>VLOOKUP(T$2&amp;$A50, Raw_Output_10YW!$V:$Y, 4, 0)</f>
        <v>0</v>
      </c>
      <c r="V50" s="214">
        <f>Raw_Output_10YW!AB52</f>
        <v>0</v>
      </c>
      <c r="Y50" s="214">
        <f>Raw_Output_10YW!I52</f>
        <v>0.55666666477918603</v>
      </c>
      <c r="Z50" s="214">
        <f>Raw_Output_10YW!AE52</f>
        <v>0</v>
      </c>
      <c r="AA50" s="214">
        <f>Raw_Output_10YW!T52</f>
        <v>0</v>
      </c>
    </row>
    <row r="51" spans="1:27" x14ac:dyDescent="0.35">
      <c r="A51" s="33">
        <v>45261</v>
      </c>
      <c r="B51" s="214">
        <f>Raw_Output_10YW!F53</f>
        <v>23.179175872016</v>
      </c>
      <c r="C51" s="214">
        <f>VLOOKUP(C$2&amp;$A51, Raw_Output_10YW!$K:$N, 4, 0)</f>
        <v>5.56333351135254</v>
      </c>
      <c r="D51" s="214">
        <f>VLOOKUP(D$2&amp;$A51, Raw_Output_10YW!$K:$N, 4, 0)</f>
        <v>25.153333028157601</v>
      </c>
      <c r="E51" s="214">
        <f>VLOOKUP(E$2&amp;$A51, Raw_Output_10YW!$K:$N, 4, 0)</f>
        <v>19.153333226839699</v>
      </c>
      <c r="F51" s="214">
        <f>VLOOKUP(F$2&amp;$A51, Raw_Output_10YW!$K:$N, 4, 0)</f>
        <v>16.856666615853701</v>
      </c>
      <c r="G51" s="214">
        <f>VLOOKUP(G$2&amp;$A51, Raw_Output_10YW!$K:$N, 4, 0)</f>
        <v>15.933333943287501</v>
      </c>
      <c r="H51" s="214">
        <f>VLOOKUP(H$2&amp;$A51, Raw_Output_10YW!$K:$N, 4, 0)</f>
        <v>7.8799998213847502</v>
      </c>
      <c r="I51" s="214">
        <f>VLOOKUP(I$2&amp;$A51, Raw_Output_10YW!$K:$N, 4, 0)</f>
        <v>22.663332621256501</v>
      </c>
      <c r="J51" s="214">
        <f>VLOOKUP(J$2&amp;$A51, Raw_Output_10YW!$K:$N, 4, 0)</f>
        <v>24.680000305175799</v>
      </c>
      <c r="L51" s="214">
        <f>Raw_Output_10YW!Q53</f>
        <v>1.53415765523116</v>
      </c>
      <c r="M51" s="214">
        <f>VLOOKUP(M$2&amp;$A51, Raw_Output_10YW!$V:$Y, 4, 0)</f>
        <v>0</v>
      </c>
      <c r="N51" s="214">
        <f>VLOOKUP(N$2&amp;$A51, Raw_Output_10YW!$V:$Y, 4, 0)</f>
        <v>0.64666668574015296</v>
      </c>
      <c r="O51" s="214">
        <f>VLOOKUP(O$2&amp;$A51, Raw_Output_10YW!$V:$Y, 4, 0)</f>
        <v>0</v>
      </c>
      <c r="P51" s="214">
        <f>VLOOKUP(P$2&amp;$A51, Raw_Output_10YW!$V:$Y, 4, 0)</f>
        <v>1.8866666158040399</v>
      </c>
      <c r="Q51" s="214">
        <f>VLOOKUP(Q$2&amp;$A51, Raw_Output_10YW!$V:$Y, 4, 0)</f>
        <v>1.1400000353654201</v>
      </c>
      <c r="R51" s="214">
        <f>VLOOKUP(R$2&amp;$A51, Raw_Output_10YW!$V:$Y, 4, 0)</f>
        <v>0</v>
      </c>
      <c r="S51" s="214">
        <f>VLOOKUP(S$2&amp;$A51, Raw_Output_10YW!$V:$Y, 4, 0)</f>
        <v>0</v>
      </c>
      <c r="T51" s="214">
        <f>VLOOKUP(T$2&amp;$A51, Raw_Output_10YW!$V:$Y, 4, 0)</f>
        <v>0</v>
      </c>
      <c r="V51" s="214">
        <f>Raw_Output_10YW!AB53</f>
        <v>0</v>
      </c>
      <c r="Y51" s="214">
        <f>Raw_Output_10YW!I53</f>
        <v>0.55666666477918603</v>
      </c>
      <c r="Z51" s="214">
        <f>Raw_Output_10YW!AE53</f>
        <v>0</v>
      </c>
      <c r="AA51" s="214">
        <f>Raw_Output_10YW!T53</f>
        <v>0</v>
      </c>
    </row>
    <row r="52" spans="1:27" x14ac:dyDescent="0.35">
      <c r="A52" s="33">
        <v>45292</v>
      </c>
      <c r="B52" s="214">
        <f>Raw_Output_10YW!F54</f>
        <v>18.397577490119101</v>
      </c>
      <c r="C52" s="214">
        <f>VLOOKUP(C$2&amp;$A52, Raw_Output_10YW!$K:$N, 4, 0)</f>
        <v>4.5600001017252598</v>
      </c>
      <c r="D52" s="214">
        <f>VLOOKUP(D$2&amp;$A52, Raw_Output_10YW!$K:$N, 4, 0)</f>
        <v>21.126667022705099</v>
      </c>
      <c r="E52" s="214">
        <f>VLOOKUP(E$2&amp;$A52, Raw_Output_10YW!$K:$N, 4, 0)</f>
        <v>15.930000305175801</v>
      </c>
      <c r="F52" s="214">
        <f>VLOOKUP(F$2&amp;$A52, Raw_Output_10YW!$K:$N, 4, 0)</f>
        <v>14.140000103041499</v>
      </c>
      <c r="G52" s="214">
        <f>VLOOKUP(G$2&amp;$A52, Raw_Output_10YW!$K:$N, 4, 0)</f>
        <v>13.266666611035699</v>
      </c>
      <c r="H52" s="214">
        <f>VLOOKUP(H$2&amp;$A52, Raw_Output_10YW!$K:$N, 4, 0)</f>
        <v>6.6433333903551102</v>
      </c>
      <c r="I52" s="214">
        <f>VLOOKUP(I$2&amp;$A52, Raw_Output_10YW!$K:$N, 4, 0)</f>
        <v>18.200000127156599</v>
      </c>
      <c r="J52" s="214">
        <f>VLOOKUP(J$2&amp;$A52, Raw_Output_10YW!$K:$N, 4, 0)</f>
        <v>20.213333129882798</v>
      </c>
      <c r="L52" s="214">
        <f>Raw_Output_10YW!Q54</f>
        <v>1.2424226942579</v>
      </c>
      <c r="M52" s="214">
        <f>VLOOKUP(M$2&amp;$A52, Raw_Output_10YW!$V:$Y, 4, 0)</f>
        <v>0</v>
      </c>
      <c r="N52" s="214">
        <f>VLOOKUP(N$2&amp;$A52, Raw_Output_10YW!$V:$Y, 4, 0)</f>
        <v>0.83666666348775198</v>
      </c>
      <c r="O52" s="214">
        <f>VLOOKUP(O$2&amp;$A52, Raw_Output_10YW!$V:$Y, 4, 0)</f>
        <v>0</v>
      </c>
      <c r="P52" s="214">
        <f>VLOOKUP(P$2&amp;$A52, Raw_Output_10YW!$V:$Y, 4, 0)</f>
        <v>1.53999996185303</v>
      </c>
      <c r="Q52" s="214">
        <f>VLOOKUP(Q$2&amp;$A52, Raw_Output_10YW!$V:$Y, 4, 0)</f>
        <v>1.1266667048136401</v>
      </c>
      <c r="R52" s="214">
        <f>VLOOKUP(R$2&amp;$A52, Raw_Output_10YW!$V:$Y, 4, 0)</f>
        <v>0</v>
      </c>
      <c r="S52" s="214">
        <f>VLOOKUP(S$2&amp;$A52, Raw_Output_10YW!$V:$Y, 4, 0)</f>
        <v>0</v>
      </c>
      <c r="T52" s="214">
        <f>VLOOKUP(T$2&amp;$A52, Raw_Output_10YW!$V:$Y, 4, 0)</f>
        <v>0</v>
      </c>
      <c r="V52" s="214">
        <f>Raw_Output_10YW!AB54</f>
        <v>0</v>
      </c>
      <c r="Y52" s="214">
        <f>Raw_Output_10YW!I54</f>
        <v>0.40333332493901303</v>
      </c>
      <c r="Z52" s="214">
        <f>Raw_Output_10YW!AE54</f>
        <v>0</v>
      </c>
      <c r="AA52" s="214">
        <f>Raw_Output_10YW!T54</f>
        <v>0</v>
      </c>
    </row>
    <row r="53" spans="1:27" x14ac:dyDescent="0.35">
      <c r="A53" s="33">
        <v>45323</v>
      </c>
      <c r="B53" s="214">
        <f>Raw_Output_10YW!F55</f>
        <v>18.397577490119101</v>
      </c>
      <c r="C53" s="214">
        <f>VLOOKUP(C$2&amp;$A53, Raw_Output_10YW!$K:$N, 4, 0)</f>
        <v>4.5600001017252598</v>
      </c>
      <c r="D53" s="214">
        <f>VLOOKUP(D$2&amp;$A53, Raw_Output_10YW!$K:$N, 4, 0)</f>
        <v>21.126667022705099</v>
      </c>
      <c r="E53" s="214">
        <f>VLOOKUP(E$2&amp;$A53, Raw_Output_10YW!$K:$N, 4, 0)</f>
        <v>15.930000305175801</v>
      </c>
      <c r="F53" s="214">
        <f>VLOOKUP(F$2&amp;$A53, Raw_Output_10YW!$K:$N, 4, 0)</f>
        <v>14.140000103041499</v>
      </c>
      <c r="G53" s="214">
        <f>VLOOKUP(G$2&amp;$A53, Raw_Output_10YW!$K:$N, 4, 0)</f>
        <v>13.266666611035699</v>
      </c>
      <c r="H53" s="214">
        <f>VLOOKUP(H$2&amp;$A53, Raw_Output_10YW!$K:$N, 4, 0)</f>
        <v>6.6433333903551102</v>
      </c>
      <c r="I53" s="214">
        <f>VLOOKUP(I$2&amp;$A53, Raw_Output_10YW!$K:$N, 4, 0)</f>
        <v>18.200000127156599</v>
      </c>
      <c r="J53" s="214">
        <f>VLOOKUP(J$2&amp;$A53, Raw_Output_10YW!$K:$N, 4, 0)</f>
        <v>20.213333129882798</v>
      </c>
      <c r="L53" s="214">
        <f>Raw_Output_10YW!Q55</f>
        <v>1.2424226942579</v>
      </c>
      <c r="M53" s="214">
        <f>VLOOKUP(M$2&amp;$A53, Raw_Output_10YW!$V:$Y, 4, 0)</f>
        <v>0</v>
      </c>
      <c r="N53" s="214">
        <f>VLOOKUP(N$2&amp;$A53, Raw_Output_10YW!$V:$Y, 4, 0)</f>
        <v>0.83666666348775198</v>
      </c>
      <c r="O53" s="214">
        <f>VLOOKUP(O$2&amp;$A53, Raw_Output_10YW!$V:$Y, 4, 0)</f>
        <v>0</v>
      </c>
      <c r="P53" s="214">
        <f>VLOOKUP(P$2&amp;$A53, Raw_Output_10YW!$V:$Y, 4, 0)</f>
        <v>1.53999996185303</v>
      </c>
      <c r="Q53" s="214">
        <f>VLOOKUP(Q$2&amp;$A53, Raw_Output_10YW!$V:$Y, 4, 0)</f>
        <v>1.1266667048136401</v>
      </c>
      <c r="R53" s="214">
        <f>VLOOKUP(R$2&amp;$A53, Raw_Output_10YW!$V:$Y, 4, 0)</f>
        <v>0</v>
      </c>
      <c r="S53" s="214">
        <f>VLOOKUP(S$2&amp;$A53, Raw_Output_10YW!$V:$Y, 4, 0)</f>
        <v>0</v>
      </c>
      <c r="T53" s="214">
        <f>VLOOKUP(T$2&amp;$A53, Raw_Output_10YW!$V:$Y, 4, 0)</f>
        <v>0</v>
      </c>
      <c r="V53" s="214">
        <f>Raw_Output_10YW!AB55</f>
        <v>0</v>
      </c>
      <c r="Y53" s="214">
        <f>Raw_Output_10YW!I55</f>
        <v>0.40333332493901303</v>
      </c>
      <c r="Z53" s="214">
        <f>Raw_Output_10YW!AE55</f>
        <v>0</v>
      </c>
      <c r="AA53" s="214">
        <f>Raw_Output_10YW!T55</f>
        <v>0</v>
      </c>
    </row>
    <row r="54" spans="1:27" x14ac:dyDescent="0.35">
      <c r="A54" s="33">
        <v>45352</v>
      </c>
      <c r="B54" s="214">
        <f>Raw_Output_10YW!F56</f>
        <v>18.397577490119101</v>
      </c>
      <c r="C54" s="214">
        <f>VLOOKUP(C$2&amp;$A54, Raw_Output_10YW!$K:$N, 4, 0)</f>
        <v>4.5600001017252598</v>
      </c>
      <c r="D54" s="214">
        <f>VLOOKUP(D$2&amp;$A54, Raw_Output_10YW!$K:$N, 4, 0)</f>
        <v>21.126667022705099</v>
      </c>
      <c r="E54" s="214">
        <f>VLOOKUP(E$2&amp;$A54, Raw_Output_10YW!$K:$N, 4, 0)</f>
        <v>15.930000305175801</v>
      </c>
      <c r="F54" s="214">
        <f>VLOOKUP(F$2&amp;$A54, Raw_Output_10YW!$K:$N, 4, 0)</f>
        <v>14.140000103041499</v>
      </c>
      <c r="G54" s="214">
        <f>VLOOKUP(G$2&amp;$A54, Raw_Output_10YW!$K:$N, 4, 0)</f>
        <v>13.266666611035699</v>
      </c>
      <c r="H54" s="214">
        <f>VLOOKUP(H$2&amp;$A54, Raw_Output_10YW!$K:$N, 4, 0)</f>
        <v>6.6433333903551102</v>
      </c>
      <c r="I54" s="214">
        <f>VLOOKUP(I$2&amp;$A54, Raw_Output_10YW!$K:$N, 4, 0)</f>
        <v>18.200000127156599</v>
      </c>
      <c r="J54" s="214">
        <f>VLOOKUP(J$2&amp;$A54, Raw_Output_10YW!$K:$N, 4, 0)</f>
        <v>20.213333129882798</v>
      </c>
      <c r="L54" s="214">
        <f>Raw_Output_10YW!Q56</f>
        <v>1.2424226942579</v>
      </c>
      <c r="M54" s="214">
        <f>VLOOKUP(M$2&amp;$A54, Raw_Output_10YW!$V:$Y, 4, 0)</f>
        <v>0</v>
      </c>
      <c r="N54" s="214">
        <f>VLOOKUP(N$2&amp;$A54, Raw_Output_10YW!$V:$Y, 4, 0)</f>
        <v>0.83666666348775198</v>
      </c>
      <c r="O54" s="214">
        <f>VLOOKUP(O$2&amp;$A54, Raw_Output_10YW!$V:$Y, 4, 0)</f>
        <v>0</v>
      </c>
      <c r="P54" s="214">
        <f>VLOOKUP(P$2&amp;$A54, Raw_Output_10YW!$V:$Y, 4, 0)</f>
        <v>1.53999996185303</v>
      </c>
      <c r="Q54" s="214">
        <f>VLOOKUP(Q$2&amp;$A54, Raw_Output_10YW!$V:$Y, 4, 0)</f>
        <v>1.1266667048136401</v>
      </c>
      <c r="R54" s="214">
        <f>VLOOKUP(R$2&amp;$A54, Raw_Output_10YW!$V:$Y, 4, 0)</f>
        <v>0</v>
      </c>
      <c r="S54" s="214">
        <f>VLOOKUP(S$2&amp;$A54, Raw_Output_10YW!$V:$Y, 4, 0)</f>
        <v>0</v>
      </c>
      <c r="T54" s="214">
        <f>VLOOKUP(T$2&amp;$A54, Raw_Output_10YW!$V:$Y, 4, 0)</f>
        <v>0</v>
      </c>
      <c r="V54" s="214">
        <f>Raw_Output_10YW!AB56</f>
        <v>0</v>
      </c>
      <c r="Y54" s="214">
        <f>Raw_Output_10YW!I56</f>
        <v>0.40333332493901303</v>
      </c>
      <c r="Z54" s="214">
        <f>Raw_Output_10YW!AE56</f>
        <v>0</v>
      </c>
      <c r="AA54" s="214">
        <f>Raw_Output_10YW!T56</f>
        <v>0</v>
      </c>
    </row>
    <row r="55" spans="1:27" x14ac:dyDescent="0.35">
      <c r="A55" s="33">
        <v>45383</v>
      </c>
      <c r="B55" s="214">
        <f>Raw_Output_10YW!F57</f>
        <v>25.913004599725301</v>
      </c>
      <c r="C55" s="214">
        <f>VLOOKUP(C$2&amp;$A55, Raw_Output_10YW!$K:$N, 4, 0)</f>
        <v>6.3733336130777998</v>
      </c>
      <c r="D55" s="214">
        <f>VLOOKUP(D$2&amp;$A55, Raw_Output_10YW!$K:$N, 4, 0)</f>
        <v>29.25</v>
      </c>
      <c r="E55" s="214">
        <f>VLOOKUP(E$2&amp;$A55, Raw_Output_10YW!$K:$N, 4, 0)</f>
        <v>22.350000003973602</v>
      </c>
      <c r="F55" s="214">
        <f>VLOOKUP(F$2&amp;$A55, Raw_Output_10YW!$K:$N, 4, 0)</f>
        <v>20.016666616002698</v>
      </c>
      <c r="G55" s="214">
        <f>VLOOKUP(G$2&amp;$A55, Raw_Output_10YW!$K:$N, 4, 0)</f>
        <v>18.519999851783101</v>
      </c>
      <c r="H55" s="214">
        <f>VLOOKUP(H$2&amp;$A55, Raw_Output_10YW!$K:$N, 4, 0)</f>
        <v>9.4166667809088995</v>
      </c>
      <c r="I55" s="214">
        <f>VLOOKUP(I$2&amp;$A55, Raw_Output_10YW!$K:$N, 4, 0)</f>
        <v>25.586667378743499</v>
      </c>
      <c r="J55" s="214">
        <f>VLOOKUP(J$2&amp;$A55, Raw_Output_10YW!$K:$N, 4, 0)</f>
        <v>27.8633321126302</v>
      </c>
      <c r="L55" s="214">
        <f>Raw_Output_10YW!Q57</f>
        <v>1.9836620065419599</v>
      </c>
      <c r="M55" s="214">
        <f>VLOOKUP(M$2&amp;$A55, Raw_Output_10YW!$V:$Y, 4, 0)</f>
        <v>0</v>
      </c>
      <c r="N55" s="214">
        <f>VLOOKUP(N$2&amp;$A55, Raw_Output_10YW!$V:$Y, 4, 0)</f>
        <v>1.0600000222524</v>
      </c>
      <c r="O55" s="214">
        <f>VLOOKUP(O$2&amp;$A55, Raw_Output_10YW!$V:$Y, 4, 0)</f>
        <v>0</v>
      </c>
      <c r="P55" s="214">
        <f>VLOOKUP(P$2&amp;$A55, Raw_Output_10YW!$V:$Y, 4, 0)</f>
        <v>2.3766667048136401</v>
      </c>
      <c r="Q55" s="214">
        <f>VLOOKUP(Q$2&amp;$A55, Raw_Output_10YW!$V:$Y, 4, 0)</f>
        <v>1.9933333396911599</v>
      </c>
      <c r="R55" s="214">
        <f>VLOOKUP(R$2&amp;$A55, Raw_Output_10YW!$V:$Y, 4, 0)</f>
        <v>0</v>
      </c>
      <c r="S55" s="214">
        <f>VLOOKUP(S$2&amp;$A55, Raw_Output_10YW!$V:$Y, 4, 0)</f>
        <v>0</v>
      </c>
      <c r="T55" s="214">
        <f>VLOOKUP(T$2&amp;$A55, Raw_Output_10YW!$V:$Y, 4, 0)</f>
        <v>0</v>
      </c>
      <c r="V55" s="214">
        <f>Raw_Output_10YW!AB57</f>
        <v>0</v>
      </c>
      <c r="Y55" s="214">
        <f>Raw_Output_10YW!I57</f>
        <v>0.56666666517655095</v>
      </c>
      <c r="Z55" s="214">
        <f>Raw_Output_10YW!AE57</f>
        <v>0</v>
      </c>
      <c r="AA55" s="214">
        <f>Raw_Output_10YW!T57</f>
        <v>0</v>
      </c>
    </row>
    <row r="56" spans="1:27" x14ac:dyDescent="0.35">
      <c r="A56" s="33">
        <v>45413</v>
      </c>
      <c r="B56" s="214">
        <f>Raw_Output_10YW!F58</f>
        <v>25.913004599725301</v>
      </c>
      <c r="C56" s="214">
        <f>VLOOKUP(C$2&amp;$A56, Raw_Output_10YW!$K:$N, 4, 0)</f>
        <v>6.3733336130777998</v>
      </c>
      <c r="D56" s="214">
        <f>VLOOKUP(D$2&amp;$A56, Raw_Output_10YW!$K:$N, 4, 0)</f>
        <v>29.25</v>
      </c>
      <c r="E56" s="214">
        <f>VLOOKUP(E$2&amp;$A56, Raw_Output_10YW!$K:$N, 4, 0)</f>
        <v>22.350000003973602</v>
      </c>
      <c r="F56" s="214">
        <f>VLOOKUP(F$2&amp;$A56, Raw_Output_10YW!$K:$N, 4, 0)</f>
        <v>20.016666616002698</v>
      </c>
      <c r="G56" s="214">
        <f>VLOOKUP(G$2&amp;$A56, Raw_Output_10YW!$K:$N, 4, 0)</f>
        <v>18.519999851783101</v>
      </c>
      <c r="H56" s="214">
        <f>VLOOKUP(H$2&amp;$A56, Raw_Output_10YW!$K:$N, 4, 0)</f>
        <v>9.4166667809088995</v>
      </c>
      <c r="I56" s="214">
        <f>VLOOKUP(I$2&amp;$A56, Raw_Output_10YW!$K:$N, 4, 0)</f>
        <v>25.586667378743499</v>
      </c>
      <c r="J56" s="214">
        <f>VLOOKUP(J$2&amp;$A56, Raw_Output_10YW!$K:$N, 4, 0)</f>
        <v>27.8633321126302</v>
      </c>
      <c r="L56" s="214">
        <f>Raw_Output_10YW!Q58</f>
        <v>1.9836620065419599</v>
      </c>
      <c r="M56" s="214">
        <f>VLOOKUP(M$2&amp;$A56, Raw_Output_10YW!$V:$Y, 4, 0)</f>
        <v>0</v>
      </c>
      <c r="N56" s="214">
        <f>VLOOKUP(N$2&amp;$A56, Raw_Output_10YW!$V:$Y, 4, 0)</f>
        <v>1.0600000222524</v>
      </c>
      <c r="O56" s="214">
        <f>VLOOKUP(O$2&amp;$A56, Raw_Output_10YW!$V:$Y, 4, 0)</f>
        <v>0</v>
      </c>
      <c r="P56" s="214">
        <f>VLOOKUP(P$2&amp;$A56, Raw_Output_10YW!$V:$Y, 4, 0)</f>
        <v>2.3766667048136401</v>
      </c>
      <c r="Q56" s="214">
        <f>VLOOKUP(Q$2&amp;$A56, Raw_Output_10YW!$V:$Y, 4, 0)</f>
        <v>1.9933333396911599</v>
      </c>
      <c r="R56" s="214">
        <f>VLOOKUP(R$2&amp;$A56, Raw_Output_10YW!$V:$Y, 4, 0)</f>
        <v>0</v>
      </c>
      <c r="S56" s="214">
        <f>VLOOKUP(S$2&amp;$A56, Raw_Output_10YW!$V:$Y, 4, 0)</f>
        <v>0</v>
      </c>
      <c r="T56" s="214">
        <f>VLOOKUP(T$2&amp;$A56, Raw_Output_10YW!$V:$Y, 4, 0)</f>
        <v>0</v>
      </c>
      <c r="V56" s="214">
        <f>Raw_Output_10YW!AB58</f>
        <v>0</v>
      </c>
      <c r="Y56" s="214">
        <f>Raw_Output_10YW!I58</f>
        <v>0.56666666517655095</v>
      </c>
      <c r="Z56" s="214">
        <f>Raw_Output_10YW!AE58</f>
        <v>0</v>
      </c>
      <c r="AA56" s="214">
        <f>Raw_Output_10YW!T58</f>
        <v>0</v>
      </c>
    </row>
    <row r="57" spans="1:27" x14ac:dyDescent="0.35">
      <c r="A57" s="33">
        <v>45444</v>
      </c>
      <c r="B57" s="214">
        <f>Raw_Output_10YW!F59</f>
        <v>25.913004599725301</v>
      </c>
      <c r="C57" s="214">
        <f>VLOOKUP(C$2&amp;$A57, Raw_Output_10YW!$K:$N, 4, 0)</f>
        <v>6.3733336130777998</v>
      </c>
      <c r="D57" s="214">
        <f>VLOOKUP(D$2&amp;$A57, Raw_Output_10YW!$K:$N, 4, 0)</f>
        <v>29.25</v>
      </c>
      <c r="E57" s="214">
        <f>VLOOKUP(E$2&amp;$A57, Raw_Output_10YW!$K:$N, 4, 0)</f>
        <v>22.350000003973602</v>
      </c>
      <c r="F57" s="214">
        <f>VLOOKUP(F$2&amp;$A57, Raw_Output_10YW!$K:$N, 4, 0)</f>
        <v>20.016666616002698</v>
      </c>
      <c r="G57" s="214">
        <f>VLOOKUP(G$2&amp;$A57, Raw_Output_10YW!$K:$N, 4, 0)</f>
        <v>18.519999851783101</v>
      </c>
      <c r="H57" s="214">
        <f>VLOOKUP(H$2&amp;$A57, Raw_Output_10YW!$K:$N, 4, 0)</f>
        <v>9.4166667809088995</v>
      </c>
      <c r="I57" s="214">
        <f>VLOOKUP(I$2&amp;$A57, Raw_Output_10YW!$K:$N, 4, 0)</f>
        <v>25.586667378743499</v>
      </c>
      <c r="J57" s="214">
        <f>VLOOKUP(J$2&amp;$A57, Raw_Output_10YW!$K:$N, 4, 0)</f>
        <v>27.8633321126302</v>
      </c>
      <c r="L57" s="214">
        <f>Raw_Output_10YW!Q59</f>
        <v>1.9836620065419599</v>
      </c>
      <c r="M57" s="214">
        <f>VLOOKUP(M$2&amp;$A57, Raw_Output_10YW!$V:$Y, 4, 0)</f>
        <v>0</v>
      </c>
      <c r="N57" s="214">
        <f>VLOOKUP(N$2&amp;$A57, Raw_Output_10YW!$V:$Y, 4, 0)</f>
        <v>1.0600000222524</v>
      </c>
      <c r="O57" s="214">
        <f>VLOOKUP(O$2&amp;$A57, Raw_Output_10YW!$V:$Y, 4, 0)</f>
        <v>0</v>
      </c>
      <c r="P57" s="214">
        <f>VLOOKUP(P$2&amp;$A57, Raw_Output_10YW!$V:$Y, 4, 0)</f>
        <v>2.3766667048136401</v>
      </c>
      <c r="Q57" s="214">
        <f>VLOOKUP(Q$2&amp;$A57, Raw_Output_10YW!$V:$Y, 4, 0)</f>
        <v>1.9933333396911599</v>
      </c>
      <c r="R57" s="214">
        <f>VLOOKUP(R$2&amp;$A57, Raw_Output_10YW!$V:$Y, 4, 0)</f>
        <v>0</v>
      </c>
      <c r="S57" s="214">
        <f>VLOOKUP(S$2&amp;$A57, Raw_Output_10YW!$V:$Y, 4, 0)</f>
        <v>0</v>
      </c>
      <c r="T57" s="214">
        <f>VLOOKUP(T$2&amp;$A57, Raw_Output_10YW!$V:$Y, 4, 0)</f>
        <v>0</v>
      </c>
      <c r="V57" s="214">
        <f>Raw_Output_10YW!AB59</f>
        <v>0</v>
      </c>
      <c r="Y57" s="214">
        <f>Raw_Output_10YW!I59</f>
        <v>0.56666666517655095</v>
      </c>
      <c r="Z57" s="214">
        <f>Raw_Output_10YW!AE59</f>
        <v>0</v>
      </c>
      <c r="AA57" s="214">
        <f>Raw_Output_10YW!T59</f>
        <v>0</v>
      </c>
    </row>
    <row r="58" spans="1:27" x14ac:dyDescent="0.35">
      <c r="A58" s="33">
        <v>45474</v>
      </c>
      <c r="B58" s="214">
        <f>Raw_Output_10YW!F60</f>
        <v>25.397909121370301</v>
      </c>
      <c r="C58" s="214">
        <f>VLOOKUP(C$2&amp;$A58, Raw_Output_10YW!$K:$N, 4, 0)</f>
        <v>6.34666697184245</v>
      </c>
      <c r="D58" s="214">
        <f>VLOOKUP(D$2&amp;$A58, Raw_Output_10YW!$K:$N, 4, 0)</f>
        <v>28.046666463216098</v>
      </c>
      <c r="E58" s="214">
        <f>VLOOKUP(E$2&amp;$A58, Raw_Output_10YW!$K:$N, 4, 0)</f>
        <v>21.266666809717801</v>
      </c>
      <c r="F58" s="214">
        <f>VLOOKUP(F$2&amp;$A58, Raw_Output_10YW!$K:$N, 4, 0)</f>
        <v>18.973333742469499</v>
      </c>
      <c r="G58" s="214">
        <f>VLOOKUP(G$2&amp;$A58, Raw_Output_10YW!$K:$N, 4, 0)</f>
        <v>17.446666111548701</v>
      </c>
      <c r="H58" s="214">
        <f>VLOOKUP(H$2&amp;$A58, Raw_Output_10YW!$K:$N, 4, 0)</f>
        <v>9.0033334592978207</v>
      </c>
      <c r="I58" s="214">
        <f>VLOOKUP(I$2&amp;$A58, Raw_Output_10YW!$K:$N, 4, 0)</f>
        <v>24.603333791097</v>
      </c>
      <c r="J58" s="214">
        <f>VLOOKUP(J$2&amp;$A58, Raw_Output_10YW!$K:$N, 4, 0)</f>
        <v>26.899998982747402</v>
      </c>
      <c r="L58" s="214">
        <f>Raw_Output_10YW!Q60</f>
        <v>2.31209131414096</v>
      </c>
      <c r="M58" s="214">
        <f>VLOOKUP(M$2&amp;$A58, Raw_Output_10YW!$V:$Y, 4, 0)</f>
        <v>0</v>
      </c>
      <c r="N58" s="214">
        <f>VLOOKUP(N$2&amp;$A58, Raw_Output_10YW!$V:$Y, 4, 0)</f>
        <v>1.68333339691162</v>
      </c>
      <c r="O58" s="214">
        <f>VLOOKUP(O$2&amp;$A58, Raw_Output_10YW!$V:$Y, 4, 0)</f>
        <v>0</v>
      </c>
      <c r="P58" s="214">
        <f>VLOOKUP(P$2&amp;$A58, Raw_Output_10YW!$V:$Y, 4, 0)</f>
        <v>1.96333328882853</v>
      </c>
      <c r="Q58" s="214">
        <f>VLOOKUP(Q$2&amp;$A58, Raw_Output_10YW!$V:$Y, 4, 0)</f>
        <v>2.21333328882853</v>
      </c>
      <c r="R58" s="214">
        <f>VLOOKUP(R$2&amp;$A58, Raw_Output_10YW!$V:$Y, 4, 0)</f>
        <v>0</v>
      </c>
      <c r="S58" s="214">
        <f>VLOOKUP(S$2&amp;$A58, Raw_Output_10YW!$V:$Y, 4, 0)</f>
        <v>0</v>
      </c>
      <c r="T58" s="214">
        <f>VLOOKUP(T$2&amp;$A58, Raw_Output_10YW!$V:$Y, 4, 0)</f>
        <v>0</v>
      </c>
      <c r="V58" s="214">
        <f>Raw_Output_10YW!AB60</f>
        <v>0</v>
      </c>
      <c r="Y58" s="214">
        <f>Raw_Output_10YW!I60</f>
        <v>0.62666667501131701</v>
      </c>
      <c r="Z58" s="214">
        <f>Raw_Output_10YW!AE60</f>
        <v>0</v>
      </c>
      <c r="AA58" s="214">
        <f>Raw_Output_10YW!T60</f>
        <v>0</v>
      </c>
    </row>
    <row r="59" spans="1:27" x14ac:dyDescent="0.35">
      <c r="A59" s="33">
        <v>45505</v>
      </c>
      <c r="B59" s="214">
        <f>Raw_Output_10YW!F61</f>
        <v>25.397909121370301</v>
      </c>
      <c r="C59" s="214">
        <f>VLOOKUP(C$2&amp;$A59, Raw_Output_10YW!$K:$N, 4, 0)</f>
        <v>6.34666697184245</v>
      </c>
      <c r="D59" s="214">
        <f>VLOOKUP(D$2&amp;$A59, Raw_Output_10YW!$K:$N, 4, 0)</f>
        <v>28.046666463216098</v>
      </c>
      <c r="E59" s="214">
        <f>VLOOKUP(E$2&amp;$A59, Raw_Output_10YW!$K:$N, 4, 0)</f>
        <v>21.266666809717801</v>
      </c>
      <c r="F59" s="214">
        <f>VLOOKUP(F$2&amp;$A59, Raw_Output_10YW!$K:$N, 4, 0)</f>
        <v>18.973333742469499</v>
      </c>
      <c r="G59" s="214">
        <f>VLOOKUP(G$2&amp;$A59, Raw_Output_10YW!$K:$N, 4, 0)</f>
        <v>17.446666111548701</v>
      </c>
      <c r="H59" s="214">
        <f>VLOOKUP(H$2&amp;$A59, Raw_Output_10YW!$K:$N, 4, 0)</f>
        <v>9.0033334592978207</v>
      </c>
      <c r="I59" s="214">
        <f>VLOOKUP(I$2&amp;$A59, Raw_Output_10YW!$K:$N, 4, 0)</f>
        <v>24.603333791097</v>
      </c>
      <c r="J59" s="214">
        <f>VLOOKUP(J$2&amp;$A59, Raw_Output_10YW!$K:$N, 4, 0)</f>
        <v>26.899998982747402</v>
      </c>
      <c r="L59" s="214">
        <f>Raw_Output_10YW!Q61</f>
        <v>2.31209131414096</v>
      </c>
      <c r="M59" s="214">
        <f>VLOOKUP(M$2&amp;$A59, Raw_Output_10YW!$V:$Y, 4, 0)</f>
        <v>0</v>
      </c>
      <c r="N59" s="214">
        <f>VLOOKUP(N$2&amp;$A59, Raw_Output_10YW!$V:$Y, 4, 0)</f>
        <v>1.68333339691162</v>
      </c>
      <c r="O59" s="214">
        <f>VLOOKUP(O$2&amp;$A59, Raw_Output_10YW!$V:$Y, 4, 0)</f>
        <v>0</v>
      </c>
      <c r="P59" s="214">
        <f>VLOOKUP(P$2&amp;$A59, Raw_Output_10YW!$V:$Y, 4, 0)</f>
        <v>1.96333328882853</v>
      </c>
      <c r="Q59" s="214">
        <f>VLOOKUP(Q$2&amp;$A59, Raw_Output_10YW!$V:$Y, 4, 0)</f>
        <v>2.21333328882853</v>
      </c>
      <c r="R59" s="214">
        <f>VLOOKUP(R$2&amp;$A59, Raw_Output_10YW!$V:$Y, 4, 0)</f>
        <v>0</v>
      </c>
      <c r="S59" s="214">
        <f>VLOOKUP(S$2&amp;$A59, Raw_Output_10YW!$V:$Y, 4, 0)</f>
        <v>0</v>
      </c>
      <c r="T59" s="214">
        <f>VLOOKUP(T$2&amp;$A59, Raw_Output_10YW!$V:$Y, 4, 0)</f>
        <v>0</v>
      </c>
      <c r="V59" s="214">
        <f>Raw_Output_10YW!AB61</f>
        <v>0</v>
      </c>
      <c r="Y59" s="214">
        <f>Raw_Output_10YW!I61</f>
        <v>0.62666667501131701</v>
      </c>
      <c r="Z59" s="214">
        <f>Raw_Output_10YW!AE61</f>
        <v>0</v>
      </c>
      <c r="AA59" s="214">
        <f>Raw_Output_10YW!T61</f>
        <v>0</v>
      </c>
    </row>
    <row r="60" spans="1:27" x14ac:dyDescent="0.35">
      <c r="A60" s="33">
        <v>45536</v>
      </c>
      <c r="B60" s="214">
        <f>Raw_Output_10YW!F62</f>
        <v>25.397909121370301</v>
      </c>
      <c r="C60" s="214">
        <f>VLOOKUP(C$2&amp;$A60, Raw_Output_10YW!$K:$N, 4, 0)</f>
        <v>6.34666697184245</v>
      </c>
      <c r="D60" s="214">
        <f>VLOOKUP(D$2&amp;$A60, Raw_Output_10YW!$K:$N, 4, 0)</f>
        <v>28.046666463216098</v>
      </c>
      <c r="E60" s="214">
        <f>VLOOKUP(E$2&amp;$A60, Raw_Output_10YW!$K:$N, 4, 0)</f>
        <v>21.266666809717801</v>
      </c>
      <c r="F60" s="214">
        <f>VLOOKUP(F$2&amp;$A60, Raw_Output_10YW!$K:$N, 4, 0)</f>
        <v>18.973333742469499</v>
      </c>
      <c r="G60" s="214">
        <f>VLOOKUP(G$2&amp;$A60, Raw_Output_10YW!$K:$N, 4, 0)</f>
        <v>17.446666111548701</v>
      </c>
      <c r="H60" s="214">
        <f>VLOOKUP(H$2&amp;$A60, Raw_Output_10YW!$K:$N, 4, 0)</f>
        <v>9.0033334592978207</v>
      </c>
      <c r="I60" s="214">
        <f>VLOOKUP(I$2&amp;$A60, Raw_Output_10YW!$K:$N, 4, 0)</f>
        <v>24.603333791097</v>
      </c>
      <c r="J60" s="214">
        <f>VLOOKUP(J$2&amp;$A60, Raw_Output_10YW!$K:$N, 4, 0)</f>
        <v>26.899998982747402</v>
      </c>
      <c r="L60" s="214">
        <f>Raw_Output_10YW!Q62</f>
        <v>2.31209131414096</v>
      </c>
      <c r="M60" s="214">
        <f>VLOOKUP(M$2&amp;$A60, Raw_Output_10YW!$V:$Y, 4, 0)</f>
        <v>0</v>
      </c>
      <c r="N60" s="214">
        <f>VLOOKUP(N$2&amp;$A60, Raw_Output_10YW!$V:$Y, 4, 0)</f>
        <v>1.68333339691162</v>
      </c>
      <c r="O60" s="214">
        <f>VLOOKUP(O$2&amp;$A60, Raw_Output_10YW!$V:$Y, 4, 0)</f>
        <v>0</v>
      </c>
      <c r="P60" s="214">
        <f>VLOOKUP(P$2&amp;$A60, Raw_Output_10YW!$V:$Y, 4, 0)</f>
        <v>1.96333328882853</v>
      </c>
      <c r="Q60" s="214">
        <f>VLOOKUP(Q$2&amp;$A60, Raw_Output_10YW!$V:$Y, 4, 0)</f>
        <v>2.21333328882853</v>
      </c>
      <c r="R60" s="214">
        <f>VLOOKUP(R$2&amp;$A60, Raw_Output_10YW!$V:$Y, 4, 0)</f>
        <v>0</v>
      </c>
      <c r="S60" s="214">
        <f>VLOOKUP(S$2&amp;$A60, Raw_Output_10YW!$V:$Y, 4, 0)</f>
        <v>0</v>
      </c>
      <c r="T60" s="214">
        <f>VLOOKUP(T$2&amp;$A60, Raw_Output_10YW!$V:$Y, 4, 0)</f>
        <v>0</v>
      </c>
      <c r="V60" s="214">
        <f>Raw_Output_10YW!AB62</f>
        <v>0</v>
      </c>
      <c r="Y60" s="214">
        <f>Raw_Output_10YW!I62</f>
        <v>0.62666667501131701</v>
      </c>
      <c r="Z60" s="214">
        <f>Raw_Output_10YW!AE62</f>
        <v>0</v>
      </c>
      <c r="AA60" s="214">
        <f>Raw_Output_10YW!T62</f>
        <v>0</v>
      </c>
    </row>
    <row r="61" spans="1:27" x14ac:dyDescent="0.35">
      <c r="A61" s="33">
        <v>45566</v>
      </c>
      <c r="B61" s="214">
        <f>Raw_Output_10YW!F63</f>
        <v>22.878752884149598</v>
      </c>
      <c r="C61" s="214">
        <f>VLOOKUP(C$2&amp;$A61, Raw_Output_10YW!$K:$N, 4, 0)</f>
        <v>5.6833330790201799</v>
      </c>
      <c r="D61" s="214">
        <f>VLOOKUP(D$2&amp;$A61, Raw_Output_10YW!$K:$N, 4, 0)</f>
        <v>25.966667175293001</v>
      </c>
      <c r="E61" s="214">
        <f>VLOOKUP(E$2&amp;$A61, Raw_Output_10YW!$K:$N, 4, 0)</f>
        <v>19.676666716734601</v>
      </c>
      <c r="F61" s="214">
        <f>VLOOKUP(F$2&amp;$A61, Raw_Output_10YW!$K:$N, 4, 0)</f>
        <v>17.566666159158</v>
      </c>
      <c r="G61" s="214">
        <f>VLOOKUP(G$2&amp;$A61, Raw_Output_10YW!$K:$N, 4, 0)</f>
        <v>16.399999946355798</v>
      </c>
      <c r="H61" s="214">
        <f>VLOOKUP(H$2&amp;$A61, Raw_Output_10YW!$K:$N, 4, 0)</f>
        <v>8.2000001594424194</v>
      </c>
      <c r="I61" s="214">
        <f>VLOOKUP(I$2&amp;$A61, Raw_Output_10YW!$K:$N, 4, 0)</f>
        <v>22.913332621256501</v>
      </c>
      <c r="J61" s="214">
        <f>VLOOKUP(J$2&amp;$A61, Raw_Output_10YW!$K:$N, 4, 0)</f>
        <v>25.009999593099</v>
      </c>
      <c r="L61" s="214">
        <f>Raw_Output_10YW!Q63</f>
        <v>2.0512476594448099</v>
      </c>
      <c r="M61" s="214">
        <f>VLOOKUP(M$2&amp;$A61, Raw_Output_10YW!$V:$Y, 4, 0)</f>
        <v>0</v>
      </c>
      <c r="N61" s="214">
        <f>VLOOKUP(N$2&amp;$A61, Raw_Output_10YW!$V:$Y, 4, 0)</f>
        <v>1.1666666666666701</v>
      </c>
      <c r="O61" s="214">
        <f>VLOOKUP(O$2&amp;$A61, Raw_Output_10YW!$V:$Y, 4, 0)</f>
        <v>0</v>
      </c>
      <c r="P61" s="214">
        <f>VLOOKUP(P$2&amp;$A61, Raw_Output_10YW!$V:$Y, 4, 0)</f>
        <v>1.96333328882853</v>
      </c>
      <c r="Q61" s="214">
        <f>VLOOKUP(Q$2&amp;$A61, Raw_Output_10YW!$V:$Y, 4, 0)</f>
        <v>1.98333335233231</v>
      </c>
      <c r="R61" s="214">
        <f>VLOOKUP(R$2&amp;$A61, Raw_Output_10YW!$V:$Y, 4, 0)</f>
        <v>0</v>
      </c>
      <c r="S61" s="214">
        <f>VLOOKUP(S$2&amp;$A61, Raw_Output_10YW!$V:$Y, 4, 0)</f>
        <v>0</v>
      </c>
      <c r="T61" s="214">
        <f>VLOOKUP(T$2&amp;$A61, Raw_Output_10YW!$V:$Y, 4, 0)</f>
        <v>0</v>
      </c>
      <c r="V61" s="214">
        <f>Raw_Output_10YW!AB63</f>
        <v>0</v>
      </c>
      <c r="Y61" s="214">
        <f>Raw_Output_10YW!I63</f>
        <v>0.393333330750465</v>
      </c>
      <c r="Z61" s="214">
        <f>Raw_Output_10YW!AE63</f>
        <v>0</v>
      </c>
      <c r="AA61" s="214">
        <f>Raw_Output_10YW!T63</f>
        <v>0</v>
      </c>
    </row>
    <row r="62" spans="1:27" x14ac:dyDescent="0.35">
      <c r="A62" s="33">
        <v>45597</v>
      </c>
      <c r="B62" s="214">
        <f>Raw_Output_10YW!F64</f>
        <v>22.878752884149598</v>
      </c>
      <c r="C62" s="214">
        <f>VLOOKUP(C$2&amp;$A62, Raw_Output_10YW!$K:$N, 4, 0)</f>
        <v>5.6833330790201799</v>
      </c>
      <c r="D62" s="214">
        <f>VLOOKUP(D$2&amp;$A62, Raw_Output_10YW!$K:$N, 4, 0)</f>
        <v>25.966667175293001</v>
      </c>
      <c r="E62" s="214">
        <f>VLOOKUP(E$2&amp;$A62, Raw_Output_10YW!$K:$N, 4, 0)</f>
        <v>19.676666716734601</v>
      </c>
      <c r="F62" s="214">
        <f>VLOOKUP(F$2&amp;$A62, Raw_Output_10YW!$K:$N, 4, 0)</f>
        <v>17.566666159158</v>
      </c>
      <c r="G62" s="214">
        <f>VLOOKUP(G$2&amp;$A62, Raw_Output_10YW!$K:$N, 4, 0)</f>
        <v>16.399999946355798</v>
      </c>
      <c r="H62" s="214">
        <f>VLOOKUP(H$2&amp;$A62, Raw_Output_10YW!$K:$N, 4, 0)</f>
        <v>8.2000001594424194</v>
      </c>
      <c r="I62" s="214">
        <f>VLOOKUP(I$2&amp;$A62, Raw_Output_10YW!$K:$N, 4, 0)</f>
        <v>22.913332621256501</v>
      </c>
      <c r="J62" s="214">
        <f>VLOOKUP(J$2&amp;$A62, Raw_Output_10YW!$K:$N, 4, 0)</f>
        <v>25.009999593099</v>
      </c>
      <c r="L62" s="214">
        <f>Raw_Output_10YW!Q64</f>
        <v>2.0512476594448099</v>
      </c>
      <c r="M62" s="214">
        <f>VLOOKUP(M$2&amp;$A62, Raw_Output_10YW!$V:$Y, 4, 0)</f>
        <v>0</v>
      </c>
      <c r="N62" s="214">
        <f>VLOOKUP(N$2&amp;$A62, Raw_Output_10YW!$V:$Y, 4, 0)</f>
        <v>1.1666666666666701</v>
      </c>
      <c r="O62" s="214">
        <f>VLOOKUP(O$2&amp;$A62, Raw_Output_10YW!$V:$Y, 4, 0)</f>
        <v>0</v>
      </c>
      <c r="P62" s="214">
        <f>VLOOKUP(P$2&amp;$A62, Raw_Output_10YW!$V:$Y, 4, 0)</f>
        <v>1.96333328882853</v>
      </c>
      <c r="Q62" s="214">
        <f>VLOOKUP(Q$2&amp;$A62, Raw_Output_10YW!$V:$Y, 4, 0)</f>
        <v>1.98333335233231</v>
      </c>
      <c r="R62" s="214">
        <f>VLOOKUP(R$2&amp;$A62, Raw_Output_10YW!$V:$Y, 4, 0)</f>
        <v>0</v>
      </c>
      <c r="S62" s="214">
        <f>VLOOKUP(S$2&amp;$A62, Raw_Output_10YW!$V:$Y, 4, 0)</f>
        <v>0</v>
      </c>
      <c r="T62" s="214">
        <f>VLOOKUP(T$2&amp;$A62, Raw_Output_10YW!$V:$Y, 4, 0)</f>
        <v>0</v>
      </c>
      <c r="V62" s="214">
        <f>Raw_Output_10YW!AB64</f>
        <v>0</v>
      </c>
      <c r="Y62" s="214">
        <f>Raw_Output_10YW!I64</f>
        <v>0.393333330750465</v>
      </c>
      <c r="Z62" s="214">
        <f>Raw_Output_10YW!AE64</f>
        <v>0</v>
      </c>
      <c r="AA62" s="214">
        <f>Raw_Output_10YW!T64</f>
        <v>0</v>
      </c>
    </row>
    <row r="63" spans="1:27" x14ac:dyDescent="0.35">
      <c r="A63" s="33">
        <v>45627</v>
      </c>
      <c r="B63" s="214">
        <f>Raw_Output_10YW!F65</f>
        <v>22.878752884149598</v>
      </c>
      <c r="C63" s="214">
        <f>VLOOKUP(C$2&amp;$A63, Raw_Output_10YW!$K:$N, 4, 0)</f>
        <v>5.6833330790201799</v>
      </c>
      <c r="D63" s="214">
        <f>VLOOKUP(D$2&amp;$A63, Raw_Output_10YW!$K:$N, 4, 0)</f>
        <v>25.966667175293001</v>
      </c>
      <c r="E63" s="214">
        <f>VLOOKUP(E$2&amp;$A63, Raw_Output_10YW!$K:$N, 4, 0)</f>
        <v>19.676666716734601</v>
      </c>
      <c r="F63" s="214">
        <f>VLOOKUP(F$2&amp;$A63, Raw_Output_10YW!$K:$N, 4, 0)</f>
        <v>17.566666159158</v>
      </c>
      <c r="G63" s="214">
        <f>VLOOKUP(G$2&amp;$A63, Raw_Output_10YW!$K:$N, 4, 0)</f>
        <v>16.399999946355798</v>
      </c>
      <c r="H63" s="214">
        <f>VLOOKUP(H$2&amp;$A63, Raw_Output_10YW!$K:$N, 4, 0)</f>
        <v>8.2000001594424194</v>
      </c>
      <c r="I63" s="214">
        <f>VLOOKUP(I$2&amp;$A63, Raw_Output_10YW!$K:$N, 4, 0)</f>
        <v>22.913332621256501</v>
      </c>
      <c r="J63" s="214">
        <f>VLOOKUP(J$2&amp;$A63, Raw_Output_10YW!$K:$N, 4, 0)</f>
        <v>25.009999593099</v>
      </c>
      <c r="L63" s="214">
        <f>Raw_Output_10YW!Q65</f>
        <v>2.0512476594448099</v>
      </c>
      <c r="M63" s="214">
        <f>VLOOKUP(M$2&amp;$A63, Raw_Output_10YW!$V:$Y, 4, 0)</f>
        <v>0</v>
      </c>
      <c r="N63" s="214">
        <f>VLOOKUP(N$2&amp;$A63, Raw_Output_10YW!$V:$Y, 4, 0)</f>
        <v>1.1666666666666701</v>
      </c>
      <c r="O63" s="214">
        <f>VLOOKUP(O$2&amp;$A63, Raw_Output_10YW!$V:$Y, 4, 0)</f>
        <v>0</v>
      </c>
      <c r="P63" s="214">
        <f>VLOOKUP(P$2&amp;$A63, Raw_Output_10YW!$V:$Y, 4, 0)</f>
        <v>1.96333328882853</v>
      </c>
      <c r="Q63" s="214">
        <f>VLOOKUP(Q$2&amp;$A63, Raw_Output_10YW!$V:$Y, 4, 0)</f>
        <v>1.98333335233231</v>
      </c>
      <c r="R63" s="214">
        <f>VLOOKUP(R$2&amp;$A63, Raw_Output_10YW!$V:$Y, 4, 0)</f>
        <v>0</v>
      </c>
      <c r="S63" s="214">
        <f>VLOOKUP(S$2&amp;$A63, Raw_Output_10YW!$V:$Y, 4, 0)</f>
        <v>0</v>
      </c>
      <c r="T63" s="214">
        <f>VLOOKUP(T$2&amp;$A63, Raw_Output_10YW!$V:$Y, 4, 0)</f>
        <v>0</v>
      </c>
      <c r="V63" s="214">
        <f>Raw_Output_10YW!AB65</f>
        <v>0</v>
      </c>
      <c r="Y63" s="214">
        <f>Raw_Output_10YW!I65</f>
        <v>0.393333330750465</v>
      </c>
      <c r="Z63" s="214">
        <f>Raw_Output_10YW!AE65</f>
        <v>0</v>
      </c>
      <c r="AA63" s="214">
        <f>Raw_Output_10YW!T65</f>
        <v>0</v>
      </c>
    </row>
    <row r="65" spans="2:27" x14ac:dyDescent="0.35">
      <c r="B65" s="16">
        <v>8.1663593679269209</v>
      </c>
      <c r="C65" s="16">
        <v>1.91000000635783</v>
      </c>
      <c r="D65" s="16">
        <v>8.5133336385091205</v>
      </c>
      <c r="E65" s="16">
        <v>6.3999997973442104</v>
      </c>
      <c r="F65" s="16">
        <v>5.7300002028544696</v>
      </c>
      <c r="G65" s="16">
        <v>5.1566665669282301</v>
      </c>
      <c r="H65" s="16">
        <v>2.6933333327372901</v>
      </c>
      <c r="I65" s="16">
        <v>7.29666646321615</v>
      </c>
      <c r="J65" s="16">
        <v>8.0233332316080705</v>
      </c>
      <c r="L65" s="16">
        <v>3.1703073352972702</v>
      </c>
      <c r="M65" s="16">
        <v>0</v>
      </c>
      <c r="N65" s="16">
        <v>2.3833333651224802</v>
      </c>
      <c r="O65" s="16">
        <v>0</v>
      </c>
      <c r="P65" s="16">
        <v>2.6899998982747402</v>
      </c>
      <c r="Q65" s="16">
        <v>2.5100000699361198</v>
      </c>
      <c r="R65" s="16">
        <v>0</v>
      </c>
      <c r="S65" s="16">
        <v>0</v>
      </c>
      <c r="T65" s="16">
        <v>0</v>
      </c>
      <c r="V65" s="16">
        <v>0.66666666666666696</v>
      </c>
      <c r="Y65" s="16">
        <v>4.0668333200961397</v>
      </c>
      <c r="Z65" s="16">
        <v>0.66666666666666696</v>
      </c>
      <c r="AA65" s="16">
        <v>1.3031666666666699</v>
      </c>
    </row>
    <row r="66" spans="2:27" x14ac:dyDescent="0.35">
      <c r="B66" s="16">
        <v>19.225463663021699</v>
      </c>
      <c r="C66" s="16">
        <v>4.7266667683919303</v>
      </c>
      <c r="D66" s="16">
        <v>21.6033325195313</v>
      </c>
      <c r="E66" s="16">
        <v>16.136667172114102</v>
      </c>
      <c r="F66" s="16">
        <v>14.486666106308499</v>
      </c>
      <c r="G66" s="16">
        <v>13.4466662108898</v>
      </c>
      <c r="H66" s="16">
        <v>6.7233334680398302</v>
      </c>
      <c r="I66" s="16">
        <v>17.513333002726199</v>
      </c>
      <c r="J66" s="16">
        <v>19.6966667175293</v>
      </c>
      <c r="L66" s="16">
        <v>0.70120299410819997</v>
      </c>
      <c r="M66" s="16">
        <v>0</v>
      </c>
      <c r="N66" s="16">
        <v>0.116666664679845</v>
      </c>
      <c r="O66" s="16">
        <v>0</v>
      </c>
      <c r="P66" s="16">
        <v>1.5533332824707</v>
      </c>
      <c r="Q66" s="16">
        <v>0.15666666502753901</v>
      </c>
      <c r="R66" s="16">
        <v>0</v>
      </c>
      <c r="S66" s="16">
        <v>0</v>
      </c>
      <c r="T66" s="16">
        <v>0</v>
      </c>
      <c r="V66" s="16">
        <v>1.9900000095367401</v>
      </c>
      <c r="Y66" s="16">
        <v>2.30364165771008</v>
      </c>
      <c r="Z66" s="16">
        <v>1.9900000095367401</v>
      </c>
      <c r="AA66" s="16">
        <v>0.36302499778072</v>
      </c>
    </row>
    <row r="67" spans="2:27" x14ac:dyDescent="0.35">
      <c r="B67" s="16">
        <v>19.225463663021699</v>
      </c>
      <c r="C67" s="16">
        <v>4.7266667683919303</v>
      </c>
      <c r="D67" s="16">
        <v>21.6033325195313</v>
      </c>
      <c r="E67" s="16">
        <v>16.136667172114102</v>
      </c>
      <c r="F67" s="16">
        <v>14.486666106308499</v>
      </c>
      <c r="G67" s="16">
        <v>13.4466662108898</v>
      </c>
      <c r="H67" s="16">
        <v>6.7233334680398302</v>
      </c>
      <c r="I67" s="16">
        <v>17.513333002726199</v>
      </c>
      <c r="J67" s="16">
        <v>19.6966667175293</v>
      </c>
      <c r="L67" s="16">
        <v>0.70120299410819997</v>
      </c>
      <c r="M67" s="16">
        <v>0</v>
      </c>
      <c r="N67" s="16">
        <v>0.116666664679845</v>
      </c>
      <c r="O67" s="16">
        <v>0</v>
      </c>
      <c r="P67" s="16">
        <v>1.5533332824707</v>
      </c>
      <c r="Q67" s="16">
        <v>0.15666666502753901</v>
      </c>
      <c r="R67" s="16">
        <v>0</v>
      </c>
      <c r="S67" s="16">
        <v>0</v>
      </c>
      <c r="T67" s="16">
        <v>0</v>
      </c>
      <c r="V67" s="16">
        <v>1.9900000095367401</v>
      </c>
      <c r="Y67" s="16">
        <v>2.30364165771008</v>
      </c>
      <c r="Z67" s="16">
        <v>1.9900000095367401</v>
      </c>
      <c r="AA67" s="16">
        <v>0.36302499778072</v>
      </c>
    </row>
    <row r="68" spans="2:27" x14ac:dyDescent="0.35">
      <c r="B68" s="16">
        <v>19.225463663021699</v>
      </c>
      <c r="C68" s="16">
        <v>4.7266667683919303</v>
      </c>
      <c r="D68" s="16">
        <v>21.6033325195313</v>
      </c>
      <c r="E68" s="16">
        <v>16.136667172114102</v>
      </c>
      <c r="F68" s="16">
        <v>14.486666106308499</v>
      </c>
      <c r="G68" s="16">
        <v>13.4466662108898</v>
      </c>
      <c r="H68" s="16">
        <v>6.7233334680398302</v>
      </c>
      <c r="I68" s="16">
        <v>17.513333002726199</v>
      </c>
      <c r="J68" s="16">
        <v>19.6966667175293</v>
      </c>
      <c r="L68" s="16">
        <v>0.70120299410819997</v>
      </c>
      <c r="M68" s="16">
        <v>0</v>
      </c>
      <c r="N68" s="16">
        <v>0.116666664679845</v>
      </c>
      <c r="O68" s="16">
        <v>0</v>
      </c>
      <c r="P68" s="16">
        <v>1.5533332824707</v>
      </c>
      <c r="Q68" s="16">
        <v>0.15666666502753901</v>
      </c>
      <c r="R68" s="16">
        <v>0</v>
      </c>
      <c r="S68" s="16">
        <v>0</v>
      </c>
      <c r="T68" s="16">
        <v>0</v>
      </c>
      <c r="V68" s="16">
        <v>1.9900000095367401</v>
      </c>
      <c r="Y68" s="16">
        <v>2.30364165771008</v>
      </c>
      <c r="Z68" s="16">
        <v>1.9900000095367401</v>
      </c>
      <c r="AA68" s="16">
        <v>0.36302499778072</v>
      </c>
    </row>
    <row r="69" spans="2:27" x14ac:dyDescent="0.35">
      <c r="B69" s="16">
        <v>26.197609196337101</v>
      </c>
      <c r="C69" s="16">
        <v>6.54666646321615</v>
      </c>
      <c r="D69" s="16">
        <v>29.706667582194001</v>
      </c>
      <c r="E69" s="16">
        <v>22.7500005165736</v>
      </c>
      <c r="F69" s="16">
        <v>19.876666463911501</v>
      </c>
      <c r="G69" s="16">
        <v>18.666666507720901</v>
      </c>
      <c r="H69" s="16">
        <v>9.5100000997384395</v>
      </c>
      <c r="I69" s="16">
        <v>24.576666514078799</v>
      </c>
      <c r="J69" s="16">
        <v>27.183334350585898</v>
      </c>
      <c r="L69" s="16">
        <v>0.93905733999411301</v>
      </c>
      <c r="M69" s="16">
        <v>0</v>
      </c>
      <c r="N69" s="16">
        <v>0.46666665871938101</v>
      </c>
      <c r="O69" s="16">
        <v>0</v>
      </c>
      <c r="P69" s="16">
        <v>1.0933333237965901</v>
      </c>
      <c r="Q69" s="16">
        <v>0.78999999165534995</v>
      </c>
      <c r="R69" s="16">
        <v>0</v>
      </c>
      <c r="S69" s="16">
        <v>0</v>
      </c>
      <c r="T69" s="16">
        <v>0</v>
      </c>
      <c r="V69" s="16">
        <v>1.14666668574015</v>
      </c>
      <c r="Y69" s="16">
        <v>1.71686501913269</v>
      </c>
      <c r="Z69" s="16">
        <v>1.14666668574015</v>
      </c>
      <c r="AA69" s="16">
        <v>0.17313500133156801</v>
      </c>
    </row>
    <row r="70" spans="2:27" x14ac:dyDescent="0.35">
      <c r="B70" s="16">
        <v>26.197609196337101</v>
      </c>
      <c r="C70" s="16">
        <v>6.54666646321615</v>
      </c>
      <c r="D70" s="16">
        <v>29.706667582194001</v>
      </c>
      <c r="E70" s="16">
        <v>22.7500005165736</v>
      </c>
      <c r="F70" s="16">
        <v>19.876666463911501</v>
      </c>
      <c r="G70" s="16">
        <v>18.666666507720901</v>
      </c>
      <c r="H70" s="16">
        <v>9.5100000997384395</v>
      </c>
      <c r="I70" s="16">
        <v>24.576666514078799</v>
      </c>
      <c r="J70" s="16">
        <v>27.183334350585898</v>
      </c>
      <c r="L70" s="16">
        <v>0.93905733999411301</v>
      </c>
      <c r="M70" s="16">
        <v>0</v>
      </c>
      <c r="N70" s="16">
        <v>0.46666665871938101</v>
      </c>
      <c r="O70" s="16">
        <v>0</v>
      </c>
      <c r="P70" s="16">
        <v>1.0933333237965901</v>
      </c>
      <c r="Q70" s="16">
        <v>0.78999999165534995</v>
      </c>
      <c r="R70" s="16">
        <v>0</v>
      </c>
      <c r="S70" s="16">
        <v>0</v>
      </c>
      <c r="T70" s="16">
        <v>0</v>
      </c>
      <c r="V70" s="16">
        <v>1.14666668574015</v>
      </c>
      <c r="Y70" s="16">
        <v>1.71686501913269</v>
      </c>
      <c r="Z70" s="16">
        <v>1.14666668574015</v>
      </c>
      <c r="AA70" s="16">
        <v>0.17313500133156801</v>
      </c>
    </row>
    <row r="71" spans="2:27" x14ac:dyDescent="0.35">
      <c r="B71" s="16">
        <v>26.197609196337101</v>
      </c>
      <c r="C71" s="16">
        <v>6.54666646321615</v>
      </c>
      <c r="D71" s="16">
        <v>29.706667582194001</v>
      </c>
      <c r="E71" s="16">
        <v>22.7500005165736</v>
      </c>
      <c r="F71" s="16">
        <v>19.876666463911501</v>
      </c>
      <c r="G71" s="16">
        <v>18.666666507720901</v>
      </c>
      <c r="H71" s="16">
        <v>9.5100000997384395</v>
      </c>
      <c r="I71" s="16">
        <v>24.576666514078799</v>
      </c>
      <c r="J71" s="16">
        <v>27.183334350585898</v>
      </c>
      <c r="L71" s="16">
        <v>0.93905733999411301</v>
      </c>
      <c r="M71" s="16">
        <v>0</v>
      </c>
      <c r="N71" s="16">
        <v>0.46666665871938101</v>
      </c>
      <c r="O71" s="16">
        <v>0</v>
      </c>
      <c r="P71" s="16">
        <v>1.0933333237965901</v>
      </c>
      <c r="Q71" s="16">
        <v>0.78999999165534995</v>
      </c>
      <c r="R71" s="16">
        <v>0</v>
      </c>
      <c r="S71" s="16">
        <v>0</v>
      </c>
      <c r="T71" s="16">
        <v>0</v>
      </c>
      <c r="V71" s="16">
        <v>1.14666668574015</v>
      </c>
      <c r="Y71" s="16">
        <v>1.71686501913269</v>
      </c>
      <c r="Z71" s="16">
        <v>1.14666668574015</v>
      </c>
      <c r="AA71" s="16">
        <v>0.17313500133156801</v>
      </c>
    </row>
    <row r="72" spans="2:27" x14ac:dyDescent="0.35">
      <c r="B72" s="16">
        <v>24.786639564524101</v>
      </c>
      <c r="C72" s="16">
        <v>6.4099998474121103</v>
      </c>
      <c r="D72" s="16">
        <v>28.056666056315098</v>
      </c>
      <c r="E72" s="16">
        <v>21.623332977294901</v>
      </c>
      <c r="F72" s="16">
        <v>19.5599993901948</v>
      </c>
      <c r="G72" s="16">
        <v>17.756666759649899</v>
      </c>
      <c r="H72" s="16">
        <v>8.7699995438257901</v>
      </c>
      <c r="I72" s="16">
        <v>23.810000101725301</v>
      </c>
      <c r="J72" s="16">
        <v>26.2200012207031</v>
      </c>
      <c r="L72" s="16">
        <v>1.5600273278454899</v>
      </c>
      <c r="M72" s="16">
        <v>0</v>
      </c>
      <c r="N72" s="16">
        <v>0.43333331743876102</v>
      </c>
      <c r="O72" s="16">
        <v>0</v>
      </c>
      <c r="P72" s="16">
        <v>2.7999998728434199</v>
      </c>
      <c r="Q72" s="16">
        <v>0.38333332538604697</v>
      </c>
      <c r="R72" s="16">
        <v>0</v>
      </c>
      <c r="S72" s="16">
        <v>0</v>
      </c>
      <c r="T72" s="16">
        <v>0</v>
      </c>
      <c r="V72" s="16">
        <v>1.6233332951863599</v>
      </c>
      <c r="Y72" s="16">
        <v>1.4628399732212201</v>
      </c>
      <c r="Z72" s="16">
        <v>1.6233332951863599</v>
      </c>
      <c r="AA72" s="16">
        <v>0.16382666577895499</v>
      </c>
    </row>
    <row r="73" spans="2:27" x14ac:dyDescent="0.35">
      <c r="B73" s="16">
        <v>24.786639564524101</v>
      </c>
      <c r="C73" s="16">
        <v>6.4099998474121103</v>
      </c>
      <c r="D73" s="16">
        <v>28.056666056315098</v>
      </c>
      <c r="E73" s="16">
        <v>21.623332977294901</v>
      </c>
      <c r="F73" s="16">
        <v>19.5599993901948</v>
      </c>
      <c r="G73" s="16">
        <v>17.756666759649899</v>
      </c>
      <c r="H73" s="16">
        <v>8.7699995438257901</v>
      </c>
      <c r="I73" s="16">
        <v>23.810000101725301</v>
      </c>
      <c r="J73" s="16">
        <v>26.2200012207031</v>
      </c>
      <c r="L73" s="16">
        <v>1.5600273278454899</v>
      </c>
      <c r="M73" s="16">
        <v>0</v>
      </c>
      <c r="N73" s="16">
        <v>0.43333331743876102</v>
      </c>
      <c r="O73" s="16">
        <v>0</v>
      </c>
      <c r="P73" s="16">
        <v>2.7999998728434199</v>
      </c>
      <c r="Q73" s="16">
        <v>0.38333332538604697</v>
      </c>
      <c r="R73" s="16">
        <v>0</v>
      </c>
      <c r="S73" s="16">
        <v>0</v>
      </c>
      <c r="T73" s="16">
        <v>0</v>
      </c>
      <c r="V73" s="16">
        <v>1.6233332951863599</v>
      </c>
      <c r="Y73" s="16">
        <v>1.4628399732212201</v>
      </c>
      <c r="Z73" s="16">
        <v>1.6233332951863599</v>
      </c>
      <c r="AA73" s="16">
        <v>0.16382666577895499</v>
      </c>
    </row>
    <row r="74" spans="2:27" x14ac:dyDescent="0.35">
      <c r="B74" s="16">
        <v>24.786639564524101</v>
      </c>
      <c r="C74" s="16">
        <v>6.4099998474121103</v>
      </c>
      <c r="D74" s="16">
        <v>28.056666056315098</v>
      </c>
      <c r="E74" s="16">
        <v>21.623332977294901</v>
      </c>
      <c r="F74" s="16">
        <v>19.5599993901948</v>
      </c>
      <c r="G74" s="16">
        <v>17.756666759649899</v>
      </c>
      <c r="H74" s="16">
        <v>8.7699995438257901</v>
      </c>
      <c r="I74" s="16">
        <v>23.810000101725301</v>
      </c>
      <c r="J74" s="16">
        <v>26.2200012207031</v>
      </c>
      <c r="L74" s="16">
        <v>1.5600273278454899</v>
      </c>
      <c r="M74" s="16">
        <v>0</v>
      </c>
      <c r="N74" s="16">
        <v>0.43333331743876102</v>
      </c>
      <c r="O74" s="16">
        <v>0</v>
      </c>
      <c r="P74" s="16">
        <v>2.7999998728434199</v>
      </c>
      <c r="Q74" s="16">
        <v>0.38333332538604697</v>
      </c>
      <c r="R74" s="16">
        <v>0</v>
      </c>
      <c r="S74" s="16">
        <v>0</v>
      </c>
      <c r="T74" s="16">
        <v>0</v>
      </c>
      <c r="V74" s="16">
        <v>1.6233332951863599</v>
      </c>
      <c r="Y74" s="16">
        <v>1.4628399732212201</v>
      </c>
      <c r="Z74" s="16">
        <v>1.6233332951863599</v>
      </c>
      <c r="AA74" s="16">
        <v>0.16382666577895499</v>
      </c>
    </row>
    <row r="75" spans="2:27" x14ac:dyDescent="0.35">
      <c r="B75" s="16">
        <v>22.584589618881498</v>
      </c>
      <c r="C75" s="16">
        <v>5.5033334096272801</v>
      </c>
      <c r="D75" s="16">
        <v>25.216667175293001</v>
      </c>
      <c r="E75" s="16">
        <v>19.053333083788601</v>
      </c>
      <c r="F75" s="16">
        <v>17.450000610202601</v>
      </c>
      <c r="G75" s="16">
        <v>15.9600004057089</v>
      </c>
      <c r="H75" s="16">
        <v>8.1166667938232404</v>
      </c>
      <c r="I75" s="16">
        <v>21.8333339691162</v>
      </c>
      <c r="J75" s="16">
        <v>24.009999593099</v>
      </c>
      <c r="L75" s="16">
        <v>1.5820776835679999</v>
      </c>
      <c r="M75" s="16">
        <v>0</v>
      </c>
      <c r="N75" s="16">
        <v>1.0433333714803099</v>
      </c>
      <c r="O75" s="16">
        <v>0</v>
      </c>
      <c r="P75" s="16">
        <v>1.6366666158040399</v>
      </c>
      <c r="Q75" s="16">
        <v>0.55333332220713305</v>
      </c>
      <c r="R75" s="16">
        <v>0</v>
      </c>
      <c r="S75" s="16">
        <v>0</v>
      </c>
      <c r="T75" s="16">
        <v>0</v>
      </c>
      <c r="V75" s="16">
        <v>3.78333346048991</v>
      </c>
      <c r="Y75" s="16">
        <v>1.2807133327921201</v>
      </c>
      <c r="Z75" s="16">
        <v>3.78333346048991</v>
      </c>
      <c r="AA75" s="16">
        <v>0.21595332711935</v>
      </c>
    </row>
    <row r="76" spans="2:27" x14ac:dyDescent="0.35">
      <c r="B76" s="16">
        <v>22.584589618881498</v>
      </c>
      <c r="C76" s="16">
        <v>5.5033334096272801</v>
      </c>
      <c r="D76" s="16">
        <v>25.216667175293001</v>
      </c>
      <c r="E76" s="16">
        <v>19.053333083788601</v>
      </c>
      <c r="F76" s="16">
        <v>17.450000610202601</v>
      </c>
      <c r="G76" s="16">
        <v>15.9600004057089</v>
      </c>
      <c r="H76" s="16">
        <v>8.1166667938232404</v>
      </c>
      <c r="I76" s="16">
        <v>21.8333339691162</v>
      </c>
      <c r="J76" s="16">
        <v>24.009999593099</v>
      </c>
      <c r="L76" s="16">
        <v>1.5820776835679999</v>
      </c>
      <c r="M76" s="16">
        <v>0</v>
      </c>
      <c r="N76" s="16">
        <v>1.0433333714803099</v>
      </c>
      <c r="O76" s="16">
        <v>0</v>
      </c>
      <c r="P76" s="16">
        <v>1.6366666158040399</v>
      </c>
      <c r="Q76" s="16">
        <v>0.55333332220713305</v>
      </c>
      <c r="R76" s="16">
        <v>0</v>
      </c>
      <c r="S76" s="16">
        <v>0</v>
      </c>
      <c r="T76" s="16">
        <v>0</v>
      </c>
      <c r="V76" s="16">
        <v>3.78333346048991</v>
      </c>
      <c r="Y76" s="16">
        <v>1.2807133327921201</v>
      </c>
      <c r="Z76" s="16">
        <v>3.78333346048991</v>
      </c>
      <c r="AA76" s="16">
        <v>0.21595332711935</v>
      </c>
    </row>
    <row r="77" spans="2:27" x14ac:dyDescent="0.35">
      <c r="B77" s="16">
        <v>22.584589618881498</v>
      </c>
      <c r="C77" s="16">
        <v>5.5033334096272801</v>
      </c>
      <c r="D77" s="16">
        <v>25.216667175293001</v>
      </c>
      <c r="E77" s="16">
        <v>19.053333083788601</v>
      </c>
      <c r="F77" s="16">
        <v>17.450000610202601</v>
      </c>
      <c r="G77" s="16">
        <v>15.9600004057089</v>
      </c>
      <c r="H77" s="16">
        <v>8.1166667938232404</v>
      </c>
      <c r="I77" s="16">
        <v>21.8333339691162</v>
      </c>
      <c r="J77" s="16">
        <v>24.009999593099</v>
      </c>
      <c r="L77" s="16">
        <v>1.5820776835679999</v>
      </c>
      <c r="M77" s="16">
        <v>0</v>
      </c>
      <c r="N77" s="16">
        <v>1.0433333714803099</v>
      </c>
      <c r="O77" s="16">
        <v>0</v>
      </c>
      <c r="P77" s="16">
        <v>1.6366666158040399</v>
      </c>
      <c r="Q77" s="16">
        <v>0.55333332220713305</v>
      </c>
      <c r="R77" s="16">
        <v>0</v>
      </c>
      <c r="S77" s="16">
        <v>0</v>
      </c>
      <c r="T77" s="16">
        <v>0</v>
      </c>
      <c r="V77" s="16">
        <v>3.78333346048991</v>
      </c>
      <c r="Y77" s="16">
        <v>1.2807133327921201</v>
      </c>
      <c r="Z77" s="16">
        <v>3.78333346048991</v>
      </c>
      <c r="AA77" s="16">
        <v>0.21595332711935</v>
      </c>
    </row>
    <row r="78" spans="2:27" x14ac:dyDescent="0.35">
      <c r="B78" s="16">
        <v>19.453374510447201</v>
      </c>
      <c r="C78" s="16">
        <v>4.7566668192545603</v>
      </c>
      <c r="D78" s="16">
        <v>21.589998881022101</v>
      </c>
      <c r="E78" s="16">
        <v>16.120000203450498</v>
      </c>
      <c r="F78" s="16">
        <v>14.523333232849801</v>
      </c>
      <c r="G78" s="16">
        <v>13.529999385277399</v>
      </c>
      <c r="H78" s="16">
        <v>6.63999993602435</v>
      </c>
      <c r="I78" s="16">
        <v>18.179999669392899</v>
      </c>
      <c r="J78" s="16">
        <v>20.023333231608099</v>
      </c>
      <c r="L78" s="16">
        <v>0.72662499999999997</v>
      </c>
      <c r="M78" s="16">
        <v>0</v>
      </c>
      <c r="N78" s="16">
        <v>6.6666665176550602E-3</v>
      </c>
      <c r="O78" s="16">
        <v>0</v>
      </c>
      <c r="P78" s="16">
        <v>1.20333329836528</v>
      </c>
      <c r="Q78" s="16">
        <v>0.33333334264655901</v>
      </c>
      <c r="R78" s="16">
        <v>0</v>
      </c>
      <c r="S78" s="16">
        <v>0</v>
      </c>
      <c r="T78" s="16">
        <v>0</v>
      </c>
      <c r="V78" s="16">
        <v>3.1533333460489898</v>
      </c>
      <c r="Y78" s="16">
        <v>0.97000001743435904</v>
      </c>
      <c r="Z78" s="16">
        <v>3.1533333460489898</v>
      </c>
      <c r="AA78" s="16">
        <v>0</v>
      </c>
    </row>
    <row r="79" spans="2:27" x14ac:dyDescent="0.35">
      <c r="B79" s="16">
        <v>19.453374510447201</v>
      </c>
      <c r="C79" s="16">
        <v>4.7566668192545603</v>
      </c>
      <c r="D79" s="16">
        <v>21.589998881022101</v>
      </c>
      <c r="E79" s="16">
        <v>16.120000203450498</v>
      </c>
      <c r="F79" s="16">
        <v>14.523333232849801</v>
      </c>
      <c r="G79" s="16">
        <v>13.529999385277399</v>
      </c>
      <c r="H79" s="16">
        <v>6.63999993602435</v>
      </c>
      <c r="I79" s="16">
        <v>18.179999669392899</v>
      </c>
      <c r="J79" s="16">
        <v>20.023333231608099</v>
      </c>
      <c r="L79" s="16">
        <v>0.72662499999999997</v>
      </c>
      <c r="M79" s="16">
        <v>0</v>
      </c>
      <c r="N79" s="16">
        <v>6.6666665176550602E-3</v>
      </c>
      <c r="O79" s="16">
        <v>0</v>
      </c>
      <c r="P79" s="16">
        <v>1.20333329836528</v>
      </c>
      <c r="Q79" s="16">
        <v>0.33333334264655901</v>
      </c>
      <c r="R79" s="16">
        <v>0</v>
      </c>
      <c r="S79" s="16">
        <v>0</v>
      </c>
      <c r="T79" s="16">
        <v>0</v>
      </c>
      <c r="V79" s="16">
        <v>3.1533333460489898</v>
      </c>
      <c r="Y79" s="16">
        <v>0.97000001743435904</v>
      </c>
      <c r="Z79" s="16">
        <v>3.1533333460489898</v>
      </c>
      <c r="AA79" s="16">
        <v>0</v>
      </c>
    </row>
    <row r="80" spans="2:27" x14ac:dyDescent="0.35">
      <c r="B80" s="16">
        <v>19.453374510447201</v>
      </c>
      <c r="C80" s="16">
        <v>4.7566668192545603</v>
      </c>
      <c r="D80" s="16">
        <v>21.589998881022101</v>
      </c>
      <c r="E80" s="16">
        <v>16.120000203450498</v>
      </c>
      <c r="F80" s="16">
        <v>14.523333232849801</v>
      </c>
      <c r="G80" s="16">
        <v>13.529999385277399</v>
      </c>
      <c r="H80" s="16">
        <v>6.63999993602435</v>
      </c>
      <c r="I80" s="16">
        <v>18.179999669392899</v>
      </c>
      <c r="J80" s="16">
        <v>20.023333231608099</v>
      </c>
      <c r="L80" s="16">
        <v>0.72662499999999997</v>
      </c>
      <c r="M80" s="16">
        <v>0</v>
      </c>
      <c r="N80" s="16">
        <v>6.6666665176550602E-3</v>
      </c>
      <c r="O80" s="16">
        <v>0</v>
      </c>
      <c r="P80" s="16">
        <v>1.20333329836528</v>
      </c>
      <c r="Q80" s="16">
        <v>0.33333334264655901</v>
      </c>
      <c r="R80" s="16">
        <v>0</v>
      </c>
      <c r="S80" s="16">
        <v>0</v>
      </c>
      <c r="T80" s="16">
        <v>0</v>
      </c>
      <c r="V80" s="16">
        <v>3.1533333460489898</v>
      </c>
      <c r="Y80" s="16">
        <v>0.97000001743435904</v>
      </c>
      <c r="Z80" s="16">
        <v>3.1533333460489898</v>
      </c>
      <c r="AA80" s="16">
        <v>0</v>
      </c>
    </row>
    <row r="81" spans="2:27" x14ac:dyDescent="0.35">
      <c r="B81" s="16">
        <v>25.9607874703844</v>
      </c>
      <c r="C81" s="16">
        <v>6.5</v>
      </c>
      <c r="D81" s="16">
        <v>29.253334045410199</v>
      </c>
      <c r="E81" s="16">
        <v>22.390001018842099</v>
      </c>
      <c r="F81" s="16">
        <v>20.026666563004301</v>
      </c>
      <c r="G81" s="16">
        <v>18.646666715542501</v>
      </c>
      <c r="H81" s="16">
        <v>9.5866668969392794</v>
      </c>
      <c r="I81" s="16">
        <v>25.023333231608099</v>
      </c>
      <c r="J81" s="16">
        <v>27.486666361490901</v>
      </c>
      <c r="L81" s="16">
        <v>1.17587930436532</v>
      </c>
      <c r="M81" s="16">
        <v>0</v>
      </c>
      <c r="N81" s="16">
        <v>1.6666666915019401E-2</v>
      </c>
      <c r="O81" s="16">
        <v>0</v>
      </c>
      <c r="P81" s="16">
        <v>2.6233332951863599</v>
      </c>
      <c r="Q81" s="16">
        <v>2.6666666070620199E-2</v>
      </c>
      <c r="R81" s="16">
        <v>0</v>
      </c>
      <c r="S81" s="16">
        <v>0</v>
      </c>
      <c r="T81" s="16">
        <v>0</v>
      </c>
      <c r="V81" s="16">
        <v>1.8566666444142701</v>
      </c>
      <c r="Y81" s="16">
        <v>1.3599999491125301</v>
      </c>
      <c r="Z81" s="16">
        <v>1.8566666444142701</v>
      </c>
      <c r="AA81" s="16">
        <v>0</v>
      </c>
    </row>
    <row r="82" spans="2:27" x14ac:dyDescent="0.35">
      <c r="B82" s="16">
        <v>25.9607874703844</v>
      </c>
      <c r="C82" s="16">
        <v>6.5</v>
      </c>
      <c r="D82" s="16">
        <v>29.253334045410199</v>
      </c>
      <c r="E82" s="16">
        <v>22.390001018842099</v>
      </c>
      <c r="F82" s="16">
        <v>20.026666563004301</v>
      </c>
      <c r="G82" s="16">
        <v>18.646666715542501</v>
      </c>
      <c r="H82" s="16">
        <v>9.5866668969392794</v>
      </c>
      <c r="I82" s="16">
        <v>25.023333231608099</v>
      </c>
      <c r="J82" s="16">
        <v>27.486666361490901</v>
      </c>
      <c r="L82" s="16">
        <v>1.17587930436532</v>
      </c>
      <c r="M82" s="16">
        <v>0</v>
      </c>
      <c r="N82" s="16">
        <v>1.6666666915019401E-2</v>
      </c>
      <c r="O82" s="16">
        <v>0</v>
      </c>
      <c r="P82" s="16">
        <v>2.6233332951863599</v>
      </c>
      <c r="Q82" s="16">
        <v>2.6666666070620199E-2</v>
      </c>
      <c r="R82" s="16">
        <v>0</v>
      </c>
      <c r="S82" s="16">
        <v>0</v>
      </c>
      <c r="T82" s="16">
        <v>0</v>
      </c>
      <c r="V82" s="16">
        <v>1.8566666444142701</v>
      </c>
      <c r="Y82" s="16">
        <v>1.3599999491125301</v>
      </c>
      <c r="Z82" s="16">
        <v>1.8566666444142701</v>
      </c>
      <c r="AA82" s="16">
        <v>0</v>
      </c>
    </row>
    <row r="83" spans="2:27" x14ac:dyDescent="0.35">
      <c r="B83" s="16">
        <v>25.9607874703844</v>
      </c>
      <c r="C83" s="16">
        <v>6.5</v>
      </c>
      <c r="D83" s="16">
        <v>29.253334045410199</v>
      </c>
      <c r="E83" s="16">
        <v>22.390001018842099</v>
      </c>
      <c r="F83" s="16">
        <v>20.026666563004301</v>
      </c>
      <c r="G83" s="16">
        <v>18.646666715542501</v>
      </c>
      <c r="H83" s="16">
        <v>9.5866668969392794</v>
      </c>
      <c r="I83" s="16">
        <v>25.023333231608099</v>
      </c>
      <c r="J83" s="16">
        <v>27.486666361490901</v>
      </c>
      <c r="L83" s="16">
        <v>1.17587930436532</v>
      </c>
      <c r="M83" s="16">
        <v>0</v>
      </c>
      <c r="N83" s="16">
        <v>1.6666666915019401E-2</v>
      </c>
      <c r="O83" s="16">
        <v>0</v>
      </c>
      <c r="P83" s="16">
        <v>2.6233332951863599</v>
      </c>
      <c r="Q83" s="16">
        <v>2.6666666070620199E-2</v>
      </c>
      <c r="R83" s="16">
        <v>0</v>
      </c>
      <c r="S83" s="16">
        <v>0</v>
      </c>
      <c r="T83" s="16">
        <v>0</v>
      </c>
      <c r="V83" s="16">
        <v>1.8566666444142701</v>
      </c>
      <c r="Y83" s="16">
        <v>1.3599999491125301</v>
      </c>
      <c r="Z83" s="16">
        <v>1.8566666444142701</v>
      </c>
      <c r="AA83" s="16">
        <v>0</v>
      </c>
    </row>
    <row r="84" spans="2:27" x14ac:dyDescent="0.35">
      <c r="B84" s="16">
        <v>25.119215085518402</v>
      </c>
      <c r="C84" s="16">
        <v>6.0933335622151699</v>
      </c>
      <c r="D84" s="16">
        <v>27.966667175293001</v>
      </c>
      <c r="E84" s="16">
        <v>21.666666368643401</v>
      </c>
      <c r="F84" s="16">
        <v>19.529999492689999</v>
      </c>
      <c r="G84" s="16">
        <v>17.693333586057001</v>
      </c>
      <c r="H84" s="16">
        <v>8.9333330541849101</v>
      </c>
      <c r="I84" s="16">
        <v>24.319999694824201</v>
      </c>
      <c r="J84" s="16">
        <v>26.606666564941399</v>
      </c>
      <c r="L84" s="16">
        <v>1.8607850130279899</v>
      </c>
      <c r="M84" s="16">
        <v>0</v>
      </c>
      <c r="N84" s="16">
        <v>0.71000003814697299</v>
      </c>
      <c r="O84" s="16">
        <v>0</v>
      </c>
      <c r="P84" s="16">
        <v>2.9233334859212201</v>
      </c>
      <c r="Q84" s="16">
        <v>0.46999999880790699</v>
      </c>
      <c r="R84" s="16">
        <v>0</v>
      </c>
      <c r="S84" s="16">
        <v>0</v>
      </c>
      <c r="T84" s="16">
        <v>0</v>
      </c>
      <c r="V84" s="16">
        <v>2.0833333333333299</v>
      </c>
      <c r="Y84" s="16">
        <v>1.77851331578692</v>
      </c>
      <c r="Z84" s="16">
        <v>2.0833333333333299</v>
      </c>
      <c r="AA84" s="16">
        <v>0.14148666489124301</v>
      </c>
    </row>
    <row r="85" spans="2:27" x14ac:dyDescent="0.35">
      <c r="B85" s="16">
        <v>25.119215085518402</v>
      </c>
      <c r="C85" s="16">
        <v>6.0933335622151699</v>
      </c>
      <c r="D85" s="16">
        <v>27.966667175293001</v>
      </c>
      <c r="E85" s="16">
        <v>21.666666368643401</v>
      </c>
      <c r="F85" s="16">
        <v>19.529999492689999</v>
      </c>
      <c r="G85" s="16">
        <v>17.693333586057001</v>
      </c>
      <c r="H85" s="16">
        <v>8.9333330541849101</v>
      </c>
      <c r="I85" s="16">
        <v>24.319999694824201</v>
      </c>
      <c r="J85" s="16">
        <v>26.606666564941399</v>
      </c>
      <c r="L85" s="16">
        <v>1.8607850130279899</v>
      </c>
      <c r="M85" s="16">
        <v>0</v>
      </c>
      <c r="N85" s="16">
        <v>0.71000003814697299</v>
      </c>
      <c r="O85" s="16">
        <v>0</v>
      </c>
      <c r="P85" s="16">
        <v>2.9233334859212201</v>
      </c>
      <c r="Q85" s="16">
        <v>0.46999999880790699</v>
      </c>
      <c r="R85" s="16">
        <v>0</v>
      </c>
      <c r="S85" s="16">
        <v>0</v>
      </c>
      <c r="T85" s="16">
        <v>0</v>
      </c>
      <c r="V85" s="16">
        <v>2.0833333333333299</v>
      </c>
      <c r="Y85" s="16">
        <v>1.77851331578692</v>
      </c>
      <c r="Z85" s="16">
        <v>2.0833333333333299</v>
      </c>
      <c r="AA85" s="16">
        <v>0.14148666489124301</v>
      </c>
    </row>
    <row r="86" spans="2:27" x14ac:dyDescent="0.35">
      <c r="B86" s="16">
        <v>25.119215085518402</v>
      </c>
      <c r="C86" s="16">
        <v>6.0933335622151699</v>
      </c>
      <c r="D86" s="16">
        <v>27.966667175293001</v>
      </c>
      <c r="E86" s="16">
        <v>21.666666368643401</v>
      </c>
      <c r="F86" s="16">
        <v>19.529999492689999</v>
      </c>
      <c r="G86" s="16">
        <v>17.693333586057001</v>
      </c>
      <c r="H86" s="16">
        <v>8.9333330541849101</v>
      </c>
      <c r="I86" s="16">
        <v>24.319999694824201</v>
      </c>
      <c r="J86" s="16">
        <v>26.606666564941399</v>
      </c>
      <c r="L86" s="16">
        <v>1.8607850130279899</v>
      </c>
      <c r="M86" s="16">
        <v>0</v>
      </c>
      <c r="N86" s="16">
        <v>0.71000003814697299</v>
      </c>
      <c r="O86" s="16">
        <v>0</v>
      </c>
      <c r="P86" s="16">
        <v>2.9233334859212201</v>
      </c>
      <c r="Q86" s="16">
        <v>0.46999999880790699</v>
      </c>
      <c r="R86" s="16">
        <v>0</v>
      </c>
      <c r="S86" s="16">
        <v>0</v>
      </c>
      <c r="T86" s="16">
        <v>0</v>
      </c>
      <c r="V86" s="16">
        <v>2.0833333333333299</v>
      </c>
      <c r="Y86" s="16">
        <v>1.77851331578692</v>
      </c>
      <c r="Z86" s="16">
        <v>2.0833333333333299</v>
      </c>
      <c r="AA86" s="16">
        <v>0.14148666489124301</v>
      </c>
    </row>
    <row r="87" spans="2:27" x14ac:dyDescent="0.35">
      <c r="B87" s="16">
        <v>22.387788259601599</v>
      </c>
      <c r="C87" s="16">
        <v>5.7133331298828098</v>
      </c>
      <c r="D87" s="16">
        <v>25.056666056315098</v>
      </c>
      <c r="E87" s="16">
        <v>19.1566664179166</v>
      </c>
      <c r="F87" s="16">
        <v>16.9466663605223</v>
      </c>
      <c r="G87" s="16">
        <v>16.093333075443901</v>
      </c>
      <c r="H87" s="16">
        <v>8.0866668770710604</v>
      </c>
      <c r="I87" s="16">
        <v>22.633333841959601</v>
      </c>
      <c r="J87" s="16">
        <v>24.5833333333333</v>
      </c>
      <c r="L87" s="16">
        <v>1.02887832759221</v>
      </c>
      <c r="M87" s="16">
        <v>0</v>
      </c>
      <c r="N87" s="16">
        <v>0.33999999364217098</v>
      </c>
      <c r="O87" s="16">
        <v>0</v>
      </c>
      <c r="P87" s="16">
        <v>1.46000003814697</v>
      </c>
      <c r="Q87" s="16">
        <v>0.29999999205271399</v>
      </c>
      <c r="R87" s="16">
        <v>0</v>
      </c>
      <c r="S87" s="16">
        <v>0</v>
      </c>
      <c r="T87" s="16">
        <v>0</v>
      </c>
      <c r="V87" s="16">
        <v>1.56333335240682</v>
      </c>
      <c r="Y87" s="16">
        <v>0.86666667337218894</v>
      </c>
      <c r="Z87" s="16">
        <v>1.56333335240682</v>
      </c>
      <c r="AA87" s="16">
        <v>0</v>
      </c>
    </row>
    <row r="88" spans="2:27" x14ac:dyDescent="0.35">
      <c r="B88" s="16">
        <v>22.387788259601599</v>
      </c>
      <c r="C88" s="16">
        <v>5.7133331298828098</v>
      </c>
      <c r="D88" s="16">
        <v>25.056666056315098</v>
      </c>
      <c r="E88" s="16">
        <v>19.1566664179166</v>
      </c>
      <c r="F88" s="16">
        <v>16.9466663605223</v>
      </c>
      <c r="G88" s="16">
        <v>16.093333075443901</v>
      </c>
      <c r="H88" s="16">
        <v>8.0866668770710604</v>
      </c>
      <c r="I88" s="16">
        <v>22.633333841959601</v>
      </c>
      <c r="J88" s="16">
        <v>24.5833333333333</v>
      </c>
      <c r="L88" s="16">
        <v>1.02887832759221</v>
      </c>
      <c r="M88" s="16">
        <v>0</v>
      </c>
      <c r="N88" s="16">
        <v>0.33999999364217098</v>
      </c>
      <c r="O88" s="16">
        <v>0</v>
      </c>
      <c r="P88" s="16">
        <v>1.46000003814697</v>
      </c>
      <c r="Q88" s="16">
        <v>0.29999999205271399</v>
      </c>
      <c r="R88" s="16">
        <v>0</v>
      </c>
      <c r="S88" s="16">
        <v>0</v>
      </c>
      <c r="T88" s="16">
        <v>0</v>
      </c>
      <c r="V88" s="16">
        <v>1.56333335240682</v>
      </c>
      <c r="Y88" s="16">
        <v>0.86666667337218894</v>
      </c>
      <c r="Z88" s="16">
        <v>1.56333335240682</v>
      </c>
      <c r="AA88" s="16">
        <v>0</v>
      </c>
    </row>
    <row r="89" spans="2:27" x14ac:dyDescent="0.35">
      <c r="B89" s="16">
        <v>22.387788259601599</v>
      </c>
      <c r="C89" s="16">
        <v>5.7133331298828098</v>
      </c>
      <c r="D89" s="16">
        <v>25.056666056315098</v>
      </c>
      <c r="E89" s="16">
        <v>19.1566664179166</v>
      </c>
      <c r="F89" s="16">
        <v>16.9466663605223</v>
      </c>
      <c r="G89" s="16">
        <v>16.093333075443901</v>
      </c>
      <c r="H89" s="16">
        <v>8.0866668770710604</v>
      </c>
      <c r="I89" s="16">
        <v>22.633333841959601</v>
      </c>
      <c r="J89" s="16">
        <v>24.5833333333333</v>
      </c>
      <c r="L89" s="16">
        <v>1.02887832759221</v>
      </c>
      <c r="M89" s="16">
        <v>0</v>
      </c>
      <c r="N89" s="16">
        <v>0.33999999364217098</v>
      </c>
      <c r="O89" s="16">
        <v>0</v>
      </c>
      <c r="P89" s="16">
        <v>1.46000003814697</v>
      </c>
      <c r="Q89" s="16">
        <v>0.29999999205271399</v>
      </c>
      <c r="R89" s="16">
        <v>0</v>
      </c>
      <c r="S89" s="16">
        <v>0</v>
      </c>
      <c r="T89" s="16">
        <v>0</v>
      </c>
      <c r="V89" s="16">
        <v>1.56333335240682</v>
      </c>
      <c r="Y89" s="16">
        <v>0.86666667337218894</v>
      </c>
      <c r="Z89" s="16">
        <v>1.56333335240682</v>
      </c>
      <c r="AA89" s="16">
        <v>0</v>
      </c>
    </row>
    <row r="90" spans="2:27" x14ac:dyDescent="0.35">
      <c r="B90" s="16">
        <v>18.856548718686899</v>
      </c>
      <c r="C90" s="16">
        <v>4.78333346048991</v>
      </c>
      <c r="D90" s="16">
        <v>21.759999593099</v>
      </c>
      <c r="E90" s="16">
        <v>16.210000415643101</v>
      </c>
      <c r="F90" s="16">
        <v>14.5000003073364</v>
      </c>
      <c r="G90" s="16">
        <v>13.596666057904599</v>
      </c>
      <c r="H90" s="16">
        <v>6.8033333321412401</v>
      </c>
      <c r="I90" s="16">
        <v>18.4466667175293</v>
      </c>
      <c r="J90" s="16">
        <v>20.379999796549502</v>
      </c>
      <c r="L90" s="16">
        <v>1.32678428086042</v>
      </c>
      <c r="M90" s="16">
        <v>0</v>
      </c>
      <c r="N90" s="16">
        <v>0.45000000794728601</v>
      </c>
      <c r="O90" s="16">
        <v>0</v>
      </c>
      <c r="P90" s="16">
        <v>2.2466665903727199</v>
      </c>
      <c r="Q90" s="16">
        <v>0.38666665554046598</v>
      </c>
      <c r="R90" s="16">
        <v>0</v>
      </c>
      <c r="S90" s="16">
        <v>0</v>
      </c>
      <c r="T90" s="16">
        <v>0</v>
      </c>
      <c r="V90" s="16">
        <v>2.0533333619435599</v>
      </c>
      <c r="Y90" s="16">
        <v>0.81333334371447596</v>
      </c>
      <c r="Z90" s="16">
        <v>2.0533333619435599</v>
      </c>
      <c r="AA90" s="16">
        <v>0</v>
      </c>
    </row>
    <row r="91" spans="2:27" x14ac:dyDescent="0.35">
      <c r="B91" s="16">
        <v>18.856548718686899</v>
      </c>
      <c r="C91" s="16">
        <v>4.78333346048991</v>
      </c>
      <c r="D91" s="16">
        <v>21.759999593099</v>
      </c>
      <c r="E91" s="16">
        <v>16.210000415643101</v>
      </c>
      <c r="F91" s="16">
        <v>14.5000003073364</v>
      </c>
      <c r="G91" s="16">
        <v>13.596666057904599</v>
      </c>
      <c r="H91" s="16">
        <v>6.8033333321412401</v>
      </c>
      <c r="I91" s="16">
        <v>18.4466667175293</v>
      </c>
      <c r="J91" s="16">
        <v>20.379999796549502</v>
      </c>
      <c r="L91" s="16">
        <v>1.32678428086042</v>
      </c>
      <c r="M91" s="16">
        <v>0</v>
      </c>
      <c r="N91" s="16">
        <v>0.45000000794728601</v>
      </c>
      <c r="O91" s="16">
        <v>0</v>
      </c>
      <c r="P91" s="16">
        <v>2.2466665903727199</v>
      </c>
      <c r="Q91" s="16">
        <v>0.38666665554046598</v>
      </c>
      <c r="R91" s="16">
        <v>0</v>
      </c>
      <c r="S91" s="16">
        <v>0</v>
      </c>
      <c r="T91" s="16">
        <v>0</v>
      </c>
      <c r="V91" s="16">
        <v>2.0533333619435599</v>
      </c>
      <c r="Y91" s="16">
        <v>0.81333334371447596</v>
      </c>
      <c r="Z91" s="16">
        <v>2.0533333619435599</v>
      </c>
      <c r="AA91" s="16">
        <v>0</v>
      </c>
    </row>
    <row r="92" spans="2:27" x14ac:dyDescent="0.35">
      <c r="B92" s="16">
        <v>18.856548718686899</v>
      </c>
      <c r="C92" s="16">
        <v>4.78333346048991</v>
      </c>
      <c r="D92" s="16">
        <v>21.759999593099</v>
      </c>
      <c r="E92" s="16">
        <v>16.210000415643101</v>
      </c>
      <c r="F92" s="16">
        <v>14.5000003073364</v>
      </c>
      <c r="G92" s="16">
        <v>13.596666057904599</v>
      </c>
      <c r="H92" s="16">
        <v>6.8033333321412401</v>
      </c>
      <c r="I92" s="16">
        <v>18.4466667175293</v>
      </c>
      <c r="J92" s="16">
        <v>20.379999796549502</v>
      </c>
      <c r="L92" s="16">
        <v>1.32678428086042</v>
      </c>
      <c r="M92" s="16">
        <v>0</v>
      </c>
      <c r="N92" s="16">
        <v>0.45000000794728601</v>
      </c>
      <c r="O92" s="16">
        <v>0</v>
      </c>
      <c r="P92" s="16">
        <v>2.2466665903727199</v>
      </c>
      <c r="Q92" s="16">
        <v>0.38666665554046598</v>
      </c>
      <c r="R92" s="16">
        <v>0</v>
      </c>
      <c r="S92" s="16">
        <v>0</v>
      </c>
      <c r="T92" s="16">
        <v>0</v>
      </c>
      <c r="V92" s="16">
        <v>2.0533333619435599</v>
      </c>
      <c r="Y92" s="16">
        <v>0.81333334371447596</v>
      </c>
      <c r="Z92" s="16">
        <v>2.0533333619435599</v>
      </c>
      <c r="AA92" s="16">
        <v>0</v>
      </c>
    </row>
    <row r="93" spans="2:27" x14ac:dyDescent="0.35">
      <c r="B93" s="16">
        <v>25.9747846375028</v>
      </c>
      <c r="C93" s="16">
        <v>6.4800001780192096</v>
      </c>
      <c r="D93" s="16">
        <v>29.689999898274699</v>
      </c>
      <c r="E93" s="16">
        <v>22.376666665077199</v>
      </c>
      <c r="F93" s="16">
        <v>20.449999899913902</v>
      </c>
      <c r="G93" s="16">
        <v>18.799999545017901</v>
      </c>
      <c r="H93" s="16">
        <v>9.3900000105301604</v>
      </c>
      <c r="I93" s="16">
        <v>25.6966667175293</v>
      </c>
      <c r="J93" s="16">
        <v>28.1966654459635</v>
      </c>
      <c r="L93" s="16">
        <v>1.7618816445151999</v>
      </c>
      <c r="M93" s="16">
        <v>0</v>
      </c>
      <c r="N93" s="16">
        <v>0.96666669845581099</v>
      </c>
      <c r="O93" s="16">
        <v>0</v>
      </c>
      <c r="P93" s="16">
        <v>2.3900000254313101</v>
      </c>
      <c r="Q93" s="16">
        <v>0.59666665395100904</v>
      </c>
      <c r="R93" s="16">
        <v>0</v>
      </c>
      <c r="S93" s="16">
        <v>0</v>
      </c>
      <c r="T93" s="16">
        <v>0</v>
      </c>
      <c r="V93" s="16">
        <v>1.94999996821086</v>
      </c>
      <c r="Y93" s="16">
        <v>0.55333333648741201</v>
      </c>
      <c r="Z93" s="16">
        <v>1.94999996821086</v>
      </c>
      <c r="AA93" s="16">
        <v>0</v>
      </c>
    </row>
    <row r="94" spans="2:27" x14ac:dyDescent="0.35">
      <c r="B94" s="16">
        <v>25.9747846375028</v>
      </c>
      <c r="C94" s="16">
        <v>6.4800001780192096</v>
      </c>
      <c r="D94" s="16">
        <v>29.689999898274699</v>
      </c>
      <c r="E94" s="16">
        <v>22.376666665077199</v>
      </c>
      <c r="F94" s="16">
        <v>20.449999899913902</v>
      </c>
      <c r="G94" s="16">
        <v>18.799999545017901</v>
      </c>
      <c r="H94" s="16">
        <v>9.3900000105301604</v>
      </c>
      <c r="I94" s="16">
        <v>25.6966667175293</v>
      </c>
      <c r="J94" s="16">
        <v>28.1966654459635</v>
      </c>
      <c r="L94" s="16">
        <v>1.7618816445151999</v>
      </c>
      <c r="M94" s="16">
        <v>0</v>
      </c>
      <c r="N94" s="16">
        <v>0.96666669845581099</v>
      </c>
      <c r="O94" s="16">
        <v>0</v>
      </c>
      <c r="P94" s="16">
        <v>2.3900000254313101</v>
      </c>
      <c r="Q94" s="16">
        <v>0.59666665395100904</v>
      </c>
      <c r="R94" s="16">
        <v>0</v>
      </c>
      <c r="S94" s="16">
        <v>0</v>
      </c>
      <c r="T94" s="16">
        <v>0</v>
      </c>
      <c r="V94" s="16">
        <v>1.94999996821086</v>
      </c>
      <c r="Y94" s="16">
        <v>0.55333333648741201</v>
      </c>
      <c r="Z94" s="16">
        <v>1.94999996821086</v>
      </c>
      <c r="AA94" s="16">
        <v>0</v>
      </c>
    </row>
    <row r="95" spans="2:27" x14ac:dyDescent="0.35">
      <c r="B95" s="16">
        <v>25.9747846375028</v>
      </c>
      <c r="C95" s="16">
        <v>6.4800001780192096</v>
      </c>
      <c r="D95" s="16">
        <v>29.689999898274699</v>
      </c>
      <c r="E95" s="16">
        <v>22.376666665077199</v>
      </c>
      <c r="F95" s="16">
        <v>20.449999899913902</v>
      </c>
      <c r="G95" s="16">
        <v>18.799999545017901</v>
      </c>
      <c r="H95" s="16">
        <v>9.3900000105301604</v>
      </c>
      <c r="I95" s="16">
        <v>25.6966667175293</v>
      </c>
      <c r="J95" s="16">
        <v>28.1966654459635</v>
      </c>
      <c r="L95" s="16">
        <v>1.7618816445151999</v>
      </c>
      <c r="M95" s="16">
        <v>0</v>
      </c>
      <c r="N95" s="16">
        <v>0.96666669845581099</v>
      </c>
      <c r="O95" s="16">
        <v>0</v>
      </c>
      <c r="P95" s="16">
        <v>2.3900000254313101</v>
      </c>
      <c r="Q95" s="16">
        <v>0.59666665395100904</v>
      </c>
      <c r="R95" s="16">
        <v>0</v>
      </c>
      <c r="S95" s="16">
        <v>0</v>
      </c>
      <c r="T95" s="16">
        <v>0</v>
      </c>
      <c r="V95" s="16">
        <v>1.94999996821086</v>
      </c>
      <c r="Y95" s="16">
        <v>0.55333333648741201</v>
      </c>
      <c r="Z95" s="16">
        <v>1.94999996821086</v>
      </c>
      <c r="AA95" s="16">
        <v>0</v>
      </c>
    </row>
    <row r="96" spans="2:27" x14ac:dyDescent="0.35">
      <c r="B96" s="16">
        <v>25.632585935087999</v>
      </c>
      <c r="C96" s="16">
        <v>6.4066664377848301</v>
      </c>
      <c r="D96" s="16">
        <v>28.6133321126302</v>
      </c>
      <c r="E96" s="16">
        <v>21.709999481836999</v>
      </c>
      <c r="F96" s="16">
        <v>19.846666562681399</v>
      </c>
      <c r="G96" s="16">
        <v>18.2033327718576</v>
      </c>
      <c r="H96" s="16">
        <v>9.3200000499685594</v>
      </c>
      <c r="I96" s="16">
        <v>25.153333028157601</v>
      </c>
      <c r="J96" s="16">
        <v>27.566665649414102</v>
      </c>
      <c r="L96" s="16">
        <v>1.9274136898001</v>
      </c>
      <c r="M96" s="16">
        <v>0</v>
      </c>
      <c r="N96" s="16">
        <v>0.96333336830139205</v>
      </c>
      <c r="O96" s="16">
        <v>0</v>
      </c>
      <c r="P96" s="16">
        <v>2.7933333714803101</v>
      </c>
      <c r="Q96" s="16">
        <v>0.65666667930781797</v>
      </c>
      <c r="R96" s="16">
        <v>0</v>
      </c>
      <c r="S96" s="16">
        <v>0</v>
      </c>
      <c r="T96" s="16">
        <v>0</v>
      </c>
      <c r="V96" s="16">
        <v>1.67000007629395</v>
      </c>
      <c r="Y96" s="16">
        <v>0.65666666875282897</v>
      </c>
      <c r="Z96" s="16">
        <v>1.67000007629395</v>
      </c>
      <c r="AA96" s="16">
        <v>0</v>
      </c>
    </row>
    <row r="97" spans="2:27" x14ac:dyDescent="0.35">
      <c r="B97" s="16">
        <v>25.632585935087999</v>
      </c>
      <c r="C97" s="16">
        <v>6.4066664377848301</v>
      </c>
      <c r="D97" s="16">
        <v>28.6133321126302</v>
      </c>
      <c r="E97" s="16">
        <v>21.709999481836999</v>
      </c>
      <c r="F97" s="16">
        <v>19.846666562681399</v>
      </c>
      <c r="G97" s="16">
        <v>18.2033327718576</v>
      </c>
      <c r="H97" s="16">
        <v>9.3200000499685594</v>
      </c>
      <c r="I97" s="16">
        <v>25.153333028157601</v>
      </c>
      <c r="J97" s="16">
        <v>27.566665649414102</v>
      </c>
      <c r="L97" s="16">
        <v>1.9274136898001</v>
      </c>
      <c r="M97" s="16">
        <v>0</v>
      </c>
      <c r="N97" s="16">
        <v>0.96333336830139205</v>
      </c>
      <c r="O97" s="16">
        <v>0</v>
      </c>
      <c r="P97" s="16">
        <v>2.7933333714803101</v>
      </c>
      <c r="Q97" s="16">
        <v>0.65666667930781797</v>
      </c>
      <c r="R97" s="16">
        <v>0</v>
      </c>
      <c r="S97" s="16">
        <v>0</v>
      </c>
      <c r="T97" s="16">
        <v>0</v>
      </c>
      <c r="V97" s="16">
        <v>1.67000007629395</v>
      </c>
      <c r="Y97" s="16">
        <v>0.65666666875282897</v>
      </c>
      <c r="Z97" s="16">
        <v>1.67000007629395</v>
      </c>
      <c r="AA97" s="16">
        <v>0</v>
      </c>
    </row>
    <row r="98" spans="2:27" x14ac:dyDescent="0.35">
      <c r="B98" s="16">
        <v>25.632585935087999</v>
      </c>
      <c r="C98" s="16">
        <v>6.4066664377848301</v>
      </c>
      <c r="D98" s="16">
        <v>28.6133321126302</v>
      </c>
      <c r="E98" s="16">
        <v>21.709999481836999</v>
      </c>
      <c r="F98" s="16">
        <v>19.846666562681399</v>
      </c>
      <c r="G98" s="16">
        <v>18.2033327718576</v>
      </c>
      <c r="H98" s="16">
        <v>9.3200000499685594</v>
      </c>
      <c r="I98" s="16">
        <v>25.153333028157601</v>
      </c>
      <c r="J98" s="16">
        <v>27.566665649414102</v>
      </c>
      <c r="L98" s="16">
        <v>1.9274136898001</v>
      </c>
      <c r="M98" s="16">
        <v>0</v>
      </c>
      <c r="N98" s="16">
        <v>0.96333336830139205</v>
      </c>
      <c r="O98" s="16">
        <v>0</v>
      </c>
      <c r="P98" s="16">
        <v>2.7933333714803101</v>
      </c>
      <c r="Q98" s="16">
        <v>0.65666667930781797</v>
      </c>
      <c r="R98" s="16">
        <v>0</v>
      </c>
      <c r="S98" s="16">
        <v>0</v>
      </c>
      <c r="T98" s="16">
        <v>0</v>
      </c>
      <c r="V98" s="16">
        <v>1.67000007629395</v>
      </c>
      <c r="Y98" s="16">
        <v>0.65666666875282897</v>
      </c>
      <c r="Z98" s="16">
        <v>1.67000007629395</v>
      </c>
      <c r="AA98" s="16">
        <v>0</v>
      </c>
    </row>
    <row r="99" spans="2:27" x14ac:dyDescent="0.35">
      <c r="B99" s="16">
        <v>22.605415772159901</v>
      </c>
      <c r="C99" s="16">
        <v>5.7266667683919303</v>
      </c>
      <c r="D99" s="16">
        <v>25.283332824706999</v>
      </c>
      <c r="E99" s="16">
        <v>19.3399997452895</v>
      </c>
      <c r="F99" s="16">
        <v>17.356666920085701</v>
      </c>
      <c r="G99" s="16">
        <v>15.7333337416252</v>
      </c>
      <c r="H99" s="16">
        <v>8.0233335196971893</v>
      </c>
      <c r="I99" s="16">
        <v>22.4166673024495</v>
      </c>
      <c r="J99" s="16">
        <v>24.413332621256501</v>
      </c>
      <c r="L99" s="16">
        <v>1.9179180157582001</v>
      </c>
      <c r="M99" s="16">
        <v>0</v>
      </c>
      <c r="N99" s="16">
        <v>1.16000000635783</v>
      </c>
      <c r="O99" s="16">
        <v>0</v>
      </c>
      <c r="P99" s="16">
        <v>2.2266666094462102</v>
      </c>
      <c r="Q99" s="16">
        <v>1.1600000156710499</v>
      </c>
      <c r="R99" s="16">
        <v>0</v>
      </c>
      <c r="S99" s="16">
        <v>0</v>
      </c>
      <c r="T99" s="16">
        <v>0</v>
      </c>
      <c r="V99" s="16">
        <v>0</v>
      </c>
      <c r="Y99" s="16">
        <v>0.42666665588816</v>
      </c>
      <c r="Z99" s="16">
        <v>0</v>
      </c>
      <c r="AA99" s="16">
        <v>0</v>
      </c>
    </row>
    <row r="100" spans="2:27" x14ac:dyDescent="0.35">
      <c r="B100" s="16">
        <v>22.605415772159901</v>
      </c>
      <c r="C100" s="16">
        <v>5.7266667683919303</v>
      </c>
      <c r="D100" s="16">
        <v>25.283332824706999</v>
      </c>
      <c r="E100" s="16">
        <v>19.3399997452895</v>
      </c>
      <c r="F100" s="16">
        <v>17.356666920085701</v>
      </c>
      <c r="G100" s="16">
        <v>15.7333337416252</v>
      </c>
      <c r="H100" s="16">
        <v>8.0233335196971893</v>
      </c>
      <c r="I100" s="16">
        <v>22.4166673024495</v>
      </c>
      <c r="J100" s="16">
        <v>24.413332621256501</v>
      </c>
      <c r="L100" s="16">
        <v>1.9179180157582001</v>
      </c>
      <c r="M100" s="16">
        <v>0</v>
      </c>
      <c r="N100" s="16">
        <v>1.16000000635783</v>
      </c>
      <c r="O100" s="16">
        <v>0</v>
      </c>
      <c r="P100" s="16">
        <v>2.2266666094462102</v>
      </c>
      <c r="Q100" s="16">
        <v>1.1600000156710499</v>
      </c>
      <c r="R100" s="16">
        <v>0</v>
      </c>
      <c r="S100" s="16">
        <v>0</v>
      </c>
      <c r="T100" s="16">
        <v>0</v>
      </c>
      <c r="V100" s="16">
        <v>0</v>
      </c>
      <c r="Y100" s="16">
        <v>0.42666665588816</v>
      </c>
      <c r="Z100" s="16">
        <v>0</v>
      </c>
      <c r="AA100" s="16">
        <v>0</v>
      </c>
    </row>
    <row r="101" spans="2:27" x14ac:dyDescent="0.35">
      <c r="B101" s="16">
        <v>22.605415772159901</v>
      </c>
      <c r="C101" s="16">
        <v>5.7266667683919303</v>
      </c>
      <c r="D101" s="16">
        <v>25.283332824706999</v>
      </c>
      <c r="E101" s="16">
        <v>19.3399997452895</v>
      </c>
      <c r="F101" s="16">
        <v>17.356666920085701</v>
      </c>
      <c r="G101" s="16">
        <v>15.7333337416252</v>
      </c>
      <c r="H101" s="16">
        <v>8.0233335196971893</v>
      </c>
      <c r="I101" s="16">
        <v>22.4166673024495</v>
      </c>
      <c r="J101" s="16">
        <v>24.413332621256501</v>
      </c>
      <c r="L101" s="16">
        <v>1.9179180157582001</v>
      </c>
      <c r="M101" s="16">
        <v>0</v>
      </c>
      <c r="N101" s="16">
        <v>1.16000000635783</v>
      </c>
      <c r="O101" s="16">
        <v>0</v>
      </c>
      <c r="P101" s="16">
        <v>2.2266666094462102</v>
      </c>
      <c r="Q101" s="16">
        <v>1.1600000156710499</v>
      </c>
      <c r="R101" s="16">
        <v>0</v>
      </c>
      <c r="S101" s="16">
        <v>0</v>
      </c>
      <c r="T101" s="16">
        <v>0</v>
      </c>
      <c r="V101" s="16">
        <v>0</v>
      </c>
      <c r="Y101" s="16">
        <v>0.42666665588816</v>
      </c>
      <c r="Z101" s="16">
        <v>0</v>
      </c>
      <c r="AA101" s="16">
        <v>0</v>
      </c>
    </row>
    <row r="102" spans="2:27" x14ac:dyDescent="0.35">
      <c r="B102" s="16">
        <v>18.872076687789001</v>
      </c>
      <c r="C102" s="16">
        <v>4.8599999745686802</v>
      </c>
      <c r="D102" s="16">
        <v>21.709999084472699</v>
      </c>
      <c r="E102" s="16">
        <v>16.303333739439601</v>
      </c>
      <c r="F102" s="16">
        <v>14.4666663122674</v>
      </c>
      <c r="G102" s="16">
        <v>13.573333486914599</v>
      </c>
      <c r="H102" s="16">
        <v>6.7166666686534899</v>
      </c>
      <c r="I102" s="16">
        <v>18.5633335113525</v>
      </c>
      <c r="J102" s="16">
        <v>20.3233337402344</v>
      </c>
      <c r="L102" s="16">
        <v>2.0512563212950998</v>
      </c>
      <c r="M102" s="16">
        <v>0</v>
      </c>
      <c r="N102" s="16">
        <v>1.1300000349680599</v>
      </c>
      <c r="O102" s="16">
        <v>0</v>
      </c>
      <c r="P102" s="16">
        <v>2.5100000699361198</v>
      </c>
      <c r="Q102" s="16">
        <v>1.5766666792333099</v>
      </c>
      <c r="R102" s="16">
        <v>0</v>
      </c>
      <c r="S102" s="16">
        <v>0</v>
      </c>
      <c r="T102" s="16">
        <v>0</v>
      </c>
      <c r="V102" s="16">
        <v>0</v>
      </c>
      <c r="Y102" s="16">
        <v>0.42000000178813901</v>
      </c>
      <c r="Z102" s="16">
        <v>0</v>
      </c>
      <c r="AA102" s="16">
        <v>0</v>
      </c>
    </row>
    <row r="103" spans="2:27" x14ac:dyDescent="0.35">
      <c r="B103" s="16">
        <v>18.872076687789001</v>
      </c>
      <c r="C103" s="16">
        <v>4.8599999745686802</v>
      </c>
      <c r="D103" s="16">
        <v>21.709999084472699</v>
      </c>
      <c r="E103" s="16">
        <v>16.303333739439601</v>
      </c>
      <c r="F103" s="16">
        <v>14.4666663122674</v>
      </c>
      <c r="G103" s="16">
        <v>13.573333486914599</v>
      </c>
      <c r="H103" s="16">
        <v>6.7166666686534899</v>
      </c>
      <c r="I103" s="16">
        <v>18.5633335113525</v>
      </c>
      <c r="J103" s="16">
        <v>20.3233337402344</v>
      </c>
      <c r="L103" s="16">
        <v>2.0512563212950998</v>
      </c>
      <c r="M103" s="16">
        <v>0</v>
      </c>
      <c r="N103" s="16">
        <v>1.1300000349680599</v>
      </c>
      <c r="O103" s="16">
        <v>0</v>
      </c>
      <c r="P103" s="16">
        <v>2.5100000699361198</v>
      </c>
      <c r="Q103" s="16">
        <v>1.5766666792333099</v>
      </c>
      <c r="R103" s="16">
        <v>0</v>
      </c>
      <c r="S103" s="16">
        <v>0</v>
      </c>
      <c r="T103" s="16">
        <v>0</v>
      </c>
      <c r="V103" s="16">
        <v>0</v>
      </c>
      <c r="Y103" s="16">
        <v>0.42000000178813901</v>
      </c>
      <c r="Z103" s="16">
        <v>0</v>
      </c>
      <c r="AA103" s="16">
        <v>0</v>
      </c>
    </row>
    <row r="104" spans="2:27" x14ac:dyDescent="0.35">
      <c r="B104" s="16">
        <v>18.872076687789001</v>
      </c>
      <c r="C104" s="16">
        <v>4.8599999745686802</v>
      </c>
      <c r="D104" s="16">
        <v>21.709999084472699</v>
      </c>
      <c r="E104" s="16">
        <v>16.303333739439601</v>
      </c>
      <c r="F104" s="16">
        <v>14.4666663122674</v>
      </c>
      <c r="G104" s="16">
        <v>13.573333486914599</v>
      </c>
      <c r="H104" s="16">
        <v>6.7166666686534899</v>
      </c>
      <c r="I104" s="16">
        <v>18.5633335113525</v>
      </c>
      <c r="J104" s="16">
        <v>20.3233337402344</v>
      </c>
      <c r="L104" s="16">
        <v>2.0512563212950998</v>
      </c>
      <c r="M104" s="16">
        <v>0</v>
      </c>
      <c r="N104" s="16">
        <v>1.1300000349680599</v>
      </c>
      <c r="O104" s="16">
        <v>0</v>
      </c>
      <c r="P104" s="16">
        <v>2.5100000699361198</v>
      </c>
      <c r="Q104" s="16">
        <v>1.5766666792333099</v>
      </c>
      <c r="R104" s="16">
        <v>0</v>
      </c>
      <c r="S104" s="16">
        <v>0</v>
      </c>
      <c r="T104" s="16">
        <v>0</v>
      </c>
      <c r="V104" s="16">
        <v>0</v>
      </c>
      <c r="Y104" s="16">
        <v>0.42000000178813901</v>
      </c>
      <c r="Z104" s="16">
        <v>0</v>
      </c>
      <c r="AA104" s="16">
        <v>0</v>
      </c>
    </row>
    <row r="105" spans="2:27" x14ac:dyDescent="0.35">
      <c r="B105" s="16">
        <v>26.372351541801301</v>
      </c>
      <c r="C105" s="16">
        <v>6.2933330535888699</v>
      </c>
      <c r="D105" s="16">
        <v>29.623334248860701</v>
      </c>
      <c r="E105" s="16">
        <v>22.5933334430059</v>
      </c>
      <c r="F105" s="16">
        <v>20.0433330281327</v>
      </c>
      <c r="G105" s="16">
        <v>18.356666107972501</v>
      </c>
      <c r="H105" s="16">
        <v>9.5399999121824894</v>
      </c>
      <c r="I105" s="16">
        <v>25.560000101725301</v>
      </c>
      <c r="J105" s="16">
        <v>27.986666361490901</v>
      </c>
      <c r="L105" s="16">
        <v>1.83098135919968</v>
      </c>
      <c r="M105" s="16">
        <v>0</v>
      </c>
      <c r="N105" s="16">
        <v>1.15000001589457</v>
      </c>
      <c r="O105" s="16">
        <v>0</v>
      </c>
      <c r="P105" s="16">
        <v>1.6933333079020201</v>
      </c>
      <c r="Q105" s="16">
        <v>1.12999997536341</v>
      </c>
      <c r="R105" s="16">
        <v>0</v>
      </c>
      <c r="S105" s="16">
        <v>0</v>
      </c>
      <c r="T105" s="16">
        <v>0</v>
      </c>
      <c r="V105" s="16">
        <v>0</v>
      </c>
      <c r="Y105" s="16">
        <v>0.72333331902821896</v>
      </c>
      <c r="Z105" s="16">
        <v>0</v>
      </c>
      <c r="AA105" s="16">
        <v>0</v>
      </c>
    </row>
    <row r="106" spans="2:27" x14ac:dyDescent="0.35">
      <c r="B106" s="16">
        <v>26.372351541801301</v>
      </c>
      <c r="C106" s="16">
        <v>6.2933330535888699</v>
      </c>
      <c r="D106" s="16">
        <v>29.623334248860701</v>
      </c>
      <c r="E106" s="16">
        <v>22.5933334430059</v>
      </c>
      <c r="F106" s="16">
        <v>20.0433330281327</v>
      </c>
      <c r="G106" s="16">
        <v>18.356666107972501</v>
      </c>
      <c r="H106" s="16">
        <v>9.5399999121824894</v>
      </c>
      <c r="I106" s="16">
        <v>25.560000101725301</v>
      </c>
      <c r="J106" s="16">
        <v>27.986666361490901</v>
      </c>
      <c r="L106" s="16">
        <v>1.83098135919968</v>
      </c>
      <c r="M106" s="16">
        <v>0</v>
      </c>
      <c r="N106" s="16">
        <v>1.15000001589457</v>
      </c>
      <c r="O106" s="16">
        <v>0</v>
      </c>
      <c r="P106" s="16">
        <v>1.6933333079020201</v>
      </c>
      <c r="Q106" s="16">
        <v>1.12999997536341</v>
      </c>
      <c r="R106" s="16">
        <v>0</v>
      </c>
      <c r="S106" s="16">
        <v>0</v>
      </c>
      <c r="T106" s="16">
        <v>0</v>
      </c>
      <c r="V106" s="16">
        <v>0</v>
      </c>
      <c r="Y106" s="16">
        <v>0.72333331902821896</v>
      </c>
      <c r="Z106" s="16">
        <v>0</v>
      </c>
      <c r="AA106" s="16">
        <v>0</v>
      </c>
    </row>
    <row r="107" spans="2:27" x14ac:dyDescent="0.35">
      <c r="B107" s="16">
        <v>26.372351541801301</v>
      </c>
      <c r="C107" s="16">
        <v>6.2933330535888699</v>
      </c>
      <c r="D107" s="16">
        <v>29.623334248860701</v>
      </c>
      <c r="E107" s="16">
        <v>22.5933334430059</v>
      </c>
      <c r="F107" s="16">
        <v>20.0433330281327</v>
      </c>
      <c r="G107" s="16">
        <v>18.356666107972501</v>
      </c>
      <c r="H107" s="16">
        <v>9.5399999121824894</v>
      </c>
      <c r="I107" s="16">
        <v>25.560000101725301</v>
      </c>
      <c r="J107" s="16">
        <v>27.986666361490901</v>
      </c>
      <c r="L107" s="16">
        <v>1.83098135919968</v>
      </c>
      <c r="M107" s="16">
        <v>0</v>
      </c>
      <c r="N107" s="16">
        <v>1.15000001589457</v>
      </c>
      <c r="O107" s="16">
        <v>0</v>
      </c>
      <c r="P107" s="16">
        <v>1.6933333079020201</v>
      </c>
      <c r="Q107" s="16">
        <v>1.12999997536341</v>
      </c>
      <c r="R107" s="16">
        <v>0</v>
      </c>
      <c r="S107" s="16">
        <v>0</v>
      </c>
      <c r="T107" s="16">
        <v>0</v>
      </c>
      <c r="V107" s="16">
        <v>0</v>
      </c>
      <c r="Y107" s="16">
        <v>0.72333331902821896</v>
      </c>
      <c r="Z107" s="16">
        <v>0</v>
      </c>
      <c r="AA107" s="16">
        <v>0</v>
      </c>
    </row>
    <row r="108" spans="2:27" x14ac:dyDescent="0.35">
      <c r="B108" s="16">
        <v>26.011062972950899</v>
      </c>
      <c r="C108" s="16">
        <v>5.96666653951009</v>
      </c>
      <c r="D108" s="16">
        <v>28.326667785644499</v>
      </c>
      <c r="E108" s="16">
        <v>21.330000400543199</v>
      </c>
      <c r="F108" s="16">
        <v>18.903332926333</v>
      </c>
      <c r="G108" s="16">
        <v>17.879999950528099</v>
      </c>
      <c r="H108" s="16">
        <v>9.10000025480986</v>
      </c>
      <c r="I108" s="16">
        <v>24.679999033609999</v>
      </c>
      <c r="J108" s="16">
        <v>27.060000101725301</v>
      </c>
      <c r="L108" s="16">
        <v>1.6322699852705</v>
      </c>
      <c r="M108" s="16">
        <v>0</v>
      </c>
      <c r="N108" s="16">
        <v>1.1233332951863599</v>
      </c>
      <c r="O108" s="16">
        <v>0</v>
      </c>
      <c r="P108" s="16">
        <v>1.3733332951863599</v>
      </c>
      <c r="Q108" s="16">
        <v>1.4500000507881201</v>
      </c>
      <c r="R108" s="16">
        <v>0</v>
      </c>
      <c r="S108" s="16">
        <v>0</v>
      </c>
      <c r="T108" s="16">
        <v>0</v>
      </c>
      <c r="V108" s="16">
        <v>0</v>
      </c>
      <c r="Y108" s="16">
        <v>0.56999999533096901</v>
      </c>
      <c r="Z108" s="16">
        <v>0</v>
      </c>
      <c r="AA108" s="16">
        <v>0</v>
      </c>
    </row>
    <row r="109" spans="2:27" x14ac:dyDescent="0.35">
      <c r="B109" s="16">
        <v>26.011062972950899</v>
      </c>
      <c r="C109" s="16">
        <v>5.96666653951009</v>
      </c>
      <c r="D109" s="16">
        <v>28.326667785644499</v>
      </c>
      <c r="E109" s="16">
        <v>21.330000400543199</v>
      </c>
      <c r="F109" s="16">
        <v>18.903332926333</v>
      </c>
      <c r="G109" s="16">
        <v>17.879999950528099</v>
      </c>
      <c r="H109" s="16">
        <v>9.10000025480986</v>
      </c>
      <c r="I109" s="16">
        <v>24.679999033609999</v>
      </c>
      <c r="J109" s="16">
        <v>27.060000101725301</v>
      </c>
      <c r="L109" s="16">
        <v>1.6322699852705</v>
      </c>
      <c r="M109" s="16">
        <v>0</v>
      </c>
      <c r="N109" s="16">
        <v>1.1233332951863599</v>
      </c>
      <c r="O109" s="16">
        <v>0</v>
      </c>
      <c r="P109" s="16">
        <v>1.3733332951863599</v>
      </c>
      <c r="Q109" s="16">
        <v>1.4500000507881201</v>
      </c>
      <c r="R109" s="16">
        <v>0</v>
      </c>
      <c r="S109" s="16">
        <v>0</v>
      </c>
      <c r="T109" s="16">
        <v>0</v>
      </c>
      <c r="V109" s="16">
        <v>0</v>
      </c>
      <c r="Y109" s="16">
        <v>0.56999999533096901</v>
      </c>
      <c r="Z109" s="16">
        <v>0</v>
      </c>
      <c r="AA109" s="16">
        <v>0</v>
      </c>
    </row>
    <row r="110" spans="2:27" x14ac:dyDescent="0.35">
      <c r="B110" s="16">
        <v>26.011062972950899</v>
      </c>
      <c r="C110" s="16">
        <v>5.96666653951009</v>
      </c>
      <c r="D110" s="16">
        <v>28.326667785644499</v>
      </c>
      <c r="E110" s="16">
        <v>21.330000400543199</v>
      </c>
      <c r="F110" s="16">
        <v>18.903332926333</v>
      </c>
      <c r="G110" s="16">
        <v>17.879999950528099</v>
      </c>
      <c r="H110" s="16">
        <v>9.10000025480986</v>
      </c>
      <c r="I110" s="16">
        <v>24.679999033609999</v>
      </c>
      <c r="J110" s="16">
        <v>27.060000101725301</v>
      </c>
      <c r="L110" s="16">
        <v>1.6322699852705</v>
      </c>
      <c r="M110" s="16">
        <v>0</v>
      </c>
      <c r="N110" s="16">
        <v>1.1233332951863599</v>
      </c>
      <c r="O110" s="16">
        <v>0</v>
      </c>
      <c r="P110" s="16">
        <v>1.3733332951863599</v>
      </c>
      <c r="Q110" s="16">
        <v>1.4500000507881201</v>
      </c>
      <c r="R110" s="16">
        <v>0</v>
      </c>
      <c r="S110" s="16">
        <v>0</v>
      </c>
      <c r="T110" s="16">
        <v>0</v>
      </c>
      <c r="V110" s="16">
        <v>0</v>
      </c>
      <c r="Y110" s="16">
        <v>0.56999999533096901</v>
      </c>
      <c r="Z110" s="16">
        <v>0</v>
      </c>
      <c r="AA110" s="16">
        <v>0</v>
      </c>
    </row>
    <row r="111" spans="2:27" x14ac:dyDescent="0.35">
      <c r="B111" s="16">
        <v>23.179175872016</v>
      </c>
      <c r="C111" s="16">
        <v>5.56333351135254</v>
      </c>
      <c r="D111" s="16">
        <v>25.153333028157601</v>
      </c>
      <c r="E111" s="16">
        <v>19.153333226839699</v>
      </c>
      <c r="F111" s="16">
        <v>16.856666615853701</v>
      </c>
      <c r="G111" s="16">
        <v>15.933333943287501</v>
      </c>
      <c r="H111" s="16">
        <v>7.8799998213847502</v>
      </c>
      <c r="I111" s="16">
        <v>22.663332621256501</v>
      </c>
      <c r="J111" s="16">
        <v>24.680000305175799</v>
      </c>
      <c r="L111" s="16">
        <v>1.53415765523116</v>
      </c>
      <c r="M111" s="16">
        <v>0</v>
      </c>
      <c r="N111" s="16">
        <v>0.64666668574015296</v>
      </c>
      <c r="O111" s="16">
        <v>0</v>
      </c>
      <c r="P111" s="16">
        <v>1.8866666158040399</v>
      </c>
      <c r="Q111" s="16">
        <v>1.1400000353654201</v>
      </c>
      <c r="R111" s="16">
        <v>0</v>
      </c>
      <c r="S111" s="16">
        <v>0</v>
      </c>
      <c r="T111" s="16">
        <v>0</v>
      </c>
      <c r="V111" s="16">
        <v>0</v>
      </c>
      <c r="Y111" s="16">
        <v>0.55666666477918603</v>
      </c>
      <c r="Z111" s="16">
        <v>0</v>
      </c>
      <c r="AA111" s="16">
        <v>0</v>
      </c>
    </row>
    <row r="112" spans="2:27" x14ac:dyDescent="0.35">
      <c r="B112" s="16">
        <v>23.179175872016</v>
      </c>
      <c r="C112" s="16">
        <v>5.56333351135254</v>
      </c>
      <c r="D112" s="16">
        <v>25.153333028157601</v>
      </c>
      <c r="E112" s="16">
        <v>19.153333226839699</v>
      </c>
      <c r="F112" s="16">
        <v>16.856666615853701</v>
      </c>
      <c r="G112" s="16">
        <v>15.933333943287501</v>
      </c>
      <c r="H112" s="16">
        <v>7.8799998213847502</v>
      </c>
      <c r="I112" s="16">
        <v>22.663332621256501</v>
      </c>
      <c r="J112" s="16">
        <v>24.680000305175799</v>
      </c>
      <c r="L112" s="16">
        <v>1.53415765523116</v>
      </c>
      <c r="M112" s="16">
        <v>0</v>
      </c>
      <c r="N112" s="16">
        <v>0.64666668574015296</v>
      </c>
      <c r="O112" s="16">
        <v>0</v>
      </c>
      <c r="P112" s="16">
        <v>1.8866666158040399</v>
      </c>
      <c r="Q112" s="16">
        <v>1.1400000353654201</v>
      </c>
      <c r="R112" s="16">
        <v>0</v>
      </c>
      <c r="S112" s="16">
        <v>0</v>
      </c>
      <c r="T112" s="16">
        <v>0</v>
      </c>
      <c r="V112" s="16">
        <v>0</v>
      </c>
      <c r="Y112" s="16">
        <v>0.55666666477918603</v>
      </c>
      <c r="Z112" s="16">
        <v>0</v>
      </c>
      <c r="AA112" s="16">
        <v>0</v>
      </c>
    </row>
    <row r="113" spans="2:27" x14ac:dyDescent="0.35">
      <c r="B113" s="16">
        <v>23.179175872016</v>
      </c>
      <c r="C113" s="16">
        <v>5.56333351135254</v>
      </c>
      <c r="D113" s="16">
        <v>25.153333028157601</v>
      </c>
      <c r="E113" s="16">
        <v>19.153333226839699</v>
      </c>
      <c r="F113" s="16">
        <v>16.856666615853701</v>
      </c>
      <c r="G113" s="16">
        <v>15.933333943287501</v>
      </c>
      <c r="H113" s="16">
        <v>7.8799998213847502</v>
      </c>
      <c r="I113" s="16">
        <v>22.663332621256501</v>
      </c>
      <c r="J113" s="16">
        <v>24.680000305175799</v>
      </c>
      <c r="L113" s="16">
        <v>1.53415765523116</v>
      </c>
      <c r="M113" s="16">
        <v>0</v>
      </c>
      <c r="N113" s="16">
        <v>0.64666668574015296</v>
      </c>
      <c r="O113" s="16">
        <v>0</v>
      </c>
      <c r="P113" s="16">
        <v>1.8866666158040399</v>
      </c>
      <c r="Q113" s="16">
        <v>1.1400000353654201</v>
      </c>
      <c r="R113" s="16">
        <v>0</v>
      </c>
      <c r="S113" s="16">
        <v>0</v>
      </c>
      <c r="T113" s="16">
        <v>0</v>
      </c>
      <c r="V113" s="16">
        <v>0</v>
      </c>
      <c r="Y113" s="16">
        <v>0.55666666477918603</v>
      </c>
      <c r="Z113" s="16">
        <v>0</v>
      </c>
      <c r="AA113" s="16">
        <v>0</v>
      </c>
    </row>
    <row r="114" spans="2:27" x14ac:dyDescent="0.35">
      <c r="B114" s="16">
        <v>18.397577490119101</v>
      </c>
      <c r="C114" s="16">
        <v>4.5600001017252598</v>
      </c>
      <c r="D114" s="16">
        <v>21.126667022705099</v>
      </c>
      <c r="E114" s="16">
        <v>15.930000305175801</v>
      </c>
      <c r="F114" s="16">
        <v>14.140000103041499</v>
      </c>
      <c r="G114" s="16">
        <v>13.266666611035699</v>
      </c>
      <c r="H114" s="16">
        <v>6.6433333903551102</v>
      </c>
      <c r="I114" s="16">
        <v>18.200000127156599</v>
      </c>
      <c r="J114" s="16">
        <v>20.213333129882798</v>
      </c>
      <c r="L114" s="16">
        <v>1.2424226942579</v>
      </c>
      <c r="M114" s="16">
        <v>0</v>
      </c>
      <c r="N114" s="16">
        <v>0.83666666348775198</v>
      </c>
      <c r="O114" s="16">
        <v>0</v>
      </c>
      <c r="P114" s="16">
        <v>1.53999996185303</v>
      </c>
      <c r="Q114" s="16">
        <v>1.1266667048136401</v>
      </c>
      <c r="R114" s="16">
        <v>0</v>
      </c>
      <c r="S114" s="16">
        <v>0</v>
      </c>
      <c r="T114" s="16">
        <v>0</v>
      </c>
      <c r="V114" s="16">
        <v>0</v>
      </c>
      <c r="Y114" s="16">
        <v>0.40333332493901303</v>
      </c>
      <c r="Z114" s="16">
        <v>0</v>
      </c>
      <c r="AA114" s="16">
        <v>0</v>
      </c>
    </row>
    <row r="115" spans="2:27" x14ac:dyDescent="0.35">
      <c r="B115" s="16">
        <v>18.397577490119101</v>
      </c>
      <c r="C115" s="16">
        <v>4.5600001017252598</v>
      </c>
      <c r="D115" s="16">
        <v>21.126667022705099</v>
      </c>
      <c r="E115" s="16">
        <v>15.930000305175801</v>
      </c>
      <c r="F115" s="16">
        <v>14.140000103041499</v>
      </c>
      <c r="G115" s="16">
        <v>13.266666611035699</v>
      </c>
      <c r="H115" s="16">
        <v>6.6433333903551102</v>
      </c>
      <c r="I115" s="16">
        <v>18.200000127156599</v>
      </c>
      <c r="J115" s="16">
        <v>20.213333129882798</v>
      </c>
      <c r="L115" s="16">
        <v>1.2424226942579</v>
      </c>
      <c r="M115" s="16">
        <v>0</v>
      </c>
      <c r="N115" s="16">
        <v>0.83666666348775198</v>
      </c>
      <c r="O115" s="16">
        <v>0</v>
      </c>
      <c r="P115" s="16">
        <v>1.53999996185303</v>
      </c>
      <c r="Q115" s="16">
        <v>1.1266667048136401</v>
      </c>
      <c r="R115" s="16">
        <v>0</v>
      </c>
      <c r="S115" s="16">
        <v>0</v>
      </c>
      <c r="T115" s="16">
        <v>0</v>
      </c>
      <c r="V115" s="16">
        <v>0</v>
      </c>
      <c r="Y115" s="16">
        <v>0.40333332493901303</v>
      </c>
      <c r="Z115" s="16">
        <v>0</v>
      </c>
      <c r="AA115" s="16">
        <v>0</v>
      </c>
    </row>
    <row r="116" spans="2:27" x14ac:dyDescent="0.35">
      <c r="B116" s="16">
        <v>18.397577490119101</v>
      </c>
      <c r="C116" s="16">
        <v>4.5600001017252598</v>
      </c>
      <c r="D116" s="16">
        <v>21.126667022705099</v>
      </c>
      <c r="E116" s="16">
        <v>15.930000305175801</v>
      </c>
      <c r="F116" s="16">
        <v>14.140000103041499</v>
      </c>
      <c r="G116" s="16">
        <v>13.266666611035699</v>
      </c>
      <c r="H116" s="16">
        <v>6.6433333903551102</v>
      </c>
      <c r="I116" s="16">
        <v>18.200000127156599</v>
      </c>
      <c r="J116" s="16">
        <v>20.213333129882798</v>
      </c>
      <c r="L116" s="16">
        <v>1.2424226942579</v>
      </c>
      <c r="M116" s="16">
        <v>0</v>
      </c>
      <c r="N116" s="16">
        <v>0.83666666348775198</v>
      </c>
      <c r="O116" s="16">
        <v>0</v>
      </c>
      <c r="P116" s="16">
        <v>1.53999996185303</v>
      </c>
      <c r="Q116" s="16">
        <v>1.1266667048136401</v>
      </c>
      <c r="R116" s="16">
        <v>0</v>
      </c>
      <c r="S116" s="16">
        <v>0</v>
      </c>
      <c r="T116" s="16">
        <v>0</v>
      </c>
      <c r="V116" s="16">
        <v>0</v>
      </c>
      <c r="Y116" s="16">
        <v>0.40333332493901303</v>
      </c>
      <c r="Z116" s="16">
        <v>0</v>
      </c>
      <c r="AA116" s="16">
        <v>0</v>
      </c>
    </row>
    <row r="117" spans="2:27" x14ac:dyDescent="0.35">
      <c r="B117" s="16">
        <v>25.913004599725301</v>
      </c>
      <c r="C117" s="16">
        <v>6.3733336130777998</v>
      </c>
      <c r="D117" s="16">
        <v>29.25</v>
      </c>
      <c r="E117" s="16">
        <v>22.350000003973602</v>
      </c>
      <c r="F117" s="16">
        <v>20.016666616002698</v>
      </c>
      <c r="G117" s="16">
        <v>18.519999851783101</v>
      </c>
      <c r="H117" s="16">
        <v>9.4166667809088995</v>
      </c>
      <c r="I117" s="16">
        <v>25.586667378743499</v>
      </c>
      <c r="J117" s="16">
        <v>27.8633321126302</v>
      </c>
      <c r="L117" s="16">
        <v>1.9836620065419599</v>
      </c>
      <c r="M117" s="16">
        <v>0</v>
      </c>
      <c r="N117" s="16">
        <v>1.0600000222524</v>
      </c>
      <c r="O117" s="16">
        <v>0</v>
      </c>
      <c r="P117" s="16">
        <v>2.3766667048136401</v>
      </c>
      <c r="Q117" s="16">
        <v>1.9933333396911599</v>
      </c>
      <c r="R117" s="16">
        <v>0</v>
      </c>
      <c r="S117" s="16">
        <v>0</v>
      </c>
      <c r="T117" s="16">
        <v>0</v>
      </c>
      <c r="V117" s="16">
        <v>0</v>
      </c>
      <c r="Y117" s="16">
        <v>0.56666666517655095</v>
      </c>
      <c r="Z117" s="16">
        <v>0</v>
      </c>
      <c r="AA117" s="16">
        <v>0</v>
      </c>
    </row>
    <row r="118" spans="2:27" x14ac:dyDescent="0.35">
      <c r="B118" s="16">
        <v>25.913004599725301</v>
      </c>
      <c r="C118" s="16">
        <v>6.3733336130777998</v>
      </c>
      <c r="D118" s="16">
        <v>29.25</v>
      </c>
      <c r="E118" s="16">
        <v>22.350000003973602</v>
      </c>
      <c r="F118" s="16">
        <v>20.016666616002698</v>
      </c>
      <c r="G118" s="16">
        <v>18.519999851783101</v>
      </c>
      <c r="H118" s="16">
        <v>9.4166667809088995</v>
      </c>
      <c r="I118" s="16">
        <v>25.586667378743499</v>
      </c>
      <c r="J118" s="16">
        <v>27.8633321126302</v>
      </c>
      <c r="L118" s="16">
        <v>1.9836620065419599</v>
      </c>
      <c r="M118" s="16">
        <v>0</v>
      </c>
      <c r="N118" s="16">
        <v>1.0600000222524</v>
      </c>
      <c r="O118" s="16">
        <v>0</v>
      </c>
      <c r="P118" s="16">
        <v>2.3766667048136401</v>
      </c>
      <c r="Q118" s="16">
        <v>1.9933333396911599</v>
      </c>
      <c r="R118" s="16">
        <v>0</v>
      </c>
      <c r="S118" s="16">
        <v>0</v>
      </c>
      <c r="T118" s="16">
        <v>0</v>
      </c>
      <c r="V118" s="16">
        <v>0</v>
      </c>
      <c r="Y118" s="16">
        <v>0.56666666517655095</v>
      </c>
      <c r="Z118" s="16">
        <v>0</v>
      </c>
      <c r="AA118" s="16">
        <v>0</v>
      </c>
    </row>
    <row r="119" spans="2:27" x14ac:dyDescent="0.35">
      <c r="B119" s="16">
        <v>25.913004599725301</v>
      </c>
      <c r="C119" s="16">
        <v>6.3733336130777998</v>
      </c>
      <c r="D119" s="16">
        <v>29.25</v>
      </c>
      <c r="E119" s="16">
        <v>22.350000003973602</v>
      </c>
      <c r="F119" s="16">
        <v>20.016666616002698</v>
      </c>
      <c r="G119" s="16">
        <v>18.519999851783101</v>
      </c>
      <c r="H119" s="16">
        <v>9.4166667809088995</v>
      </c>
      <c r="I119" s="16">
        <v>25.586667378743499</v>
      </c>
      <c r="J119" s="16">
        <v>27.8633321126302</v>
      </c>
      <c r="L119" s="16">
        <v>1.9836620065419599</v>
      </c>
      <c r="M119" s="16">
        <v>0</v>
      </c>
      <c r="N119" s="16">
        <v>1.0600000222524</v>
      </c>
      <c r="O119" s="16">
        <v>0</v>
      </c>
      <c r="P119" s="16">
        <v>2.3766667048136401</v>
      </c>
      <c r="Q119" s="16">
        <v>1.9933333396911599</v>
      </c>
      <c r="R119" s="16">
        <v>0</v>
      </c>
      <c r="S119" s="16">
        <v>0</v>
      </c>
      <c r="T119" s="16">
        <v>0</v>
      </c>
      <c r="V119" s="16">
        <v>0</v>
      </c>
      <c r="Y119" s="16">
        <v>0.56666666517655095</v>
      </c>
      <c r="Z119" s="16">
        <v>0</v>
      </c>
      <c r="AA119" s="16">
        <v>0</v>
      </c>
    </row>
    <row r="120" spans="2:27" x14ac:dyDescent="0.35">
      <c r="B120" s="16">
        <v>25.397909121370301</v>
      </c>
      <c r="C120" s="16">
        <v>6.34666697184245</v>
      </c>
      <c r="D120" s="16">
        <v>28.046666463216098</v>
      </c>
      <c r="E120" s="16">
        <v>21.266666809717801</v>
      </c>
      <c r="F120" s="16">
        <v>18.973333742469499</v>
      </c>
      <c r="G120" s="16">
        <v>17.446666111548701</v>
      </c>
      <c r="H120" s="16">
        <v>9.0033334592978207</v>
      </c>
      <c r="I120" s="16">
        <v>24.603333791097</v>
      </c>
      <c r="J120" s="16">
        <v>26.899998982747402</v>
      </c>
      <c r="L120" s="16">
        <v>2.31209131414096</v>
      </c>
      <c r="M120" s="16">
        <v>0</v>
      </c>
      <c r="N120" s="16">
        <v>1.68333339691162</v>
      </c>
      <c r="O120" s="16">
        <v>0</v>
      </c>
      <c r="P120" s="16">
        <v>1.96333328882853</v>
      </c>
      <c r="Q120" s="16">
        <v>2.21333328882853</v>
      </c>
      <c r="R120" s="16">
        <v>0</v>
      </c>
      <c r="S120" s="16">
        <v>0</v>
      </c>
      <c r="T120" s="16">
        <v>0</v>
      </c>
      <c r="V120" s="16">
        <v>0</v>
      </c>
      <c r="Y120" s="16">
        <v>0.62666667501131701</v>
      </c>
      <c r="Z120" s="16">
        <v>0</v>
      </c>
      <c r="AA120" s="16">
        <v>0</v>
      </c>
    </row>
    <row r="121" spans="2:27" x14ac:dyDescent="0.35">
      <c r="B121" s="16">
        <v>25.397909121370301</v>
      </c>
      <c r="C121" s="16">
        <v>6.34666697184245</v>
      </c>
      <c r="D121" s="16">
        <v>28.046666463216098</v>
      </c>
      <c r="E121" s="16">
        <v>21.266666809717801</v>
      </c>
      <c r="F121" s="16">
        <v>18.973333742469499</v>
      </c>
      <c r="G121" s="16">
        <v>17.446666111548701</v>
      </c>
      <c r="H121" s="16">
        <v>9.0033334592978207</v>
      </c>
      <c r="I121" s="16">
        <v>24.603333791097</v>
      </c>
      <c r="J121" s="16">
        <v>26.899998982747402</v>
      </c>
      <c r="L121" s="16">
        <v>2.31209131414096</v>
      </c>
      <c r="M121" s="16">
        <v>0</v>
      </c>
      <c r="N121" s="16">
        <v>1.68333339691162</v>
      </c>
      <c r="O121" s="16">
        <v>0</v>
      </c>
      <c r="P121" s="16">
        <v>1.96333328882853</v>
      </c>
      <c r="Q121" s="16">
        <v>2.21333328882853</v>
      </c>
      <c r="R121" s="16">
        <v>0</v>
      </c>
      <c r="S121" s="16">
        <v>0</v>
      </c>
      <c r="T121" s="16">
        <v>0</v>
      </c>
      <c r="V121" s="16">
        <v>0</v>
      </c>
      <c r="Y121" s="16">
        <v>0.62666667501131701</v>
      </c>
      <c r="Z121" s="16">
        <v>0</v>
      </c>
      <c r="AA121" s="16">
        <v>0</v>
      </c>
    </row>
    <row r="122" spans="2:27" x14ac:dyDescent="0.35">
      <c r="B122" s="16">
        <v>25.397909121370301</v>
      </c>
      <c r="C122" s="16">
        <v>6.34666697184245</v>
      </c>
      <c r="D122" s="16">
        <v>28.046666463216098</v>
      </c>
      <c r="E122" s="16">
        <v>21.266666809717801</v>
      </c>
      <c r="F122" s="16">
        <v>18.973333742469499</v>
      </c>
      <c r="G122" s="16">
        <v>17.446666111548701</v>
      </c>
      <c r="H122" s="16">
        <v>9.0033334592978207</v>
      </c>
      <c r="I122" s="16">
        <v>24.603333791097</v>
      </c>
      <c r="J122" s="16">
        <v>26.899998982747402</v>
      </c>
      <c r="L122" s="16">
        <v>2.31209131414096</v>
      </c>
      <c r="M122" s="16">
        <v>0</v>
      </c>
      <c r="N122" s="16">
        <v>1.68333339691162</v>
      </c>
      <c r="O122" s="16">
        <v>0</v>
      </c>
      <c r="P122" s="16">
        <v>1.96333328882853</v>
      </c>
      <c r="Q122" s="16">
        <v>2.21333328882853</v>
      </c>
      <c r="R122" s="16">
        <v>0</v>
      </c>
      <c r="S122" s="16">
        <v>0</v>
      </c>
      <c r="T122" s="16">
        <v>0</v>
      </c>
      <c r="V122" s="16">
        <v>0</v>
      </c>
      <c r="Y122" s="16">
        <v>0.62666667501131701</v>
      </c>
      <c r="Z122" s="16">
        <v>0</v>
      </c>
      <c r="AA122" s="16">
        <v>0</v>
      </c>
    </row>
    <row r="123" spans="2:27" x14ac:dyDescent="0.35">
      <c r="B123" s="16">
        <v>22.878752884149598</v>
      </c>
      <c r="C123" s="16">
        <v>5.6833330790201799</v>
      </c>
      <c r="D123" s="16">
        <v>25.966667175293001</v>
      </c>
      <c r="E123" s="16">
        <v>19.676666716734601</v>
      </c>
      <c r="F123" s="16">
        <v>17.566666159158</v>
      </c>
      <c r="G123" s="16">
        <v>16.399999946355798</v>
      </c>
      <c r="H123" s="16">
        <v>8.2000001594424194</v>
      </c>
      <c r="I123" s="16">
        <v>22.913332621256501</v>
      </c>
      <c r="J123" s="16">
        <v>25.009999593099</v>
      </c>
      <c r="L123" s="16">
        <v>2.0512476594448099</v>
      </c>
      <c r="M123" s="16">
        <v>0</v>
      </c>
      <c r="N123" s="16">
        <v>1.1666666666666701</v>
      </c>
      <c r="O123" s="16">
        <v>0</v>
      </c>
      <c r="P123" s="16">
        <v>1.96333328882853</v>
      </c>
      <c r="Q123" s="16">
        <v>1.98333335233231</v>
      </c>
      <c r="R123" s="16">
        <v>0</v>
      </c>
      <c r="S123" s="16">
        <v>0</v>
      </c>
      <c r="T123" s="16">
        <v>0</v>
      </c>
      <c r="V123" s="16">
        <v>0</v>
      </c>
      <c r="Y123" s="16">
        <v>0.393333330750465</v>
      </c>
      <c r="Z123" s="16">
        <v>0</v>
      </c>
      <c r="AA123" s="16">
        <v>0</v>
      </c>
    </row>
    <row r="124" spans="2:27" x14ac:dyDescent="0.35">
      <c r="B124" s="16">
        <v>22.878752884149598</v>
      </c>
      <c r="C124" s="16">
        <v>5.6833330790201799</v>
      </c>
      <c r="D124" s="16">
        <v>25.966667175293001</v>
      </c>
      <c r="E124" s="16">
        <v>19.676666716734601</v>
      </c>
      <c r="F124" s="16">
        <v>17.566666159158</v>
      </c>
      <c r="G124" s="16">
        <v>16.399999946355798</v>
      </c>
      <c r="H124" s="16">
        <v>8.2000001594424194</v>
      </c>
      <c r="I124" s="16">
        <v>22.913332621256501</v>
      </c>
      <c r="J124" s="16">
        <v>25.009999593099</v>
      </c>
      <c r="L124" s="16">
        <v>2.0512476594448099</v>
      </c>
      <c r="M124" s="16">
        <v>0</v>
      </c>
      <c r="N124" s="16">
        <v>1.1666666666666701</v>
      </c>
      <c r="O124" s="16">
        <v>0</v>
      </c>
      <c r="P124" s="16">
        <v>1.96333328882853</v>
      </c>
      <c r="Q124" s="16">
        <v>1.98333335233231</v>
      </c>
      <c r="R124" s="16">
        <v>0</v>
      </c>
      <c r="S124" s="16">
        <v>0</v>
      </c>
      <c r="T124" s="16">
        <v>0</v>
      </c>
      <c r="V124" s="16">
        <v>0</v>
      </c>
      <c r="Y124" s="16">
        <v>0.393333330750465</v>
      </c>
      <c r="Z124" s="16">
        <v>0</v>
      </c>
      <c r="AA124" s="16">
        <v>0</v>
      </c>
    </row>
    <row r="125" spans="2:27" x14ac:dyDescent="0.35">
      <c r="B125" s="16">
        <v>22.878752884149598</v>
      </c>
      <c r="C125" s="16">
        <v>5.6833330790201799</v>
      </c>
      <c r="D125" s="16">
        <v>25.966667175293001</v>
      </c>
      <c r="E125" s="16">
        <v>19.676666716734601</v>
      </c>
      <c r="F125" s="16">
        <v>17.566666159158</v>
      </c>
      <c r="G125" s="16">
        <v>16.399999946355798</v>
      </c>
      <c r="H125" s="16">
        <v>8.2000001594424194</v>
      </c>
      <c r="I125" s="16">
        <v>22.913332621256501</v>
      </c>
      <c r="J125" s="16">
        <v>25.009999593099</v>
      </c>
      <c r="L125" s="16">
        <v>2.0512476594448099</v>
      </c>
      <c r="M125" s="16">
        <v>0</v>
      </c>
      <c r="N125" s="16">
        <v>1.1666666666666701</v>
      </c>
      <c r="O125" s="16">
        <v>0</v>
      </c>
      <c r="P125" s="16">
        <v>1.96333328882853</v>
      </c>
      <c r="Q125" s="16">
        <v>1.98333335233231</v>
      </c>
      <c r="R125" s="16">
        <v>0</v>
      </c>
      <c r="S125" s="16">
        <v>0</v>
      </c>
      <c r="T125" s="16">
        <v>0</v>
      </c>
      <c r="V125" s="16">
        <v>0</v>
      </c>
      <c r="Y125" s="16">
        <v>0.393333330750465</v>
      </c>
      <c r="Z125" s="16">
        <v>0</v>
      </c>
      <c r="AA125" s="16">
        <v>0</v>
      </c>
    </row>
  </sheetData>
  <mergeCells count="2">
    <mergeCell ref="B1:H1"/>
    <mergeCell ref="L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8102-5067-448E-B727-67922EA8358D}">
  <dimension ref="A1:XFD297"/>
  <sheetViews>
    <sheetView zoomScale="80" zoomScaleNormal="80" workbookViewId="0">
      <selection activeCell="B2" sqref="B2"/>
    </sheetView>
  </sheetViews>
  <sheetFormatPr defaultColWidth="7.453125" defaultRowHeight="15.5" x14ac:dyDescent="0.35"/>
  <cols>
    <col min="1" max="1" width="17.54296875" style="26" customWidth="1"/>
    <col min="2" max="2" width="23.26953125" style="56" customWidth="1"/>
    <col min="3" max="3" width="9.1796875" style="13" bestFit="1" customWidth="1"/>
    <col min="4" max="4" width="10.81640625" style="13" customWidth="1"/>
    <col min="5" max="6" width="0.26953125" style="62" customWidth="1"/>
    <col min="7" max="24" width="0.26953125" style="76" customWidth="1"/>
    <col min="25" max="45" width="0.1796875" style="76" customWidth="1"/>
    <col min="46" max="46" width="0.1796875" style="77" customWidth="1"/>
    <col min="47" max="58" width="0.1796875" style="13" customWidth="1"/>
    <col min="59" max="60" width="0.81640625" style="13" customWidth="1"/>
    <col min="61" max="61" width="1.54296875" style="13" customWidth="1"/>
    <col min="62" max="62" width="1.1796875" style="13" customWidth="1"/>
    <col min="63" max="63" width="0.453125" style="13" customWidth="1"/>
    <col min="64" max="64" width="0.7265625" style="13" customWidth="1"/>
    <col min="65" max="65" width="9" style="13" hidden="1" customWidth="1"/>
    <col min="66" max="66" width="0.26953125" style="13" customWidth="1"/>
    <col min="67" max="105" width="9" style="13" customWidth="1"/>
    <col min="106" max="106" width="9" style="56" customWidth="1"/>
    <col min="107" max="237" width="7.453125" style="85"/>
    <col min="238" max="16382" width="7.453125" style="56"/>
    <col min="16383" max="16383" width="3.81640625" style="56" bestFit="1" customWidth="1"/>
    <col min="16384" max="16384" width="3.81640625" style="56" customWidth="1"/>
  </cols>
  <sheetData>
    <row r="1" spans="1:127" s="20" customFormat="1" ht="27" customHeight="1" x14ac:dyDescent="0.3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127" s="138" customFormat="1" ht="21" x14ac:dyDescent="0.3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127" s="138" customFormat="1" ht="15" customHeight="1" x14ac:dyDescent="0.35">
      <c r="B3" s="136"/>
      <c r="D3" s="139" t="s">
        <v>87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127" s="20" customFormat="1" x14ac:dyDescent="0.3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127" ht="15" customHeight="1" x14ac:dyDescent="0.35">
      <c r="A5" s="246" t="s">
        <v>71</v>
      </c>
      <c r="B5" s="246"/>
      <c r="C5" s="51" t="s">
        <v>16</v>
      </c>
      <c r="D5" s="51" t="s">
        <v>17</v>
      </c>
      <c r="E5" s="59">
        <v>41913</v>
      </c>
      <c r="F5" s="59">
        <v>41944</v>
      </c>
      <c r="G5" s="73">
        <v>41974</v>
      </c>
      <c r="H5" s="73">
        <v>42005</v>
      </c>
      <c r="I5" s="73">
        <v>42036</v>
      </c>
      <c r="J5" s="73">
        <v>42064</v>
      </c>
      <c r="K5" s="73">
        <v>42095</v>
      </c>
      <c r="L5" s="73">
        <v>42125</v>
      </c>
      <c r="M5" s="73">
        <v>42156</v>
      </c>
      <c r="N5" s="73">
        <v>42186</v>
      </c>
      <c r="O5" s="73">
        <v>42217</v>
      </c>
      <c r="P5" s="73">
        <v>42248</v>
      </c>
      <c r="Q5" s="73">
        <v>42278</v>
      </c>
      <c r="R5" s="73">
        <v>42309</v>
      </c>
      <c r="S5" s="73">
        <v>42339</v>
      </c>
      <c r="T5" s="73">
        <v>42370</v>
      </c>
      <c r="U5" s="73">
        <v>42401</v>
      </c>
      <c r="V5" s="73">
        <v>42430</v>
      </c>
      <c r="W5" s="73">
        <v>42461</v>
      </c>
      <c r="X5" s="73">
        <v>42491</v>
      </c>
      <c r="Y5" s="73">
        <v>42522</v>
      </c>
      <c r="Z5" s="73">
        <v>42552</v>
      </c>
      <c r="AA5" s="73">
        <v>42583</v>
      </c>
      <c r="AB5" s="73">
        <v>42614</v>
      </c>
      <c r="AC5" s="73">
        <v>42644</v>
      </c>
      <c r="AD5" s="73">
        <v>42675</v>
      </c>
      <c r="AE5" s="73">
        <v>42705</v>
      </c>
      <c r="AF5" s="73">
        <v>42736</v>
      </c>
      <c r="AG5" s="73">
        <v>42767</v>
      </c>
      <c r="AH5" s="73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52">
        <v>43556</v>
      </c>
      <c r="BH5" s="52">
        <v>43586</v>
      </c>
      <c r="BI5" s="52">
        <v>43617</v>
      </c>
      <c r="BJ5" s="52">
        <v>43647</v>
      </c>
      <c r="BK5" s="52">
        <v>43678</v>
      </c>
      <c r="BL5" s="52">
        <v>43709</v>
      </c>
      <c r="BM5" s="52">
        <v>43739</v>
      </c>
      <c r="BN5" s="52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</row>
    <row r="6" spans="1:127" ht="15" customHeight="1" x14ac:dyDescent="0.35">
      <c r="A6" s="247" t="s">
        <v>72</v>
      </c>
      <c r="B6" s="108" t="s">
        <v>14</v>
      </c>
      <c r="C6" s="109" t="s">
        <v>0</v>
      </c>
      <c r="D6" s="109" t="s">
        <v>18</v>
      </c>
      <c r="E6" s="107"/>
      <c r="F6" s="60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115"/>
      <c r="BH6" s="115"/>
      <c r="BI6" s="115"/>
      <c r="BJ6" s="115"/>
      <c r="BK6" s="115"/>
      <c r="BL6" s="115"/>
      <c r="BM6" s="115"/>
      <c r="BN6" s="115"/>
      <c r="BO6" s="115">
        <f t="shared" ref="BO6:CY6" si="0">SUM(BO18,BO29,BO40)</f>
        <v>28.336052105744699</v>
      </c>
      <c r="BP6" s="115">
        <f t="shared" si="0"/>
        <v>21.916666666666639</v>
      </c>
      <c r="BQ6" s="115">
        <f t="shared" si="0"/>
        <v>21.916666666666639</v>
      </c>
      <c r="BR6" s="115">
        <f t="shared" si="0"/>
        <v>21.916666666666639</v>
      </c>
      <c r="BS6" s="115">
        <f t="shared" si="0"/>
        <v>28.283333222071366</v>
      </c>
      <c r="BT6" s="115">
        <f t="shared" si="0"/>
        <v>28.283333222071366</v>
      </c>
      <c r="BU6" s="115">
        <f t="shared" si="0"/>
        <v>28.283333222071366</v>
      </c>
      <c r="BV6" s="115">
        <f t="shared" si="0"/>
        <v>27.97000018755595</v>
      </c>
      <c r="BW6" s="115">
        <f t="shared" si="0"/>
        <v>27.97000018755595</v>
      </c>
      <c r="BX6" s="115">
        <f t="shared" si="0"/>
        <v>27.97000018755595</v>
      </c>
      <c r="BY6" s="115">
        <f t="shared" si="0"/>
        <v>27.950000762939407</v>
      </c>
      <c r="BZ6" s="115">
        <f t="shared" si="0"/>
        <v>27.950000762939407</v>
      </c>
      <c r="CA6" s="115">
        <f t="shared" si="0"/>
        <v>27.950000762939407</v>
      </c>
      <c r="CB6" s="115">
        <f t="shared" si="0"/>
        <v>23.333332856496188</v>
      </c>
      <c r="CC6" s="115">
        <f t="shared" si="0"/>
        <v>23.333332856496188</v>
      </c>
      <c r="CD6" s="115">
        <f t="shared" si="0"/>
        <v>23.333332856496188</v>
      </c>
      <c r="CE6" s="115">
        <f t="shared" si="0"/>
        <v>28.993333419163989</v>
      </c>
      <c r="CF6" s="115">
        <f t="shared" si="0"/>
        <v>28.993333419163989</v>
      </c>
      <c r="CG6" s="115">
        <f t="shared" si="0"/>
        <v>28.993333419163989</v>
      </c>
      <c r="CH6" s="115">
        <f t="shared" si="0"/>
        <v>29.06333343187972</v>
      </c>
      <c r="CI6" s="115">
        <f t="shared" si="0"/>
        <v>29.06333343187972</v>
      </c>
      <c r="CJ6" s="115">
        <f t="shared" si="0"/>
        <v>29.06333343187972</v>
      </c>
      <c r="CK6" s="115">
        <f t="shared" si="0"/>
        <v>24.979999939600628</v>
      </c>
      <c r="CL6" s="115">
        <f t="shared" si="0"/>
        <v>24.979999939600628</v>
      </c>
      <c r="CM6" s="115">
        <f t="shared" si="0"/>
        <v>24.979999939600628</v>
      </c>
      <c r="CN6" s="115">
        <f t="shared" si="0"/>
        <v>22.236666361490876</v>
      </c>
      <c r="CO6" s="115">
        <f t="shared" si="0"/>
        <v>22.236666361490876</v>
      </c>
      <c r="CP6" s="115">
        <f t="shared" si="0"/>
        <v>22.236666361490876</v>
      </c>
      <c r="CQ6" s="115">
        <f t="shared" si="0"/>
        <v>29.686666250228861</v>
      </c>
      <c r="CR6" s="115">
        <f t="shared" si="0"/>
        <v>29.686666250228861</v>
      </c>
      <c r="CS6" s="115">
        <f t="shared" si="0"/>
        <v>29.686666250228861</v>
      </c>
      <c r="CT6" s="115">
        <f t="shared" si="0"/>
        <v>29.229999701182049</v>
      </c>
      <c r="CU6" s="115">
        <f t="shared" si="0"/>
        <v>29.229999701182049</v>
      </c>
      <c r="CV6" s="115">
        <f t="shared" si="0"/>
        <v>29.229999701182049</v>
      </c>
      <c r="CW6" s="115">
        <f t="shared" si="0"/>
        <v>24.523333787918101</v>
      </c>
      <c r="CX6" s="115">
        <f t="shared" si="0"/>
        <v>24.523333787918101</v>
      </c>
      <c r="CY6" s="115">
        <f t="shared" si="0"/>
        <v>24.523333787918101</v>
      </c>
      <c r="CZ6" s="115">
        <f t="shared" ref="CZ6:DB6" si="1">SUM(CZ18,CZ29,CZ40)</f>
        <v>20.9233330090841</v>
      </c>
      <c r="DA6" s="115">
        <f t="shared" si="1"/>
        <v>20.9233330090841</v>
      </c>
      <c r="DB6" s="115">
        <f t="shared" si="1"/>
        <v>20.9233330090841</v>
      </c>
      <c r="DC6" s="115">
        <f t="shared" ref="DC6:DJ6" si="2">SUM(DC18,DC29,DC40)</f>
        <v>28.20333290100098</v>
      </c>
      <c r="DD6" s="115">
        <f t="shared" si="2"/>
        <v>28.20333290100098</v>
      </c>
      <c r="DE6" s="115">
        <f t="shared" si="2"/>
        <v>28.20333290100098</v>
      </c>
      <c r="DF6" s="115">
        <f t="shared" si="2"/>
        <v>27.6433329582214</v>
      </c>
      <c r="DG6" s="115">
        <f t="shared" si="2"/>
        <v>27.6433329582214</v>
      </c>
      <c r="DH6" s="115">
        <f t="shared" si="2"/>
        <v>27.6433329582214</v>
      </c>
      <c r="DI6" s="115">
        <f t="shared" si="2"/>
        <v>24.713333527247158</v>
      </c>
      <c r="DJ6" s="115">
        <f t="shared" si="2"/>
        <v>24.713333527247158</v>
      </c>
      <c r="DK6" s="115">
        <f t="shared" ref="DK6:DN6" si="3">SUM(DK18,DK29,DK40)</f>
        <v>24.713333527247158</v>
      </c>
      <c r="DL6" s="115">
        <f t="shared" si="3"/>
        <v>19.640000184377001</v>
      </c>
      <c r="DM6" s="115">
        <f t="shared" si="3"/>
        <v>19.640000184377001</v>
      </c>
      <c r="DN6" s="115">
        <f t="shared" si="3"/>
        <v>19.640000184377001</v>
      </c>
      <c r="DO6" s="115">
        <f t="shared" ref="DO6:DQ6" si="4">SUM(DO18,DO29,DO40)</f>
        <v>27.89666660626726</v>
      </c>
      <c r="DP6" s="115">
        <f t="shared" si="4"/>
        <v>27.89666660626726</v>
      </c>
      <c r="DQ6" s="115">
        <f t="shared" si="4"/>
        <v>27.89666660626726</v>
      </c>
      <c r="DR6" s="115">
        <f t="shared" ref="DR6:DW6" si="5">SUM(DR18,DR29,DR40)</f>
        <v>27.710000435511262</v>
      </c>
      <c r="DS6" s="115">
        <f t="shared" si="5"/>
        <v>27.710000435511262</v>
      </c>
      <c r="DT6" s="115">
        <f t="shared" si="5"/>
        <v>27.710000435511262</v>
      </c>
      <c r="DU6" s="115">
        <f t="shared" si="5"/>
        <v>24.93000054359441</v>
      </c>
      <c r="DV6" s="115">
        <f t="shared" si="5"/>
        <v>24.93000054359441</v>
      </c>
      <c r="DW6" s="115">
        <f t="shared" si="5"/>
        <v>24.93000054359441</v>
      </c>
    </row>
    <row r="7" spans="1:127" ht="15" customHeight="1" x14ac:dyDescent="0.35">
      <c r="A7" s="247"/>
      <c r="B7" s="108" t="s">
        <v>15</v>
      </c>
      <c r="C7" s="109" t="s">
        <v>21</v>
      </c>
      <c r="D7" s="109" t="s">
        <v>18</v>
      </c>
      <c r="E7" s="107"/>
      <c r="F7" s="60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115"/>
      <c r="BH7" s="115"/>
      <c r="BI7" s="115"/>
      <c r="BJ7" s="115"/>
      <c r="BK7" s="115"/>
      <c r="BL7" s="115"/>
      <c r="BM7" s="115"/>
      <c r="BN7" s="115"/>
      <c r="BO7" s="115">
        <f t="shared" ref="BO7:CI7" si="6">SUM(BO19,BO30)</f>
        <v>5.7300000190734899</v>
      </c>
      <c r="BP7" s="115">
        <f t="shared" si="6"/>
        <v>4.7266667683919303</v>
      </c>
      <c r="BQ7" s="115">
        <f t="shared" si="6"/>
        <v>4.7266667683919303</v>
      </c>
      <c r="BR7" s="115">
        <f t="shared" si="6"/>
        <v>4.7266667683919303</v>
      </c>
      <c r="BS7" s="115">
        <f t="shared" si="6"/>
        <v>6.54666646321615</v>
      </c>
      <c r="BT7" s="115">
        <f t="shared" si="6"/>
        <v>6.54666646321615</v>
      </c>
      <c r="BU7" s="115">
        <f t="shared" si="6"/>
        <v>6.54666646321615</v>
      </c>
      <c r="BV7" s="115">
        <f t="shared" si="6"/>
        <v>6.4099998474121103</v>
      </c>
      <c r="BW7" s="115">
        <f t="shared" si="6"/>
        <v>6.4099998474121103</v>
      </c>
      <c r="BX7" s="115">
        <f t="shared" si="6"/>
        <v>6.4099998474121103</v>
      </c>
      <c r="BY7" s="115">
        <f t="shared" si="6"/>
        <v>5.5033334096272801</v>
      </c>
      <c r="BZ7" s="115">
        <f t="shared" si="6"/>
        <v>5.5033334096272801</v>
      </c>
      <c r="CA7" s="115">
        <f t="shared" si="6"/>
        <v>5.5033334096272801</v>
      </c>
      <c r="CB7" s="115">
        <f t="shared" si="6"/>
        <v>4.7566668192545603</v>
      </c>
      <c r="CC7" s="115">
        <f t="shared" si="6"/>
        <v>4.7566668192545603</v>
      </c>
      <c r="CD7" s="115">
        <f t="shared" si="6"/>
        <v>4.7566668192545603</v>
      </c>
      <c r="CE7" s="115">
        <f t="shared" si="6"/>
        <v>6.5</v>
      </c>
      <c r="CF7" s="115">
        <f t="shared" si="6"/>
        <v>6.5</v>
      </c>
      <c r="CG7" s="115">
        <f t="shared" si="6"/>
        <v>6.5</v>
      </c>
      <c r="CH7" s="115">
        <f t="shared" si="6"/>
        <v>6.0933335622151699</v>
      </c>
      <c r="CI7" s="115">
        <f t="shared" si="6"/>
        <v>6.0933335622151699</v>
      </c>
      <c r="CJ7" s="115">
        <f t="shared" ref="CJ7:DB7" si="7">SUM(CJ19,CJ30)</f>
        <v>6.0933335622151699</v>
      </c>
      <c r="CK7" s="115">
        <f t="shared" si="7"/>
        <v>5.7133331298828098</v>
      </c>
      <c r="CL7" s="115">
        <f t="shared" si="7"/>
        <v>5.7133331298828098</v>
      </c>
      <c r="CM7" s="115">
        <f t="shared" si="7"/>
        <v>5.7133331298828098</v>
      </c>
      <c r="CN7" s="115">
        <f t="shared" si="7"/>
        <v>4.78333346048991</v>
      </c>
      <c r="CO7" s="115">
        <f t="shared" si="7"/>
        <v>4.78333346048991</v>
      </c>
      <c r="CP7" s="115">
        <f t="shared" si="7"/>
        <v>4.78333346048991</v>
      </c>
      <c r="CQ7" s="115">
        <f t="shared" si="7"/>
        <v>6.4800001780192096</v>
      </c>
      <c r="CR7" s="115">
        <f t="shared" si="7"/>
        <v>6.4800001780192096</v>
      </c>
      <c r="CS7" s="115">
        <f t="shared" si="7"/>
        <v>6.4800001780192096</v>
      </c>
      <c r="CT7" s="115">
        <f t="shared" si="7"/>
        <v>6.4066664377848301</v>
      </c>
      <c r="CU7" s="115">
        <f t="shared" si="7"/>
        <v>6.4066664377848301</v>
      </c>
      <c r="CV7" s="115">
        <f t="shared" si="7"/>
        <v>6.4066664377848301</v>
      </c>
      <c r="CW7" s="115">
        <f t="shared" si="7"/>
        <v>5.7266667683919303</v>
      </c>
      <c r="CX7" s="115">
        <f t="shared" si="7"/>
        <v>5.7266667683919303</v>
      </c>
      <c r="CY7" s="115">
        <f t="shared" si="7"/>
        <v>5.7266667683919303</v>
      </c>
      <c r="CZ7" s="115">
        <f t="shared" si="7"/>
        <v>4.8599999745686802</v>
      </c>
      <c r="DA7" s="115">
        <f t="shared" si="7"/>
        <v>4.8599999745686802</v>
      </c>
      <c r="DB7" s="115">
        <f t="shared" si="7"/>
        <v>4.8599999745686802</v>
      </c>
      <c r="DC7" s="115">
        <f t="shared" ref="DC7:DH7" si="8">SUM(DC19,DC30)</f>
        <v>6.2933330535888699</v>
      </c>
      <c r="DD7" s="115">
        <f t="shared" si="8"/>
        <v>6.2933330535888699</v>
      </c>
      <c r="DE7" s="115">
        <f t="shared" si="8"/>
        <v>6.2933330535888699</v>
      </c>
      <c r="DF7" s="115">
        <f t="shared" si="8"/>
        <v>5.96666653951009</v>
      </c>
      <c r="DG7" s="115">
        <f t="shared" si="8"/>
        <v>5.96666653951009</v>
      </c>
      <c r="DH7" s="115">
        <f t="shared" si="8"/>
        <v>5.96666653951009</v>
      </c>
      <c r="DI7" s="115">
        <f t="shared" ref="DI7:DJ10" si="9">SUM(DI19,DI30)</f>
        <v>5.56333351135254</v>
      </c>
      <c r="DJ7" s="115">
        <f t="shared" si="9"/>
        <v>5.56333351135254</v>
      </c>
      <c r="DK7" s="115">
        <f t="shared" ref="DK7:DN7" si="10">SUM(DK19,DK30)</f>
        <v>5.56333351135254</v>
      </c>
      <c r="DL7" s="115">
        <f t="shared" si="10"/>
        <v>4.5600001017252598</v>
      </c>
      <c r="DM7" s="115">
        <f t="shared" si="10"/>
        <v>4.5600001017252598</v>
      </c>
      <c r="DN7" s="115">
        <f t="shared" si="10"/>
        <v>4.5600001017252598</v>
      </c>
      <c r="DO7" s="115">
        <f t="shared" ref="DO7:DQ7" si="11">SUM(DO19,DO30)</f>
        <v>6.3733336130777998</v>
      </c>
      <c r="DP7" s="115">
        <f t="shared" si="11"/>
        <v>6.3733336130777998</v>
      </c>
      <c r="DQ7" s="115">
        <f t="shared" si="11"/>
        <v>6.3733336130777998</v>
      </c>
      <c r="DR7" s="115">
        <f t="shared" ref="DR7:DT7" si="12">SUM(DR19,DR30)</f>
        <v>6.34666697184245</v>
      </c>
      <c r="DS7" s="115">
        <f t="shared" si="12"/>
        <v>6.34666697184245</v>
      </c>
      <c r="DT7" s="115">
        <f t="shared" si="12"/>
        <v>6.34666697184245</v>
      </c>
      <c r="DU7" s="115">
        <f t="shared" ref="DU7:DW7" si="13">SUM(DU19,DU30,DU41)</f>
        <v>5.6833330790201799</v>
      </c>
      <c r="DV7" s="115">
        <f t="shared" si="13"/>
        <v>5.6833330790201799</v>
      </c>
      <c r="DW7" s="115">
        <f t="shared" si="13"/>
        <v>5.6833330790201799</v>
      </c>
    </row>
    <row r="8" spans="1:127" ht="15" customHeight="1" x14ac:dyDescent="0.35">
      <c r="A8" s="247"/>
      <c r="B8" s="108" t="s">
        <v>8</v>
      </c>
      <c r="C8" s="109" t="s">
        <v>21</v>
      </c>
      <c r="D8" s="109" t="s">
        <v>18</v>
      </c>
      <c r="E8" s="107"/>
      <c r="F8" s="60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115"/>
      <c r="BH8" s="115"/>
      <c r="BI8" s="115"/>
      <c r="BJ8" s="115"/>
      <c r="BK8" s="115"/>
      <c r="BL8" s="115"/>
      <c r="BM8" s="115"/>
      <c r="BN8" s="115"/>
      <c r="BO8" s="115">
        <f t="shared" ref="BO8:CI8" si="14">SUM(BO20,BO31)</f>
        <v>27.92333428064984</v>
      </c>
      <c r="BP8" s="115">
        <f t="shared" si="14"/>
        <v>21.719999184211144</v>
      </c>
      <c r="BQ8" s="115">
        <f t="shared" si="14"/>
        <v>21.719999184211144</v>
      </c>
      <c r="BR8" s="115">
        <f t="shared" si="14"/>
        <v>21.719999184211144</v>
      </c>
      <c r="BS8" s="115">
        <f t="shared" si="14"/>
        <v>30.17333424091338</v>
      </c>
      <c r="BT8" s="115">
        <f t="shared" si="14"/>
        <v>30.17333424091338</v>
      </c>
      <c r="BU8" s="115">
        <f t="shared" si="14"/>
        <v>30.17333424091338</v>
      </c>
      <c r="BV8" s="115">
        <f t="shared" si="14"/>
        <v>28.489999373753861</v>
      </c>
      <c r="BW8" s="115">
        <f t="shared" si="14"/>
        <v>28.489999373753861</v>
      </c>
      <c r="BX8" s="115">
        <f t="shared" si="14"/>
        <v>28.489999373753861</v>
      </c>
      <c r="BY8" s="115">
        <f t="shared" si="14"/>
        <v>26.260000546773309</v>
      </c>
      <c r="BZ8" s="115">
        <f t="shared" si="14"/>
        <v>26.260000546773309</v>
      </c>
      <c r="CA8" s="115">
        <f t="shared" si="14"/>
        <v>26.260000546773309</v>
      </c>
      <c r="CB8" s="115">
        <f t="shared" si="14"/>
        <v>21.596665547539757</v>
      </c>
      <c r="CC8" s="115">
        <f t="shared" si="14"/>
        <v>21.596665547539757</v>
      </c>
      <c r="CD8" s="115">
        <f t="shared" si="14"/>
        <v>21.596665547539757</v>
      </c>
      <c r="CE8" s="115">
        <f t="shared" si="14"/>
        <v>29.270000712325217</v>
      </c>
      <c r="CF8" s="115">
        <f t="shared" si="14"/>
        <v>29.270000712325217</v>
      </c>
      <c r="CG8" s="115">
        <f t="shared" si="14"/>
        <v>29.270000712325217</v>
      </c>
      <c r="CH8" s="115">
        <f t="shared" si="14"/>
        <v>28.676667213439973</v>
      </c>
      <c r="CI8" s="115">
        <f t="shared" si="14"/>
        <v>28.676667213439973</v>
      </c>
      <c r="CJ8" s="115">
        <f t="shared" ref="CJ8:DB8" si="15">SUM(CJ20,CJ31)</f>
        <v>28.676667213439973</v>
      </c>
      <c r="CK8" s="115">
        <f t="shared" si="15"/>
        <v>25.396666049957268</v>
      </c>
      <c r="CL8" s="115">
        <f t="shared" si="15"/>
        <v>25.396666049957268</v>
      </c>
      <c r="CM8" s="115">
        <f t="shared" si="15"/>
        <v>25.396666049957268</v>
      </c>
      <c r="CN8" s="115">
        <f t="shared" si="15"/>
        <v>22.209999601046285</v>
      </c>
      <c r="CO8" s="115">
        <f t="shared" si="15"/>
        <v>22.209999601046285</v>
      </c>
      <c r="CP8" s="115">
        <f t="shared" si="15"/>
        <v>22.209999601046285</v>
      </c>
      <c r="CQ8" s="115">
        <f t="shared" si="15"/>
        <v>30.65666659673051</v>
      </c>
      <c r="CR8" s="115">
        <f t="shared" si="15"/>
        <v>30.65666659673051</v>
      </c>
      <c r="CS8" s="115">
        <f t="shared" si="15"/>
        <v>30.65666659673051</v>
      </c>
      <c r="CT8" s="115">
        <f t="shared" si="15"/>
        <v>29.576665480931592</v>
      </c>
      <c r="CU8" s="115">
        <f t="shared" si="15"/>
        <v>29.576665480931592</v>
      </c>
      <c r="CV8" s="115">
        <f t="shared" si="15"/>
        <v>29.576665480931592</v>
      </c>
      <c r="CW8" s="115">
        <f t="shared" si="15"/>
        <v>26.443332831064829</v>
      </c>
      <c r="CX8" s="115">
        <f t="shared" si="15"/>
        <v>26.443332831064829</v>
      </c>
      <c r="CY8" s="115">
        <f t="shared" si="15"/>
        <v>26.443332831064829</v>
      </c>
      <c r="CZ8" s="115">
        <f t="shared" si="15"/>
        <v>22.839999119440758</v>
      </c>
      <c r="DA8" s="115">
        <f t="shared" si="15"/>
        <v>22.839999119440758</v>
      </c>
      <c r="DB8" s="115">
        <f t="shared" si="15"/>
        <v>22.839999119440758</v>
      </c>
      <c r="DC8" s="115">
        <f t="shared" ref="DC8:DH8" si="16">SUM(DC20,DC31)</f>
        <v>30.77333426475527</v>
      </c>
      <c r="DD8" s="115">
        <f t="shared" si="16"/>
        <v>30.77333426475527</v>
      </c>
      <c r="DE8" s="115">
        <f t="shared" si="16"/>
        <v>30.77333426475527</v>
      </c>
      <c r="DF8" s="115">
        <f t="shared" si="16"/>
        <v>29.450001080830859</v>
      </c>
      <c r="DG8" s="115">
        <f t="shared" si="16"/>
        <v>29.450001080830859</v>
      </c>
      <c r="DH8" s="115">
        <f t="shared" si="16"/>
        <v>29.450001080830859</v>
      </c>
      <c r="DI8" s="115">
        <f t="shared" si="9"/>
        <v>25.799999713897755</v>
      </c>
      <c r="DJ8" s="115">
        <f t="shared" si="9"/>
        <v>25.799999713897755</v>
      </c>
      <c r="DK8" s="115">
        <f t="shared" ref="DK8:DN8" si="17">SUM(DK20,DK31)</f>
        <v>25.799999713897755</v>
      </c>
      <c r="DL8" s="115">
        <f t="shared" si="17"/>
        <v>21.963333686192851</v>
      </c>
      <c r="DM8" s="115">
        <f t="shared" si="17"/>
        <v>21.963333686192851</v>
      </c>
      <c r="DN8" s="115">
        <f t="shared" si="17"/>
        <v>21.963333686192851</v>
      </c>
      <c r="DO8" s="115">
        <f t="shared" ref="DO8:DQ8" si="18">SUM(DO20,DO31)</f>
        <v>30.3100000222524</v>
      </c>
      <c r="DP8" s="115">
        <f t="shared" si="18"/>
        <v>30.3100000222524</v>
      </c>
      <c r="DQ8" s="115">
        <f t="shared" si="18"/>
        <v>30.3100000222524</v>
      </c>
      <c r="DR8" s="115">
        <f t="shared" ref="DR8:DT8" si="19">SUM(DR20,DR31)</f>
        <v>29.72999986012772</v>
      </c>
      <c r="DS8" s="115">
        <f t="shared" si="19"/>
        <v>29.72999986012772</v>
      </c>
      <c r="DT8" s="115">
        <f t="shared" si="19"/>
        <v>29.72999986012772</v>
      </c>
      <c r="DU8" s="115">
        <f t="shared" ref="DU8:DW8" si="20">SUM(DU20,DU31,DU42)</f>
        <v>27.133333841959672</v>
      </c>
      <c r="DV8" s="115">
        <f t="shared" si="20"/>
        <v>27.133333841959672</v>
      </c>
      <c r="DW8" s="115">
        <f t="shared" si="20"/>
        <v>27.133333841959672</v>
      </c>
    </row>
    <row r="9" spans="1:127" ht="15" customHeight="1" x14ac:dyDescent="0.35">
      <c r="A9" s="247"/>
      <c r="B9" s="108" t="s">
        <v>9</v>
      </c>
      <c r="C9" s="109" t="s">
        <v>0</v>
      </c>
      <c r="D9" s="109" t="s">
        <v>18</v>
      </c>
      <c r="E9" s="107"/>
      <c r="F9" s="60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5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115"/>
      <c r="BH9" s="115"/>
      <c r="BI9" s="115"/>
      <c r="BJ9" s="115"/>
      <c r="BK9" s="115"/>
      <c r="BL9" s="115"/>
      <c r="BM9" s="115"/>
      <c r="BN9" s="115"/>
      <c r="BO9" s="115">
        <f t="shared" ref="BO9:CI9" si="21">SUM(BO21,BO32)</f>
        <v>19.19999939203263</v>
      </c>
      <c r="BP9" s="115">
        <f t="shared" si="21"/>
        <v>16.136667172114102</v>
      </c>
      <c r="BQ9" s="115">
        <f t="shared" si="21"/>
        <v>16.136667172114102</v>
      </c>
      <c r="BR9" s="115">
        <f t="shared" si="21"/>
        <v>16.136667172114102</v>
      </c>
      <c r="BS9" s="115">
        <f t="shared" si="21"/>
        <v>22.7500005165736</v>
      </c>
      <c r="BT9" s="115">
        <f t="shared" si="21"/>
        <v>22.7500005165736</v>
      </c>
      <c r="BU9" s="115">
        <f t="shared" si="21"/>
        <v>22.7500005165736</v>
      </c>
      <c r="BV9" s="115">
        <f t="shared" si="21"/>
        <v>21.623332977294901</v>
      </c>
      <c r="BW9" s="115">
        <f t="shared" si="21"/>
        <v>21.623332977294901</v>
      </c>
      <c r="BX9" s="115">
        <f t="shared" si="21"/>
        <v>21.623332977294901</v>
      </c>
      <c r="BY9" s="115">
        <f t="shared" si="21"/>
        <v>19.053333083788601</v>
      </c>
      <c r="BZ9" s="115">
        <f t="shared" si="21"/>
        <v>19.053333083788601</v>
      </c>
      <c r="CA9" s="115">
        <f t="shared" si="21"/>
        <v>19.053333083788601</v>
      </c>
      <c r="CB9" s="115">
        <f t="shared" si="21"/>
        <v>16.120000203450498</v>
      </c>
      <c r="CC9" s="115">
        <f t="shared" si="21"/>
        <v>16.120000203450498</v>
      </c>
      <c r="CD9" s="115">
        <f t="shared" si="21"/>
        <v>16.120000203450498</v>
      </c>
      <c r="CE9" s="115">
        <f t="shared" si="21"/>
        <v>22.390001018842099</v>
      </c>
      <c r="CF9" s="115">
        <f t="shared" si="21"/>
        <v>22.390001018842099</v>
      </c>
      <c r="CG9" s="115">
        <f t="shared" si="21"/>
        <v>22.390001018842099</v>
      </c>
      <c r="CH9" s="115">
        <f t="shared" si="21"/>
        <v>21.666666368643401</v>
      </c>
      <c r="CI9" s="115">
        <f t="shared" si="21"/>
        <v>21.666666368643401</v>
      </c>
      <c r="CJ9" s="115">
        <f t="shared" ref="CJ9:DB9" si="22">SUM(CJ21,CJ32)</f>
        <v>21.666666368643401</v>
      </c>
      <c r="CK9" s="115">
        <f t="shared" si="22"/>
        <v>19.1566664179166</v>
      </c>
      <c r="CL9" s="115">
        <f t="shared" si="22"/>
        <v>19.1566664179166</v>
      </c>
      <c r="CM9" s="115">
        <f t="shared" si="22"/>
        <v>19.1566664179166</v>
      </c>
      <c r="CN9" s="115">
        <f t="shared" si="22"/>
        <v>16.210000415643101</v>
      </c>
      <c r="CO9" s="115">
        <f t="shared" si="22"/>
        <v>16.210000415643101</v>
      </c>
      <c r="CP9" s="115">
        <f t="shared" si="22"/>
        <v>16.210000415643101</v>
      </c>
      <c r="CQ9" s="115">
        <f t="shared" si="22"/>
        <v>22.376666665077199</v>
      </c>
      <c r="CR9" s="115">
        <f t="shared" si="22"/>
        <v>22.376666665077199</v>
      </c>
      <c r="CS9" s="115">
        <f t="shared" si="22"/>
        <v>22.376666665077199</v>
      </c>
      <c r="CT9" s="115">
        <f t="shared" si="22"/>
        <v>21.709999481836999</v>
      </c>
      <c r="CU9" s="115">
        <f t="shared" si="22"/>
        <v>21.709999481836999</v>
      </c>
      <c r="CV9" s="115">
        <f t="shared" si="22"/>
        <v>21.709999481836999</v>
      </c>
      <c r="CW9" s="115">
        <f t="shared" si="22"/>
        <v>19.3399997452895</v>
      </c>
      <c r="CX9" s="115">
        <f t="shared" si="22"/>
        <v>19.3399997452895</v>
      </c>
      <c r="CY9" s="115">
        <f t="shared" si="22"/>
        <v>19.3399997452895</v>
      </c>
      <c r="CZ9" s="115">
        <f t="shared" si="22"/>
        <v>16.303333739439601</v>
      </c>
      <c r="DA9" s="115">
        <f t="shared" si="22"/>
        <v>16.303333739439601</v>
      </c>
      <c r="DB9" s="115">
        <f t="shared" si="22"/>
        <v>16.303333739439601</v>
      </c>
      <c r="DC9" s="115">
        <f t="shared" ref="DC9:DH9" si="23">SUM(DC21,DC32)</f>
        <v>22.5933334430059</v>
      </c>
      <c r="DD9" s="115">
        <f t="shared" si="23"/>
        <v>22.5933334430059</v>
      </c>
      <c r="DE9" s="115">
        <f t="shared" si="23"/>
        <v>22.5933334430059</v>
      </c>
      <c r="DF9" s="115">
        <f t="shared" si="23"/>
        <v>21.330000400543199</v>
      </c>
      <c r="DG9" s="115">
        <f t="shared" si="23"/>
        <v>21.330000400543199</v>
      </c>
      <c r="DH9" s="115">
        <f t="shared" si="23"/>
        <v>21.330000400543199</v>
      </c>
      <c r="DI9" s="115">
        <f t="shared" si="9"/>
        <v>19.153333226839699</v>
      </c>
      <c r="DJ9" s="115">
        <f t="shared" si="9"/>
        <v>19.153333226839699</v>
      </c>
      <c r="DK9" s="115">
        <f t="shared" ref="DK9:DN9" si="24">SUM(DK21,DK32)</f>
        <v>19.153333226839699</v>
      </c>
      <c r="DL9" s="115">
        <f t="shared" si="24"/>
        <v>15.930000305175801</v>
      </c>
      <c r="DM9" s="115">
        <f t="shared" si="24"/>
        <v>15.930000305175801</v>
      </c>
      <c r="DN9" s="115">
        <f t="shared" si="24"/>
        <v>15.930000305175801</v>
      </c>
      <c r="DO9" s="115">
        <f t="shared" ref="DO9:DQ9" si="25">SUM(DO21,DO32)</f>
        <v>22.350000003973602</v>
      </c>
      <c r="DP9" s="115">
        <f t="shared" si="25"/>
        <v>22.350000003973602</v>
      </c>
      <c r="DQ9" s="115">
        <f t="shared" si="25"/>
        <v>22.350000003973602</v>
      </c>
      <c r="DR9" s="115">
        <f t="shared" ref="DR9:DT9" si="26">SUM(DR21,DR32)</f>
        <v>21.266666809717801</v>
      </c>
      <c r="DS9" s="115">
        <f t="shared" si="26"/>
        <v>21.266666809717801</v>
      </c>
      <c r="DT9" s="115">
        <f t="shared" si="26"/>
        <v>21.266666809717801</v>
      </c>
      <c r="DU9" s="115">
        <f t="shared" ref="DU9:DW9" si="27">SUM(DU21,DU32,DU43)</f>
        <v>19.676666716734601</v>
      </c>
      <c r="DV9" s="115">
        <f t="shared" si="27"/>
        <v>19.676666716734601</v>
      </c>
      <c r="DW9" s="115">
        <f t="shared" si="27"/>
        <v>19.676666716734601</v>
      </c>
    </row>
    <row r="10" spans="1:127" ht="15" customHeight="1" x14ac:dyDescent="0.35">
      <c r="A10" s="247"/>
      <c r="B10" s="108" t="s">
        <v>10</v>
      </c>
      <c r="C10" s="109" t="s">
        <v>21</v>
      </c>
      <c r="D10" s="109" t="s">
        <v>18</v>
      </c>
      <c r="E10" s="107"/>
      <c r="F10" s="6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115"/>
      <c r="BH10" s="115"/>
      <c r="BI10" s="115"/>
      <c r="BJ10" s="115"/>
      <c r="BK10" s="115"/>
      <c r="BL10" s="115"/>
      <c r="BM10" s="115"/>
      <c r="BN10" s="115"/>
      <c r="BO10" s="115">
        <f t="shared" ref="BO10:CI10" si="28">SUM(BO22,BO33)</f>
        <v>19.880000506838151</v>
      </c>
      <c r="BP10" s="115">
        <f t="shared" si="28"/>
        <v>16.039999388779201</v>
      </c>
      <c r="BQ10" s="115">
        <f t="shared" si="28"/>
        <v>16.039999388779201</v>
      </c>
      <c r="BR10" s="115">
        <f t="shared" si="28"/>
        <v>16.039999388779201</v>
      </c>
      <c r="BS10" s="115">
        <f t="shared" si="28"/>
        <v>20.96999978770809</v>
      </c>
      <c r="BT10" s="115">
        <f t="shared" si="28"/>
        <v>20.96999978770809</v>
      </c>
      <c r="BU10" s="115">
        <f t="shared" si="28"/>
        <v>20.96999978770809</v>
      </c>
      <c r="BV10" s="115">
        <f t="shared" si="28"/>
        <v>22.359999263038219</v>
      </c>
      <c r="BW10" s="115">
        <f t="shared" si="28"/>
        <v>22.359999263038219</v>
      </c>
      <c r="BX10" s="115">
        <f t="shared" si="28"/>
        <v>22.359999263038219</v>
      </c>
      <c r="BY10" s="115">
        <f t="shared" si="28"/>
        <v>19.086667226006639</v>
      </c>
      <c r="BZ10" s="115">
        <f t="shared" si="28"/>
        <v>19.086667226006639</v>
      </c>
      <c r="CA10" s="115">
        <f t="shared" si="28"/>
        <v>19.086667226006639</v>
      </c>
      <c r="CB10" s="115">
        <f t="shared" si="28"/>
        <v>15.726666531215081</v>
      </c>
      <c r="CC10" s="115">
        <f t="shared" si="28"/>
        <v>15.726666531215081</v>
      </c>
      <c r="CD10" s="115">
        <f t="shared" si="28"/>
        <v>15.726666531215081</v>
      </c>
      <c r="CE10" s="115">
        <f t="shared" si="28"/>
        <v>22.649999858190661</v>
      </c>
      <c r="CF10" s="115">
        <f t="shared" si="28"/>
        <v>22.649999858190661</v>
      </c>
      <c r="CG10" s="115">
        <f t="shared" si="28"/>
        <v>22.649999858190661</v>
      </c>
      <c r="CH10" s="115">
        <f t="shared" si="28"/>
        <v>22.453332978611218</v>
      </c>
      <c r="CI10" s="115">
        <f t="shared" si="28"/>
        <v>22.453332978611218</v>
      </c>
      <c r="CJ10" s="115">
        <f t="shared" ref="CJ10:DB10" si="29">SUM(CJ22,CJ33)</f>
        <v>22.453332978611218</v>
      </c>
      <c r="CK10" s="115">
        <f t="shared" si="29"/>
        <v>18.40666639866927</v>
      </c>
      <c r="CL10" s="115">
        <f t="shared" si="29"/>
        <v>18.40666639866927</v>
      </c>
      <c r="CM10" s="115">
        <f t="shared" si="29"/>
        <v>18.40666639866927</v>
      </c>
      <c r="CN10" s="115">
        <f t="shared" si="29"/>
        <v>16.746666897709119</v>
      </c>
      <c r="CO10" s="115">
        <f t="shared" si="29"/>
        <v>16.746666897709119</v>
      </c>
      <c r="CP10" s="115">
        <f t="shared" si="29"/>
        <v>16.746666897709119</v>
      </c>
      <c r="CQ10" s="115">
        <f t="shared" si="29"/>
        <v>22.839999925345211</v>
      </c>
      <c r="CR10" s="115">
        <f t="shared" si="29"/>
        <v>22.839999925345211</v>
      </c>
      <c r="CS10" s="115">
        <f t="shared" si="29"/>
        <v>22.839999925345211</v>
      </c>
      <c r="CT10" s="115">
        <f t="shared" si="29"/>
        <v>22.639999934161708</v>
      </c>
      <c r="CU10" s="115">
        <f t="shared" si="29"/>
        <v>22.639999934161708</v>
      </c>
      <c r="CV10" s="115">
        <f t="shared" si="29"/>
        <v>22.639999934161708</v>
      </c>
      <c r="CW10" s="115">
        <f t="shared" si="29"/>
        <v>19.58333352953191</v>
      </c>
      <c r="CX10" s="115">
        <f t="shared" si="29"/>
        <v>19.58333352953191</v>
      </c>
      <c r="CY10" s="115">
        <f t="shared" si="29"/>
        <v>19.58333352953191</v>
      </c>
      <c r="CZ10" s="115">
        <f t="shared" si="29"/>
        <v>16.976666382203518</v>
      </c>
      <c r="DA10" s="115">
        <f t="shared" si="29"/>
        <v>16.976666382203518</v>
      </c>
      <c r="DB10" s="115">
        <f t="shared" si="29"/>
        <v>16.976666382203518</v>
      </c>
      <c r="DC10" s="115">
        <f t="shared" ref="DC10:DH10" si="30">SUM(DC22,DC33)</f>
        <v>21.73666633603472</v>
      </c>
      <c r="DD10" s="115">
        <f t="shared" si="30"/>
        <v>21.73666633603472</v>
      </c>
      <c r="DE10" s="115">
        <f t="shared" si="30"/>
        <v>21.73666633603472</v>
      </c>
      <c r="DF10" s="115">
        <f t="shared" si="30"/>
        <v>20.27666622151936</v>
      </c>
      <c r="DG10" s="115">
        <f t="shared" si="30"/>
        <v>20.27666622151936</v>
      </c>
      <c r="DH10" s="115">
        <f t="shared" si="30"/>
        <v>20.27666622151936</v>
      </c>
      <c r="DI10" s="115">
        <f t="shared" si="9"/>
        <v>18.74333323165774</v>
      </c>
      <c r="DJ10" s="115">
        <f t="shared" si="9"/>
        <v>18.74333323165774</v>
      </c>
      <c r="DK10" s="115">
        <f t="shared" ref="DK10:DN10" si="31">SUM(DK22,DK33)</f>
        <v>18.74333323165774</v>
      </c>
      <c r="DL10" s="115">
        <f t="shared" si="31"/>
        <v>15.680000064894529</v>
      </c>
      <c r="DM10" s="115">
        <f t="shared" si="31"/>
        <v>15.680000064894529</v>
      </c>
      <c r="DN10" s="115">
        <f t="shared" si="31"/>
        <v>15.680000064894529</v>
      </c>
      <c r="DO10" s="115">
        <f t="shared" ref="DO10:DQ10" si="32">SUM(DO22,DO33)</f>
        <v>22.393333320816339</v>
      </c>
      <c r="DP10" s="115">
        <f t="shared" si="32"/>
        <v>22.393333320816339</v>
      </c>
      <c r="DQ10" s="115">
        <f t="shared" si="32"/>
        <v>22.393333320816339</v>
      </c>
      <c r="DR10" s="115">
        <f t="shared" ref="DR10:DT10" si="33">SUM(DR22,DR33)</f>
        <v>20.936667031298029</v>
      </c>
      <c r="DS10" s="115">
        <f t="shared" si="33"/>
        <v>20.936667031298029</v>
      </c>
      <c r="DT10" s="115">
        <f t="shared" si="33"/>
        <v>20.936667031298029</v>
      </c>
      <c r="DU10" s="115">
        <f t="shared" ref="DU10:DW10" si="34">SUM(DU22,DU33,DU44)</f>
        <v>19.52999944798653</v>
      </c>
      <c r="DV10" s="115">
        <f t="shared" si="34"/>
        <v>19.52999944798653</v>
      </c>
      <c r="DW10" s="115">
        <f t="shared" si="34"/>
        <v>19.52999944798653</v>
      </c>
    </row>
    <row r="11" spans="1:127" ht="15" customHeight="1" x14ac:dyDescent="0.35">
      <c r="A11" s="247"/>
      <c r="B11" s="108" t="s">
        <v>13</v>
      </c>
      <c r="C11" s="109" t="s">
        <v>21</v>
      </c>
      <c r="D11" s="109" t="s">
        <v>18</v>
      </c>
      <c r="E11" s="107"/>
      <c r="F11" s="6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5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115"/>
      <c r="BH11" s="115"/>
      <c r="BI11" s="115"/>
      <c r="BJ11" s="115"/>
      <c r="BK11" s="115"/>
      <c r="BL11" s="115"/>
      <c r="BM11" s="115"/>
      <c r="BN11" s="115"/>
      <c r="BO11" s="115">
        <f t="shared" ref="BO11:CY11" si="35">SUM(BO23,BO34)</f>
        <v>17.979999770720809</v>
      </c>
      <c r="BP11" s="115">
        <f t="shared" si="35"/>
        <v>13.603332875917339</v>
      </c>
      <c r="BQ11" s="115">
        <f t="shared" si="35"/>
        <v>13.603332875917339</v>
      </c>
      <c r="BR11" s="115">
        <f t="shared" si="35"/>
        <v>13.603332875917339</v>
      </c>
      <c r="BS11" s="115">
        <f t="shared" si="35"/>
        <v>19.456666499376251</v>
      </c>
      <c r="BT11" s="115">
        <f t="shared" si="35"/>
        <v>19.456666499376251</v>
      </c>
      <c r="BU11" s="115">
        <f t="shared" si="35"/>
        <v>19.456666499376251</v>
      </c>
      <c r="BV11" s="115">
        <f t="shared" si="35"/>
        <v>18.140000085035947</v>
      </c>
      <c r="BW11" s="115">
        <f t="shared" si="35"/>
        <v>18.140000085035947</v>
      </c>
      <c r="BX11" s="115">
        <f t="shared" si="35"/>
        <v>18.140000085035947</v>
      </c>
      <c r="BY11" s="115">
        <f t="shared" si="35"/>
        <v>16.513333727916034</v>
      </c>
      <c r="BZ11" s="115">
        <f t="shared" si="35"/>
        <v>16.513333727916034</v>
      </c>
      <c r="CA11" s="115">
        <f t="shared" si="35"/>
        <v>16.513333727916034</v>
      </c>
      <c r="CB11" s="115">
        <f t="shared" si="35"/>
        <v>13.863332727923959</v>
      </c>
      <c r="CC11" s="115">
        <f t="shared" si="35"/>
        <v>13.863332727923959</v>
      </c>
      <c r="CD11" s="115">
        <f t="shared" si="35"/>
        <v>13.863332727923959</v>
      </c>
      <c r="CE11" s="115">
        <f t="shared" si="35"/>
        <v>18.673333381613123</v>
      </c>
      <c r="CF11" s="115">
        <f t="shared" si="35"/>
        <v>18.673333381613123</v>
      </c>
      <c r="CG11" s="115">
        <f t="shared" si="35"/>
        <v>18.673333381613123</v>
      </c>
      <c r="CH11" s="115">
        <f t="shared" si="35"/>
        <v>18.163333584864908</v>
      </c>
      <c r="CI11" s="115">
        <f t="shared" si="35"/>
        <v>18.163333584864908</v>
      </c>
      <c r="CJ11" s="115">
        <f t="shared" si="35"/>
        <v>18.163333584864908</v>
      </c>
      <c r="CK11" s="115">
        <f t="shared" si="35"/>
        <v>16.393333067496616</v>
      </c>
      <c r="CL11" s="115">
        <f t="shared" si="35"/>
        <v>16.393333067496616</v>
      </c>
      <c r="CM11" s="115">
        <f t="shared" si="35"/>
        <v>16.393333067496616</v>
      </c>
      <c r="CN11" s="115">
        <f t="shared" si="35"/>
        <v>13.983332713445066</v>
      </c>
      <c r="CO11" s="115">
        <f t="shared" si="35"/>
        <v>13.983332713445066</v>
      </c>
      <c r="CP11" s="115">
        <f t="shared" si="35"/>
        <v>13.983332713445066</v>
      </c>
      <c r="CQ11" s="115">
        <f t="shared" si="35"/>
        <v>19.396666198968909</v>
      </c>
      <c r="CR11" s="115">
        <f t="shared" si="35"/>
        <v>19.396666198968909</v>
      </c>
      <c r="CS11" s="115">
        <f t="shared" si="35"/>
        <v>19.396666198968909</v>
      </c>
      <c r="CT11" s="115">
        <f t="shared" si="35"/>
        <v>18.859999451165418</v>
      </c>
      <c r="CU11" s="115">
        <f t="shared" si="35"/>
        <v>18.859999451165418</v>
      </c>
      <c r="CV11" s="115">
        <f t="shared" si="35"/>
        <v>18.859999451165418</v>
      </c>
      <c r="CW11" s="115">
        <f t="shared" si="35"/>
        <v>16.893333757296251</v>
      </c>
      <c r="CX11" s="115">
        <f t="shared" si="35"/>
        <v>16.893333757296251</v>
      </c>
      <c r="CY11" s="115">
        <f t="shared" si="35"/>
        <v>16.893333757296251</v>
      </c>
      <c r="CZ11" s="115">
        <f t="shared" ref="CZ11:DB11" si="36">SUM(CZ23,CZ34)</f>
        <v>15.150000166147908</v>
      </c>
      <c r="DA11" s="115">
        <f t="shared" si="36"/>
        <v>15.150000166147908</v>
      </c>
      <c r="DB11" s="115">
        <f t="shared" si="36"/>
        <v>15.150000166147908</v>
      </c>
      <c r="DC11" s="115">
        <f t="shared" ref="DC11:DJ11" si="37">SUM(DC23,DC34)</f>
        <v>19.486666083335912</v>
      </c>
      <c r="DD11" s="115">
        <f t="shared" si="37"/>
        <v>19.486666083335912</v>
      </c>
      <c r="DE11" s="115">
        <f t="shared" si="37"/>
        <v>19.486666083335912</v>
      </c>
      <c r="DF11" s="115">
        <f t="shared" si="37"/>
        <v>19.330000001316218</v>
      </c>
      <c r="DG11" s="115">
        <f t="shared" si="37"/>
        <v>19.330000001316218</v>
      </c>
      <c r="DH11" s="115">
        <f t="shared" si="37"/>
        <v>19.330000001316218</v>
      </c>
      <c r="DI11" s="115">
        <f t="shared" si="37"/>
        <v>17.073333978652922</v>
      </c>
      <c r="DJ11" s="115">
        <f t="shared" si="37"/>
        <v>17.073333978652922</v>
      </c>
      <c r="DK11" s="115">
        <f t="shared" ref="DK11:DN11" si="38">SUM(DK23,DK34)</f>
        <v>17.073333978652922</v>
      </c>
      <c r="DL11" s="115">
        <f t="shared" si="38"/>
        <v>14.39333331584934</v>
      </c>
      <c r="DM11" s="115">
        <f t="shared" si="38"/>
        <v>14.39333331584934</v>
      </c>
      <c r="DN11" s="115">
        <f t="shared" si="38"/>
        <v>14.39333331584934</v>
      </c>
      <c r="DO11" s="115">
        <f t="shared" ref="DO11:DQ11" si="39">SUM(DO23,DO34)</f>
        <v>20.51333319147426</v>
      </c>
      <c r="DP11" s="115">
        <f t="shared" si="39"/>
        <v>20.51333319147426</v>
      </c>
      <c r="DQ11" s="115">
        <f t="shared" si="39"/>
        <v>20.51333319147426</v>
      </c>
      <c r="DR11" s="115">
        <f t="shared" ref="DR11:DT11" si="40">SUM(DR23,DR34)</f>
        <v>19.659999400377231</v>
      </c>
      <c r="DS11" s="115">
        <f t="shared" si="40"/>
        <v>19.659999400377231</v>
      </c>
      <c r="DT11" s="115">
        <f t="shared" si="40"/>
        <v>19.659999400377231</v>
      </c>
      <c r="DU11" s="115">
        <f t="shared" ref="DU11:DW11" si="41">SUM(DU23,DU34,DU45)</f>
        <v>18.383333298688108</v>
      </c>
      <c r="DV11" s="115">
        <f t="shared" si="41"/>
        <v>18.383333298688108</v>
      </c>
      <c r="DW11" s="115">
        <f t="shared" si="41"/>
        <v>18.383333298688108</v>
      </c>
    </row>
    <row r="12" spans="1:127" ht="15" customHeight="1" x14ac:dyDescent="0.35">
      <c r="A12" s="247"/>
      <c r="B12" s="108" t="s">
        <v>12</v>
      </c>
      <c r="C12" s="109" t="s">
        <v>21</v>
      </c>
      <c r="D12" s="109" t="s">
        <v>18</v>
      </c>
      <c r="E12" s="107"/>
      <c r="F12" s="60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5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115"/>
      <c r="BH12" s="115"/>
      <c r="BI12" s="115"/>
      <c r="BJ12" s="115"/>
      <c r="BK12" s="115"/>
      <c r="BL12" s="115"/>
      <c r="BM12" s="115"/>
      <c r="BN12" s="115"/>
      <c r="BO12" s="115">
        <f t="shared" ref="BO12:CV12" si="42">SUM(BO24,BO35)</f>
        <v>8.0799999982118713</v>
      </c>
      <c r="BP12" s="115">
        <f t="shared" si="42"/>
        <v>6.7233334680398302</v>
      </c>
      <c r="BQ12" s="115">
        <f t="shared" si="42"/>
        <v>6.7233334680398302</v>
      </c>
      <c r="BR12" s="115">
        <f t="shared" si="42"/>
        <v>6.7233334680398302</v>
      </c>
      <c r="BS12" s="115">
        <f t="shared" si="42"/>
        <v>9.5100000997384395</v>
      </c>
      <c r="BT12" s="115">
        <f t="shared" si="42"/>
        <v>9.5100000997384395</v>
      </c>
      <c r="BU12" s="115">
        <f t="shared" si="42"/>
        <v>9.5100000997384395</v>
      </c>
      <c r="BV12" s="115">
        <f t="shared" si="42"/>
        <v>8.7699995438257901</v>
      </c>
      <c r="BW12" s="115">
        <f t="shared" si="42"/>
        <v>8.7699995438257901</v>
      </c>
      <c r="BX12" s="115">
        <f t="shared" si="42"/>
        <v>8.7699995438257901</v>
      </c>
      <c r="BY12" s="115">
        <f t="shared" si="42"/>
        <v>8.1166667938232404</v>
      </c>
      <c r="BZ12" s="115">
        <f t="shared" si="42"/>
        <v>8.1166667938232404</v>
      </c>
      <c r="CA12" s="115">
        <f t="shared" si="42"/>
        <v>8.1166667938232404</v>
      </c>
      <c r="CB12" s="115">
        <f t="shared" si="42"/>
        <v>6.63999993602435</v>
      </c>
      <c r="CC12" s="115">
        <f t="shared" si="42"/>
        <v>6.63999993602435</v>
      </c>
      <c r="CD12" s="115">
        <f t="shared" si="42"/>
        <v>6.63999993602435</v>
      </c>
      <c r="CE12" s="115">
        <f t="shared" si="42"/>
        <v>9.5866668969392794</v>
      </c>
      <c r="CF12" s="115">
        <f t="shared" si="42"/>
        <v>9.5866668969392794</v>
      </c>
      <c r="CG12" s="115">
        <f t="shared" si="42"/>
        <v>9.5866668969392794</v>
      </c>
      <c r="CH12" s="115">
        <f t="shared" si="42"/>
        <v>8.9333330541849101</v>
      </c>
      <c r="CI12" s="115">
        <f t="shared" si="42"/>
        <v>8.9333330541849101</v>
      </c>
      <c r="CJ12" s="115">
        <f t="shared" si="42"/>
        <v>8.9333330541849101</v>
      </c>
      <c r="CK12" s="115">
        <f t="shared" si="42"/>
        <v>8.0866668770710604</v>
      </c>
      <c r="CL12" s="115">
        <f t="shared" si="42"/>
        <v>8.0866668770710604</v>
      </c>
      <c r="CM12" s="115">
        <f t="shared" si="42"/>
        <v>8.0866668770710604</v>
      </c>
      <c r="CN12" s="115">
        <f t="shared" si="42"/>
        <v>6.8033333321412401</v>
      </c>
      <c r="CO12" s="115">
        <f t="shared" si="42"/>
        <v>6.8033333321412401</v>
      </c>
      <c r="CP12" s="115">
        <f t="shared" si="42"/>
        <v>6.8033333321412401</v>
      </c>
      <c r="CQ12" s="115">
        <f t="shared" si="42"/>
        <v>9.3900000105301604</v>
      </c>
      <c r="CR12" s="115">
        <f t="shared" si="42"/>
        <v>9.3900000105301604</v>
      </c>
      <c r="CS12" s="115">
        <f t="shared" si="42"/>
        <v>9.3900000105301604</v>
      </c>
      <c r="CT12" s="115">
        <f t="shared" si="42"/>
        <v>9.3200000499685594</v>
      </c>
      <c r="CU12" s="115">
        <f t="shared" si="42"/>
        <v>9.3200000499685594</v>
      </c>
      <c r="CV12" s="115">
        <f t="shared" si="42"/>
        <v>9.3200000499685594</v>
      </c>
      <c r="CW12" s="115">
        <f>SUM(CW24,CW35)</f>
        <v>8.0233335196971893</v>
      </c>
      <c r="CX12" s="115">
        <f>SUM(CX24,CX35)</f>
        <v>8.0233335196971893</v>
      </c>
      <c r="CY12" s="115">
        <f>SUM(CY24,CY35)</f>
        <v>8.0233335196971893</v>
      </c>
      <c r="CZ12" s="115">
        <f t="shared" ref="CZ12:DB12" si="43">SUM(CZ24,CZ35)</f>
        <v>6.7166666686534899</v>
      </c>
      <c r="DA12" s="115">
        <f t="shared" si="43"/>
        <v>6.7166666686534899</v>
      </c>
      <c r="DB12" s="115">
        <f t="shared" si="43"/>
        <v>6.7166666686534899</v>
      </c>
      <c r="DC12" s="115">
        <f t="shared" ref="DC12:DJ12" si="44">SUM(DC24,DC35)</f>
        <v>9.5399999121824894</v>
      </c>
      <c r="DD12" s="115">
        <f t="shared" si="44"/>
        <v>9.5399999121824894</v>
      </c>
      <c r="DE12" s="115">
        <f t="shared" si="44"/>
        <v>9.5399999121824894</v>
      </c>
      <c r="DF12" s="115">
        <f t="shared" si="44"/>
        <v>9.10000025480986</v>
      </c>
      <c r="DG12" s="115">
        <f t="shared" si="44"/>
        <v>9.10000025480986</v>
      </c>
      <c r="DH12" s="115">
        <f t="shared" si="44"/>
        <v>9.10000025480986</v>
      </c>
      <c r="DI12" s="115">
        <f t="shared" si="44"/>
        <v>7.8799998213847502</v>
      </c>
      <c r="DJ12" s="115">
        <f t="shared" si="44"/>
        <v>7.8799998213847502</v>
      </c>
      <c r="DK12" s="115">
        <f t="shared" ref="DK12:DN14" si="45">SUM(DK24,DK35)</f>
        <v>7.8799998213847502</v>
      </c>
      <c r="DL12" s="115">
        <f t="shared" si="45"/>
        <v>6.6433333903551102</v>
      </c>
      <c r="DM12" s="115">
        <f t="shared" si="45"/>
        <v>6.6433333903551102</v>
      </c>
      <c r="DN12" s="115">
        <f t="shared" si="45"/>
        <v>6.6433333903551102</v>
      </c>
      <c r="DO12" s="115">
        <f t="shared" ref="DO12:DQ12" si="46">SUM(DO24,DO35)</f>
        <v>9.4166667809088995</v>
      </c>
      <c r="DP12" s="115">
        <f t="shared" si="46"/>
        <v>9.4166667809088995</v>
      </c>
      <c r="DQ12" s="115">
        <f t="shared" si="46"/>
        <v>9.4166667809088995</v>
      </c>
      <c r="DR12" s="115">
        <f t="shared" ref="DR12:DT12" si="47">SUM(DR24,DR35)</f>
        <v>9.0033334592978207</v>
      </c>
      <c r="DS12" s="115">
        <f t="shared" si="47"/>
        <v>9.0033334592978207</v>
      </c>
      <c r="DT12" s="115">
        <f t="shared" si="47"/>
        <v>9.0033334592978207</v>
      </c>
      <c r="DU12" s="115">
        <f t="shared" ref="DU12:DW12" si="48">SUM(DU24,DU35,DU46)</f>
        <v>8.2000001594424194</v>
      </c>
      <c r="DV12" s="115">
        <f t="shared" si="48"/>
        <v>8.2000001594424194</v>
      </c>
      <c r="DW12" s="115">
        <f t="shared" si="48"/>
        <v>8.2000001594424194</v>
      </c>
    </row>
    <row r="13" spans="1:127" ht="15" customHeight="1" x14ac:dyDescent="0.35">
      <c r="A13" s="247"/>
      <c r="B13" s="108" t="s">
        <v>115</v>
      </c>
      <c r="C13" s="109" t="s">
        <v>0</v>
      </c>
      <c r="D13" s="109" t="s">
        <v>18</v>
      </c>
      <c r="E13" s="107"/>
      <c r="F13" s="60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5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115"/>
      <c r="BH13" s="115"/>
      <c r="BI13" s="115"/>
      <c r="BJ13" s="115"/>
      <c r="BK13" s="115"/>
      <c r="BL13" s="115"/>
      <c r="BM13" s="115"/>
      <c r="BN13" s="115"/>
      <c r="BO13" s="115">
        <f t="shared" ref="BO13:DJ13" si="49">SUM(BO25,BO36)</f>
        <v>21.889999389648452</v>
      </c>
      <c r="BP13" s="115">
        <f t="shared" si="49"/>
        <v>17.513333002726199</v>
      </c>
      <c r="BQ13" s="115">
        <f t="shared" si="49"/>
        <v>17.513333002726199</v>
      </c>
      <c r="BR13" s="115">
        <f t="shared" si="49"/>
        <v>17.513333002726199</v>
      </c>
      <c r="BS13" s="115">
        <f t="shared" si="49"/>
        <v>24.576666514078799</v>
      </c>
      <c r="BT13" s="115">
        <f t="shared" si="49"/>
        <v>24.576666514078799</v>
      </c>
      <c r="BU13" s="115">
        <f t="shared" si="49"/>
        <v>24.576666514078799</v>
      </c>
      <c r="BV13" s="115">
        <f t="shared" si="49"/>
        <v>23.810000101725301</v>
      </c>
      <c r="BW13" s="115">
        <f t="shared" si="49"/>
        <v>23.810000101725301</v>
      </c>
      <c r="BX13" s="115">
        <f t="shared" si="49"/>
        <v>23.810000101725301</v>
      </c>
      <c r="BY13" s="115">
        <f t="shared" si="49"/>
        <v>21.8333339691162</v>
      </c>
      <c r="BZ13" s="115">
        <f t="shared" si="49"/>
        <v>21.8333339691162</v>
      </c>
      <c r="CA13" s="115">
        <f t="shared" si="49"/>
        <v>21.8333339691162</v>
      </c>
      <c r="CB13" s="115">
        <f t="shared" si="49"/>
        <v>18.179999669392899</v>
      </c>
      <c r="CC13" s="115">
        <f t="shared" si="49"/>
        <v>18.179999669392899</v>
      </c>
      <c r="CD13" s="115">
        <f t="shared" si="49"/>
        <v>18.179999669392899</v>
      </c>
      <c r="CE13" s="115">
        <f t="shared" si="49"/>
        <v>25.023333231608099</v>
      </c>
      <c r="CF13" s="115">
        <f t="shared" si="49"/>
        <v>25.023333231608099</v>
      </c>
      <c r="CG13" s="115">
        <f t="shared" si="49"/>
        <v>25.023333231608099</v>
      </c>
      <c r="CH13" s="115">
        <f t="shared" si="49"/>
        <v>24.319999694824201</v>
      </c>
      <c r="CI13" s="115">
        <f t="shared" si="49"/>
        <v>24.319999694824201</v>
      </c>
      <c r="CJ13" s="115">
        <f t="shared" si="49"/>
        <v>24.319999694824201</v>
      </c>
      <c r="CK13" s="115">
        <f t="shared" si="49"/>
        <v>22.633333841959601</v>
      </c>
      <c r="CL13" s="115">
        <f t="shared" si="49"/>
        <v>22.633333841959601</v>
      </c>
      <c r="CM13" s="115">
        <f t="shared" si="49"/>
        <v>22.633333841959601</v>
      </c>
      <c r="CN13" s="115">
        <f t="shared" si="49"/>
        <v>18.4466667175293</v>
      </c>
      <c r="CO13" s="115">
        <f t="shared" si="49"/>
        <v>18.4466667175293</v>
      </c>
      <c r="CP13" s="115">
        <f t="shared" si="49"/>
        <v>18.4466667175293</v>
      </c>
      <c r="CQ13" s="115">
        <f t="shared" si="49"/>
        <v>25.6966667175293</v>
      </c>
      <c r="CR13" s="115">
        <f t="shared" si="49"/>
        <v>25.6966667175293</v>
      </c>
      <c r="CS13" s="115">
        <f t="shared" si="49"/>
        <v>25.6966667175293</v>
      </c>
      <c r="CT13" s="115">
        <f t="shared" si="49"/>
        <v>25.153333028157601</v>
      </c>
      <c r="CU13" s="115">
        <f t="shared" si="49"/>
        <v>25.153333028157601</v>
      </c>
      <c r="CV13" s="115">
        <f t="shared" si="49"/>
        <v>25.153333028157601</v>
      </c>
      <c r="CW13" s="115">
        <f t="shared" si="49"/>
        <v>22.4166673024495</v>
      </c>
      <c r="CX13" s="115">
        <f t="shared" si="49"/>
        <v>22.4166673024495</v>
      </c>
      <c r="CY13" s="115">
        <f t="shared" si="49"/>
        <v>22.4166673024495</v>
      </c>
      <c r="CZ13" s="115">
        <f t="shared" si="49"/>
        <v>18.5633335113525</v>
      </c>
      <c r="DA13" s="115">
        <f t="shared" si="49"/>
        <v>18.5633335113525</v>
      </c>
      <c r="DB13" s="115">
        <f t="shared" si="49"/>
        <v>18.5633335113525</v>
      </c>
      <c r="DC13" s="115">
        <f t="shared" si="49"/>
        <v>25.560000101725301</v>
      </c>
      <c r="DD13" s="115">
        <f t="shared" si="49"/>
        <v>25.560000101725301</v>
      </c>
      <c r="DE13" s="115">
        <f t="shared" si="49"/>
        <v>25.560000101725301</v>
      </c>
      <c r="DF13" s="115">
        <f t="shared" si="49"/>
        <v>24.679999033609999</v>
      </c>
      <c r="DG13" s="115">
        <f t="shared" si="49"/>
        <v>24.679999033609999</v>
      </c>
      <c r="DH13" s="115">
        <f t="shared" si="49"/>
        <v>24.679999033609999</v>
      </c>
      <c r="DI13" s="115">
        <f t="shared" si="49"/>
        <v>22.663332621256501</v>
      </c>
      <c r="DJ13" s="115">
        <f t="shared" si="49"/>
        <v>22.663332621256501</v>
      </c>
      <c r="DK13" s="115">
        <f t="shared" si="45"/>
        <v>22.663332621256501</v>
      </c>
      <c r="DL13" s="115">
        <f t="shared" si="45"/>
        <v>18.200000127156599</v>
      </c>
      <c r="DM13" s="115">
        <f t="shared" si="45"/>
        <v>18.200000127156599</v>
      </c>
      <c r="DN13" s="115">
        <f t="shared" si="45"/>
        <v>18.200000127156599</v>
      </c>
      <c r="DO13" s="115">
        <f t="shared" ref="DO13:DQ13" si="50">SUM(DO25,DO36)</f>
        <v>25.586667378743499</v>
      </c>
      <c r="DP13" s="115">
        <f t="shared" si="50"/>
        <v>25.586667378743499</v>
      </c>
      <c r="DQ13" s="115">
        <f t="shared" si="50"/>
        <v>25.586667378743499</v>
      </c>
      <c r="DR13" s="115">
        <f t="shared" ref="DR13:DT13" si="51">SUM(DR25,DR36)</f>
        <v>24.603333791097</v>
      </c>
      <c r="DS13" s="115">
        <f t="shared" si="51"/>
        <v>24.603333791097</v>
      </c>
      <c r="DT13" s="115">
        <f t="shared" si="51"/>
        <v>24.603333791097</v>
      </c>
      <c r="DU13" s="115">
        <f t="shared" ref="DU13:DW13" si="52">SUM(DU25,DU36,DU47)</f>
        <v>22.913332621256501</v>
      </c>
      <c r="DV13" s="115">
        <f t="shared" si="52"/>
        <v>22.913332621256501</v>
      </c>
      <c r="DW13" s="115">
        <f t="shared" si="52"/>
        <v>22.913332621256501</v>
      </c>
    </row>
    <row r="14" spans="1:127" ht="15" customHeight="1" x14ac:dyDescent="0.35">
      <c r="A14" s="247"/>
      <c r="B14" s="108" t="s">
        <v>116</v>
      </c>
      <c r="C14" s="109" t="s">
        <v>0</v>
      </c>
      <c r="D14" s="109" t="s">
        <v>18</v>
      </c>
      <c r="E14" s="107"/>
      <c r="F14" s="60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115"/>
      <c r="BH14" s="115"/>
      <c r="BI14" s="115"/>
      <c r="BJ14" s="115"/>
      <c r="BK14" s="115"/>
      <c r="BL14" s="115"/>
      <c r="BM14" s="115"/>
      <c r="BN14" s="115"/>
      <c r="BO14" s="115">
        <f t="shared" ref="BO14:DJ14" si="53">SUM(BO26,BO37)</f>
        <v>24.069999694824212</v>
      </c>
      <c r="BP14" s="115">
        <f t="shared" si="53"/>
        <v>19.6966667175293</v>
      </c>
      <c r="BQ14" s="115">
        <f t="shared" si="53"/>
        <v>19.6966667175293</v>
      </c>
      <c r="BR14" s="115">
        <f t="shared" si="53"/>
        <v>19.6966667175293</v>
      </c>
      <c r="BS14" s="115">
        <f t="shared" si="53"/>
        <v>27.183334350585898</v>
      </c>
      <c r="BT14" s="115">
        <f t="shared" si="53"/>
        <v>27.183334350585898</v>
      </c>
      <c r="BU14" s="115">
        <f t="shared" si="53"/>
        <v>27.183334350585898</v>
      </c>
      <c r="BV14" s="115">
        <f t="shared" si="53"/>
        <v>26.2200012207031</v>
      </c>
      <c r="BW14" s="115">
        <f t="shared" si="53"/>
        <v>26.2200012207031</v>
      </c>
      <c r="BX14" s="115">
        <f t="shared" si="53"/>
        <v>26.2200012207031</v>
      </c>
      <c r="BY14" s="115">
        <f t="shared" si="53"/>
        <v>24.009999593099</v>
      </c>
      <c r="BZ14" s="115">
        <f t="shared" si="53"/>
        <v>24.009999593099</v>
      </c>
      <c r="CA14" s="115">
        <f t="shared" si="53"/>
        <v>24.009999593099</v>
      </c>
      <c r="CB14" s="115">
        <f t="shared" si="53"/>
        <v>20.023333231608099</v>
      </c>
      <c r="CC14" s="115">
        <f t="shared" si="53"/>
        <v>20.023333231608099</v>
      </c>
      <c r="CD14" s="115">
        <f t="shared" si="53"/>
        <v>20.023333231608099</v>
      </c>
      <c r="CE14" s="115">
        <f t="shared" si="53"/>
        <v>27.486666361490901</v>
      </c>
      <c r="CF14" s="115">
        <f t="shared" si="53"/>
        <v>27.486666361490901</v>
      </c>
      <c r="CG14" s="115">
        <f t="shared" si="53"/>
        <v>27.486666361490901</v>
      </c>
      <c r="CH14" s="115">
        <f t="shared" si="53"/>
        <v>26.606666564941399</v>
      </c>
      <c r="CI14" s="115">
        <f t="shared" si="53"/>
        <v>26.606666564941399</v>
      </c>
      <c r="CJ14" s="115">
        <f t="shared" si="53"/>
        <v>26.606666564941399</v>
      </c>
      <c r="CK14" s="115">
        <f t="shared" si="53"/>
        <v>24.5833333333333</v>
      </c>
      <c r="CL14" s="115">
        <f t="shared" si="53"/>
        <v>24.5833333333333</v>
      </c>
      <c r="CM14" s="115">
        <f t="shared" si="53"/>
        <v>24.5833333333333</v>
      </c>
      <c r="CN14" s="115">
        <f t="shared" si="53"/>
        <v>20.379999796549502</v>
      </c>
      <c r="CO14" s="115">
        <f t="shared" si="53"/>
        <v>20.379999796549502</v>
      </c>
      <c r="CP14" s="115">
        <f t="shared" si="53"/>
        <v>20.379999796549502</v>
      </c>
      <c r="CQ14" s="115">
        <f t="shared" si="53"/>
        <v>28.1966654459635</v>
      </c>
      <c r="CR14" s="115">
        <f t="shared" si="53"/>
        <v>28.1966654459635</v>
      </c>
      <c r="CS14" s="115">
        <f t="shared" si="53"/>
        <v>28.1966654459635</v>
      </c>
      <c r="CT14" s="115">
        <f t="shared" si="53"/>
        <v>27.566665649414102</v>
      </c>
      <c r="CU14" s="115">
        <f t="shared" si="53"/>
        <v>27.566665649414102</v>
      </c>
      <c r="CV14" s="115">
        <f t="shared" si="53"/>
        <v>27.566665649414102</v>
      </c>
      <c r="CW14" s="115">
        <f t="shared" si="53"/>
        <v>24.413332621256501</v>
      </c>
      <c r="CX14" s="115">
        <f t="shared" si="53"/>
        <v>24.413332621256501</v>
      </c>
      <c r="CY14" s="115">
        <f t="shared" si="53"/>
        <v>24.413332621256501</v>
      </c>
      <c r="CZ14" s="115">
        <f t="shared" si="53"/>
        <v>20.3233337402344</v>
      </c>
      <c r="DA14" s="115">
        <f t="shared" si="53"/>
        <v>20.3233337402344</v>
      </c>
      <c r="DB14" s="115">
        <f t="shared" si="53"/>
        <v>20.3233337402344</v>
      </c>
      <c r="DC14" s="115">
        <f t="shared" si="53"/>
        <v>27.986666361490901</v>
      </c>
      <c r="DD14" s="115">
        <f t="shared" si="53"/>
        <v>27.986666361490901</v>
      </c>
      <c r="DE14" s="115">
        <f t="shared" si="53"/>
        <v>27.986666361490901</v>
      </c>
      <c r="DF14" s="115">
        <f t="shared" si="53"/>
        <v>27.060000101725301</v>
      </c>
      <c r="DG14" s="115">
        <f t="shared" si="53"/>
        <v>27.060000101725301</v>
      </c>
      <c r="DH14" s="115">
        <f t="shared" si="53"/>
        <v>27.060000101725301</v>
      </c>
      <c r="DI14" s="115">
        <f t="shared" si="53"/>
        <v>24.680000305175799</v>
      </c>
      <c r="DJ14" s="115">
        <f t="shared" si="53"/>
        <v>24.680000305175799</v>
      </c>
      <c r="DK14" s="115">
        <f t="shared" si="45"/>
        <v>24.680000305175799</v>
      </c>
      <c r="DL14" s="115">
        <f t="shared" si="45"/>
        <v>20.213333129882798</v>
      </c>
      <c r="DM14" s="115">
        <f t="shared" si="45"/>
        <v>20.213333129882798</v>
      </c>
      <c r="DN14" s="115">
        <f t="shared" si="45"/>
        <v>20.213333129882798</v>
      </c>
      <c r="DO14" s="115">
        <f t="shared" ref="DO14:DQ14" si="54">SUM(DO26,DO37)</f>
        <v>27.8633321126302</v>
      </c>
      <c r="DP14" s="115">
        <f t="shared" si="54"/>
        <v>27.8633321126302</v>
      </c>
      <c r="DQ14" s="115">
        <f t="shared" si="54"/>
        <v>27.8633321126302</v>
      </c>
      <c r="DR14" s="115">
        <f t="shared" ref="DR14:DT14" si="55">SUM(DR26,DR37)</f>
        <v>26.899998982747402</v>
      </c>
      <c r="DS14" s="115">
        <f t="shared" si="55"/>
        <v>26.899998982747402</v>
      </c>
      <c r="DT14" s="115">
        <f t="shared" si="55"/>
        <v>26.899998982747402</v>
      </c>
      <c r="DU14" s="115">
        <f t="shared" ref="DU14:DW14" si="56">SUM(DU26,DU37,DU48)</f>
        <v>25.009999593099</v>
      </c>
      <c r="DV14" s="115">
        <f t="shared" si="56"/>
        <v>25.009999593099</v>
      </c>
      <c r="DW14" s="115">
        <f t="shared" si="56"/>
        <v>25.009999593099</v>
      </c>
    </row>
    <row r="15" spans="1:127" s="85" customFormat="1" ht="15" customHeight="1" x14ac:dyDescent="0.35">
      <c r="A15" s="84"/>
      <c r="C15" s="90"/>
      <c r="D15" s="90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</row>
    <row r="16" spans="1:127" s="85" customFormat="1" x14ac:dyDescent="0.35">
      <c r="A16" s="84"/>
      <c r="C16" s="91"/>
      <c r="D16" s="91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</row>
    <row r="17" spans="1:127 16383:16383" x14ac:dyDescent="0.35">
      <c r="A17" s="246" t="s">
        <v>71</v>
      </c>
      <c r="B17" s="246"/>
      <c r="C17" s="51" t="s">
        <v>16</v>
      </c>
      <c r="D17" s="51" t="s">
        <v>17</v>
      </c>
      <c r="E17" s="59">
        <v>41913</v>
      </c>
      <c r="F17" s="59">
        <v>41944</v>
      </c>
      <c r="G17" s="73">
        <v>41974</v>
      </c>
      <c r="H17" s="73">
        <v>42005</v>
      </c>
      <c r="I17" s="73">
        <v>42036</v>
      </c>
      <c r="J17" s="73">
        <v>42064</v>
      </c>
      <c r="K17" s="73">
        <v>42095</v>
      </c>
      <c r="L17" s="73">
        <v>42125</v>
      </c>
      <c r="M17" s="73">
        <v>42156</v>
      </c>
      <c r="N17" s="73">
        <v>42186</v>
      </c>
      <c r="O17" s="73">
        <v>42217</v>
      </c>
      <c r="P17" s="73">
        <v>42248</v>
      </c>
      <c r="Q17" s="73">
        <v>42278</v>
      </c>
      <c r="R17" s="73">
        <v>42309</v>
      </c>
      <c r="S17" s="73">
        <v>42339</v>
      </c>
      <c r="T17" s="73">
        <v>42370</v>
      </c>
      <c r="U17" s="73">
        <v>42401</v>
      </c>
      <c r="V17" s="73">
        <v>42430</v>
      </c>
      <c r="W17" s="73">
        <v>42461</v>
      </c>
      <c r="X17" s="73">
        <v>42491</v>
      </c>
      <c r="Y17" s="73">
        <v>42522</v>
      </c>
      <c r="Z17" s="73">
        <v>42552</v>
      </c>
      <c r="AA17" s="73">
        <v>42583</v>
      </c>
      <c r="AB17" s="73">
        <v>42614</v>
      </c>
      <c r="AC17" s="73">
        <v>42644</v>
      </c>
      <c r="AD17" s="73">
        <v>42675</v>
      </c>
      <c r="AE17" s="73">
        <v>42705</v>
      </c>
      <c r="AF17" s="73">
        <v>42736</v>
      </c>
      <c r="AG17" s="73">
        <v>42767</v>
      </c>
      <c r="AH17" s="73">
        <v>42795</v>
      </c>
      <c r="AI17" s="73">
        <v>42826</v>
      </c>
      <c r="AJ17" s="73">
        <v>42856</v>
      </c>
      <c r="AK17" s="73">
        <v>42887</v>
      </c>
      <c r="AL17" s="73">
        <v>42917</v>
      </c>
      <c r="AM17" s="73">
        <v>42948</v>
      </c>
      <c r="AN17" s="73">
        <v>42979</v>
      </c>
      <c r="AO17" s="73">
        <v>43009</v>
      </c>
      <c r="AP17" s="73">
        <v>43040</v>
      </c>
      <c r="AQ17" s="73">
        <v>43070</v>
      </c>
      <c r="AR17" s="73">
        <v>43101</v>
      </c>
      <c r="AS17" s="73">
        <v>43132</v>
      </c>
      <c r="AT17" s="73">
        <v>43160</v>
      </c>
      <c r="AU17" s="73">
        <v>43191</v>
      </c>
      <c r="AV17" s="73">
        <v>43221</v>
      </c>
      <c r="AW17" s="73">
        <v>43252</v>
      </c>
      <c r="AX17" s="73">
        <v>43282</v>
      </c>
      <c r="AY17" s="73">
        <v>43313</v>
      </c>
      <c r="AZ17" s="73">
        <v>43344</v>
      </c>
      <c r="BA17" s="73">
        <v>43374</v>
      </c>
      <c r="BB17" s="73">
        <v>43405</v>
      </c>
      <c r="BC17" s="73">
        <v>43435</v>
      </c>
      <c r="BD17" s="73">
        <v>43466</v>
      </c>
      <c r="BE17" s="73">
        <v>43497</v>
      </c>
      <c r="BF17" s="73">
        <v>43525</v>
      </c>
      <c r="BG17" s="52">
        <v>43556</v>
      </c>
      <c r="BH17" s="52">
        <v>43586</v>
      </c>
      <c r="BI17" s="52">
        <v>43617</v>
      </c>
      <c r="BJ17" s="52">
        <v>43647</v>
      </c>
      <c r="BK17" s="52">
        <v>43678</v>
      </c>
      <c r="BL17" s="52">
        <v>43709</v>
      </c>
      <c r="BM17" s="52">
        <v>43739</v>
      </c>
      <c r="BN17" s="52">
        <v>43770</v>
      </c>
      <c r="BO17" s="52">
        <v>43800</v>
      </c>
      <c r="BP17" s="52">
        <v>43831</v>
      </c>
      <c r="BQ17" s="52">
        <v>43862</v>
      </c>
      <c r="BR17" s="52">
        <v>43891</v>
      </c>
      <c r="BS17" s="52">
        <v>43922</v>
      </c>
      <c r="BT17" s="52">
        <v>43952</v>
      </c>
      <c r="BU17" s="52">
        <v>43983</v>
      </c>
      <c r="BV17" s="52">
        <v>44013</v>
      </c>
      <c r="BW17" s="52">
        <v>44044</v>
      </c>
      <c r="BX17" s="52">
        <v>44075</v>
      </c>
      <c r="BY17" s="52">
        <v>44105</v>
      </c>
      <c r="BZ17" s="52">
        <v>44136</v>
      </c>
      <c r="CA17" s="52">
        <v>44166</v>
      </c>
      <c r="CB17" s="52">
        <v>44197</v>
      </c>
      <c r="CC17" s="52">
        <v>44228</v>
      </c>
      <c r="CD17" s="52">
        <v>44256</v>
      </c>
      <c r="CE17" s="52">
        <v>44287</v>
      </c>
      <c r="CF17" s="52">
        <v>44317</v>
      </c>
      <c r="CG17" s="52">
        <v>44348</v>
      </c>
      <c r="CH17" s="52">
        <v>44378</v>
      </c>
      <c r="CI17" s="52">
        <v>44409</v>
      </c>
      <c r="CJ17" s="52">
        <v>44440</v>
      </c>
      <c r="CK17" s="52">
        <v>44470</v>
      </c>
      <c r="CL17" s="52">
        <v>44501</v>
      </c>
      <c r="CM17" s="52">
        <v>44531</v>
      </c>
      <c r="CN17" s="52">
        <v>44562</v>
      </c>
      <c r="CO17" s="52">
        <v>44593</v>
      </c>
      <c r="CP17" s="52">
        <v>44621</v>
      </c>
      <c r="CQ17" s="52">
        <v>44652</v>
      </c>
      <c r="CR17" s="52">
        <v>44682</v>
      </c>
      <c r="CS17" s="52">
        <v>44713</v>
      </c>
      <c r="CT17" s="52">
        <v>44743</v>
      </c>
      <c r="CU17" s="52">
        <v>44774</v>
      </c>
      <c r="CV17" s="52">
        <v>44805</v>
      </c>
      <c r="CW17" s="52">
        <v>44835</v>
      </c>
      <c r="CX17" s="52">
        <v>44866</v>
      </c>
      <c r="CY17" s="52">
        <v>44896</v>
      </c>
      <c r="CZ17" s="52">
        <v>44927</v>
      </c>
      <c r="DA17" s="52">
        <v>44958</v>
      </c>
      <c r="DB17" s="52">
        <v>44986</v>
      </c>
      <c r="DC17" s="52">
        <v>45017</v>
      </c>
      <c r="DD17" s="52">
        <v>45047</v>
      </c>
      <c r="DE17" s="52">
        <v>45078</v>
      </c>
      <c r="DF17" s="52">
        <v>45108</v>
      </c>
      <c r="DG17" s="52">
        <v>45139</v>
      </c>
      <c r="DH17" s="52">
        <v>45170</v>
      </c>
      <c r="DI17" s="52">
        <v>45200</v>
      </c>
      <c r="DJ17" s="52">
        <v>45231</v>
      </c>
      <c r="DK17" s="52">
        <v>45261</v>
      </c>
      <c r="DL17" s="52">
        <v>45292</v>
      </c>
      <c r="DM17" s="52">
        <v>45323</v>
      </c>
      <c r="DN17" s="52">
        <v>45352</v>
      </c>
      <c r="DO17" s="52">
        <v>45383</v>
      </c>
      <c r="DP17" s="52">
        <v>45413</v>
      </c>
      <c r="DQ17" s="52">
        <v>45444</v>
      </c>
      <c r="DR17" s="52">
        <v>45474</v>
      </c>
      <c r="DS17" s="52">
        <v>45505</v>
      </c>
      <c r="DT17" s="52">
        <v>45536</v>
      </c>
      <c r="DU17" s="52">
        <v>45566</v>
      </c>
      <c r="DV17" s="52">
        <v>45597</v>
      </c>
      <c r="DW17" s="52">
        <v>45627</v>
      </c>
    </row>
    <row r="18" spans="1:127 16383:16383" ht="15" customHeight="1" x14ac:dyDescent="0.35">
      <c r="A18" s="247" t="s">
        <v>73</v>
      </c>
      <c r="B18" s="108" t="s">
        <v>14</v>
      </c>
      <c r="C18" s="109" t="s">
        <v>0</v>
      </c>
      <c r="D18" s="109" t="s">
        <v>18</v>
      </c>
      <c r="E18" s="107"/>
      <c r="F18" s="60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111"/>
      <c r="BH18" s="111"/>
      <c r="BI18" s="111"/>
      <c r="BJ18" s="111"/>
      <c r="BK18" s="111"/>
      <c r="BL18" s="227"/>
      <c r="BM18" s="227"/>
      <c r="BN18" s="227"/>
      <c r="BO18" s="233">
        <f>3*8.16635936792692</f>
        <v>24.499078103780761</v>
      </c>
      <c r="BP18" s="233">
        <v>19.225463663021699</v>
      </c>
      <c r="BQ18" s="233">
        <v>19.225463663021699</v>
      </c>
      <c r="BR18" s="233">
        <v>19.225463663021699</v>
      </c>
      <c r="BS18" s="233">
        <v>26.197609196337101</v>
      </c>
      <c r="BT18" s="233">
        <v>26.197609196337101</v>
      </c>
      <c r="BU18" s="233">
        <v>26.197609196337101</v>
      </c>
      <c r="BV18" s="233">
        <v>24.786639564524101</v>
      </c>
      <c r="BW18" s="233">
        <v>24.786639564524101</v>
      </c>
      <c r="BX18" s="233">
        <v>24.786639564524101</v>
      </c>
      <c r="BY18" s="233">
        <v>22.584589618881498</v>
      </c>
      <c r="BZ18" s="233">
        <v>22.584589618881498</v>
      </c>
      <c r="CA18" s="233">
        <v>22.584589618881498</v>
      </c>
      <c r="CB18" s="233">
        <v>19.453374510447201</v>
      </c>
      <c r="CC18" s="233">
        <v>19.453374510447201</v>
      </c>
      <c r="CD18" s="233">
        <v>19.453374510447201</v>
      </c>
      <c r="CE18" s="233">
        <v>25.9607874703844</v>
      </c>
      <c r="CF18" s="233">
        <v>25.9607874703844</v>
      </c>
      <c r="CG18" s="233">
        <v>25.9607874703844</v>
      </c>
      <c r="CH18" s="233">
        <v>25.119215085518402</v>
      </c>
      <c r="CI18" s="233">
        <v>25.119215085518402</v>
      </c>
      <c r="CJ18" s="233">
        <v>25.119215085518402</v>
      </c>
      <c r="CK18" s="233">
        <v>22.387788259601599</v>
      </c>
      <c r="CL18" s="233">
        <v>22.387788259601599</v>
      </c>
      <c r="CM18" s="233">
        <v>22.387788259601599</v>
      </c>
      <c r="CN18" s="233">
        <v>18.856548718686899</v>
      </c>
      <c r="CO18" s="233">
        <v>18.856548718686899</v>
      </c>
      <c r="CP18" s="233">
        <v>18.856548718686899</v>
      </c>
      <c r="CQ18" s="233">
        <v>25.9747846375028</v>
      </c>
      <c r="CR18" s="233">
        <v>25.9747846375028</v>
      </c>
      <c r="CS18" s="233">
        <v>25.9747846375028</v>
      </c>
      <c r="CT18" s="233">
        <v>25.632585935087999</v>
      </c>
      <c r="CU18" s="233">
        <v>25.632585935087999</v>
      </c>
      <c r="CV18" s="233">
        <v>25.632585935087999</v>
      </c>
      <c r="CW18" s="233">
        <v>22.605415772159901</v>
      </c>
      <c r="CX18" s="233">
        <v>22.605415772159901</v>
      </c>
      <c r="CY18" s="233">
        <v>22.605415772159901</v>
      </c>
      <c r="CZ18" s="233">
        <v>18.872076687789001</v>
      </c>
      <c r="DA18" s="233">
        <v>18.872076687789001</v>
      </c>
      <c r="DB18" s="233">
        <v>18.872076687789001</v>
      </c>
      <c r="DC18" s="233">
        <v>26.372351541801301</v>
      </c>
      <c r="DD18" s="233">
        <v>26.372351541801301</v>
      </c>
      <c r="DE18" s="233">
        <v>26.372351541801301</v>
      </c>
      <c r="DF18" s="233">
        <v>26.011062972950899</v>
      </c>
      <c r="DG18" s="233">
        <v>26.011062972950899</v>
      </c>
      <c r="DH18" s="233">
        <v>26.011062972950899</v>
      </c>
      <c r="DI18" s="233">
        <v>23.179175872016</v>
      </c>
      <c r="DJ18" s="233">
        <v>23.179175872016</v>
      </c>
      <c r="DK18" s="233">
        <v>23.179175872016</v>
      </c>
      <c r="DL18" s="233">
        <v>18.397577490119101</v>
      </c>
      <c r="DM18" s="233">
        <v>18.397577490119101</v>
      </c>
      <c r="DN18" s="233">
        <v>18.397577490119101</v>
      </c>
      <c r="DO18" s="233">
        <v>25.913004599725301</v>
      </c>
      <c r="DP18" s="233">
        <v>25.913004599725301</v>
      </c>
      <c r="DQ18" s="233">
        <v>25.913004599725301</v>
      </c>
      <c r="DR18" s="233">
        <v>25.397909121370301</v>
      </c>
      <c r="DS18" s="233">
        <v>25.397909121370301</v>
      </c>
      <c r="DT18" s="233">
        <v>25.397909121370301</v>
      </c>
      <c r="DU18" s="233">
        <v>22.878752884149598</v>
      </c>
      <c r="DV18" s="233">
        <v>22.878752884149598</v>
      </c>
      <c r="DW18" s="233">
        <v>22.878752884149598</v>
      </c>
    </row>
    <row r="19" spans="1:127 16383:16383" ht="15" customHeight="1" x14ac:dyDescent="0.35">
      <c r="A19" s="247"/>
      <c r="B19" s="108" t="s">
        <v>15</v>
      </c>
      <c r="C19" s="109" t="s">
        <v>21</v>
      </c>
      <c r="D19" s="109" t="s">
        <v>18</v>
      </c>
      <c r="E19" s="107"/>
      <c r="F19" s="60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5"/>
      <c r="AC19" s="74"/>
      <c r="AD19" s="74"/>
      <c r="AE19" s="74"/>
      <c r="AF19" s="74"/>
      <c r="AG19" s="74"/>
      <c r="AH19" s="74"/>
      <c r="AI19" s="74"/>
      <c r="AJ19" s="74"/>
      <c r="AK19" s="74"/>
      <c r="AL19" s="78"/>
      <c r="AM19" s="78"/>
      <c r="AN19" s="78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112"/>
      <c r="BH19" s="112"/>
      <c r="BI19" s="112"/>
      <c r="BJ19" s="112"/>
      <c r="BK19" s="112"/>
      <c r="BL19" s="227"/>
      <c r="BM19" s="227"/>
      <c r="BN19" s="227"/>
      <c r="BO19" s="233">
        <f>3*1.91000000635783</f>
        <v>5.7300000190734899</v>
      </c>
      <c r="BP19" s="233">
        <v>4.7266667683919303</v>
      </c>
      <c r="BQ19" s="233">
        <v>4.7266667683919303</v>
      </c>
      <c r="BR19" s="233">
        <v>4.7266667683919303</v>
      </c>
      <c r="BS19" s="233">
        <v>6.54666646321615</v>
      </c>
      <c r="BT19" s="233">
        <v>6.54666646321615</v>
      </c>
      <c r="BU19" s="233">
        <v>6.54666646321615</v>
      </c>
      <c r="BV19" s="233">
        <v>6.4099998474121103</v>
      </c>
      <c r="BW19" s="233">
        <v>6.4099998474121103</v>
      </c>
      <c r="BX19" s="233">
        <v>6.4099998474121103</v>
      </c>
      <c r="BY19" s="233">
        <v>5.5033334096272801</v>
      </c>
      <c r="BZ19" s="233">
        <v>5.5033334096272801</v>
      </c>
      <c r="CA19" s="233">
        <v>5.5033334096272801</v>
      </c>
      <c r="CB19" s="233">
        <v>4.7566668192545603</v>
      </c>
      <c r="CC19" s="233">
        <v>4.7566668192545603</v>
      </c>
      <c r="CD19" s="233">
        <v>4.7566668192545603</v>
      </c>
      <c r="CE19" s="233">
        <v>6.5</v>
      </c>
      <c r="CF19" s="233">
        <v>6.5</v>
      </c>
      <c r="CG19" s="233">
        <v>6.5</v>
      </c>
      <c r="CH19" s="233">
        <v>6.0933335622151699</v>
      </c>
      <c r="CI19" s="233">
        <v>6.0933335622151699</v>
      </c>
      <c r="CJ19" s="233">
        <v>6.0933335622151699</v>
      </c>
      <c r="CK19" s="233">
        <v>5.7133331298828098</v>
      </c>
      <c r="CL19" s="233">
        <v>5.7133331298828098</v>
      </c>
      <c r="CM19" s="233">
        <v>5.7133331298828098</v>
      </c>
      <c r="CN19" s="233">
        <v>4.78333346048991</v>
      </c>
      <c r="CO19" s="233">
        <v>4.78333346048991</v>
      </c>
      <c r="CP19" s="233">
        <v>4.78333346048991</v>
      </c>
      <c r="CQ19" s="233">
        <v>6.4800001780192096</v>
      </c>
      <c r="CR19" s="233">
        <v>6.4800001780192096</v>
      </c>
      <c r="CS19" s="233">
        <v>6.4800001780192096</v>
      </c>
      <c r="CT19" s="233">
        <v>6.4066664377848301</v>
      </c>
      <c r="CU19" s="233">
        <v>6.4066664377848301</v>
      </c>
      <c r="CV19" s="233">
        <v>6.4066664377848301</v>
      </c>
      <c r="CW19" s="233">
        <v>5.7266667683919303</v>
      </c>
      <c r="CX19" s="233">
        <v>5.7266667683919303</v>
      </c>
      <c r="CY19" s="233">
        <v>5.7266667683919303</v>
      </c>
      <c r="CZ19" s="233">
        <v>4.8599999745686802</v>
      </c>
      <c r="DA19" s="233">
        <v>4.8599999745686802</v>
      </c>
      <c r="DB19" s="233">
        <v>4.8599999745686802</v>
      </c>
      <c r="DC19" s="233">
        <v>6.2933330535888699</v>
      </c>
      <c r="DD19" s="233">
        <v>6.2933330535888699</v>
      </c>
      <c r="DE19" s="233">
        <v>6.2933330535888699</v>
      </c>
      <c r="DF19" s="233">
        <v>5.96666653951009</v>
      </c>
      <c r="DG19" s="233">
        <v>5.96666653951009</v>
      </c>
      <c r="DH19" s="233">
        <v>5.96666653951009</v>
      </c>
      <c r="DI19" s="233">
        <v>5.56333351135254</v>
      </c>
      <c r="DJ19" s="233">
        <v>5.56333351135254</v>
      </c>
      <c r="DK19" s="233">
        <v>5.56333351135254</v>
      </c>
      <c r="DL19" s="233">
        <v>4.5600001017252598</v>
      </c>
      <c r="DM19" s="233">
        <v>4.5600001017252598</v>
      </c>
      <c r="DN19" s="233">
        <v>4.5600001017252598</v>
      </c>
      <c r="DO19" s="233">
        <v>6.3733336130777998</v>
      </c>
      <c r="DP19" s="233">
        <v>6.3733336130777998</v>
      </c>
      <c r="DQ19" s="233">
        <v>6.3733336130777998</v>
      </c>
      <c r="DR19" s="233">
        <v>6.34666697184245</v>
      </c>
      <c r="DS19" s="233">
        <v>6.34666697184245</v>
      </c>
      <c r="DT19" s="233">
        <v>6.34666697184245</v>
      </c>
      <c r="DU19" s="233">
        <v>5.6833330790201799</v>
      </c>
      <c r="DV19" s="233">
        <v>5.6833330790201799</v>
      </c>
      <c r="DW19" s="233">
        <v>5.6833330790201799</v>
      </c>
    </row>
    <row r="20" spans="1:127 16383:16383" ht="15" customHeight="1" x14ac:dyDescent="0.35">
      <c r="A20" s="247"/>
      <c r="B20" s="108" t="s">
        <v>8</v>
      </c>
      <c r="C20" s="109" t="s">
        <v>21</v>
      </c>
      <c r="D20" s="109" t="s">
        <v>18</v>
      </c>
      <c r="E20" s="107"/>
      <c r="F20" s="60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4"/>
      <c r="AD20" s="74"/>
      <c r="AE20" s="74"/>
      <c r="AF20" s="74"/>
      <c r="AG20" s="74"/>
      <c r="AH20" s="74"/>
      <c r="AI20" s="74"/>
      <c r="AJ20" s="74"/>
      <c r="AK20" s="74"/>
      <c r="AL20" s="78"/>
      <c r="AM20" s="78"/>
      <c r="AN20" s="78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112"/>
      <c r="BH20" s="112"/>
      <c r="BI20" s="112"/>
      <c r="BJ20" s="112"/>
      <c r="BK20" s="112"/>
      <c r="BL20" s="227"/>
      <c r="BM20" s="227"/>
      <c r="BN20" s="227"/>
      <c r="BO20" s="233">
        <f>3*8.51333363850912</f>
        <v>25.540000915527362</v>
      </c>
      <c r="BP20" s="233">
        <v>21.6033325195313</v>
      </c>
      <c r="BQ20" s="233">
        <v>21.6033325195313</v>
      </c>
      <c r="BR20" s="233">
        <v>21.6033325195313</v>
      </c>
      <c r="BS20" s="233">
        <v>29.706667582194001</v>
      </c>
      <c r="BT20" s="233">
        <v>29.706667582194001</v>
      </c>
      <c r="BU20" s="233">
        <v>29.706667582194001</v>
      </c>
      <c r="BV20" s="233">
        <v>28.056666056315098</v>
      </c>
      <c r="BW20" s="233">
        <v>28.056666056315098</v>
      </c>
      <c r="BX20" s="233">
        <v>28.056666056315098</v>
      </c>
      <c r="BY20" s="233">
        <v>25.216667175293001</v>
      </c>
      <c r="BZ20" s="233">
        <v>25.216667175293001</v>
      </c>
      <c r="CA20" s="233">
        <v>25.216667175293001</v>
      </c>
      <c r="CB20" s="233">
        <v>21.589998881022101</v>
      </c>
      <c r="CC20" s="233">
        <v>21.589998881022101</v>
      </c>
      <c r="CD20" s="233">
        <v>21.589998881022101</v>
      </c>
      <c r="CE20" s="233">
        <v>29.253334045410199</v>
      </c>
      <c r="CF20" s="233">
        <v>29.253334045410199</v>
      </c>
      <c r="CG20" s="233">
        <v>29.253334045410199</v>
      </c>
      <c r="CH20" s="233">
        <v>27.966667175293001</v>
      </c>
      <c r="CI20" s="233">
        <v>27.966667175293001</v>
      </c>
      <c r="CJ20" s="233">
        <v>27.966667175293001</v>
      </c>
      <c r="CK20" s="233">
        <v>25.056666056315098</v>
      </c>
      <c r="CL20" s="233">
        <v>25.056666056315098</v>
      </c>
      <c r="CM20" s="233">
        <v>25.056666056315098</v>
      </c>
      <c r="CN20" s="233">
        <v>21.759999593099</v>
      </c>
      <c r="CO20" s="233">
        <v>21.759999593099</v>
      </c>
      <c r="CP20" s="233">
        <v>21.759999593099</v>
      </c>
      <c r="CQ20" s="233">
        <v>29.689999898274699</v>
      </c>
      <c r="CR20" s="233">
        <v>29.689999898274699</v>
      </c>
      <c r="CS20" s="233">
        <v>29.689999898274699</v>
      </c>
      <c r="CT20" s="233">
        <v>28.6133321126302</v>
      </c>
      <c r="CU20" s="233">
        <v>28.6133321126302</v>
      </c>
      <c r="CV20" s="233">
        <v>28.6133321126302</v>
      </c>
      <c r="CW20" s="233">
        <v>25.283332824706999</v>
      </c>
      <c r="CX20" s="233">
        <v>25.283332824706999</v>
      </c>
      <c r="CY20" s="233">
        <v>25.283332824706999</v>
      </c>
      <c r="CZ20" s="233">
        <v>21.709999084472699</v>
      </c>
      <c r="DA20" s="233">
        <v>21.709999084472699</v>
      </c>
      <c r="DB20" s="233">
        <v>21.709999084472699</v>
      </c>
      <c r="DC20" s="233">
        <v>29.623334248860701</v>
      </c>
      <c r="DD20" s="233">
        <v>29.623334248860701</v>
      </c>
      <c r="DE20" s="233">
        <v>29.623334248860701</v>
      </c>
      <c r="DF20" s="233">
        <v>28.326667785644499</v>
      </c>
      <c r="DG20" s="233">
        <v>28.326667785644499</v>
      </c>
      <c r="DH20" s="233">
        <v>28.326667785644499</v>
      </c>
      <c r="DI20" s="233">
        <v>25.153333028157601</v>
      </c>
      <c r="DJ20" s="233">
        <v>25.153333028157601</v>
      </c>
      <c r="DK20" s="233">
        <v>25.153333028157601</v>
      </c>
      <c r="DL20" s="233">
        <v>21.126667022705099</v>
      </c>
      <c r="DM20" s="233">
        <v>21.126667022705099</v>
      </c>
      <c r="DN20" s="233">
        <v>21.126667022705099</v>
      </c>
      <c r="DO20" s="233">
        <v>29.25</v>
      </c>
      <c r="DP20" s="233">
        <v>29.25</v>
      </c>
      <c r="DQ20" s="233">
        <v>29.25</v>
      </c>
      <c r="DR20" s="233">
        <v>28.046666463216098</v>
      </c>
      <c r="DS20" s="233">
        <v>28.046666463216098</v>
      </c>
      <c r="DT20" s="233">
        <v>28.046666463216098</v>
      </c>
      <c r="DU20" s="233">
        <v>25.966667175293001</v>
      </c>
      <c r="DV20" s="233">
        <v>25.966667175293001</v>
      </c>
      <c r="DW20" s="233">
        <v>25.966667175293001</v>
      </c>
    </row>
    <row r="21" spans="1:127 16383:16383" ht="15" customHeight="1" x14ac:dyDescent="0.35">
      <c r="A21" s="247"/>
      <c r="B21" s="108" t="s">
        <v>9</v>
      </c>
      <c r="C21" s="109" t="s">
        <v>0</v>
      </c>
      <c r="D21" s="109" t="s">
        <v>18</v>
      </c>
      <c r="E21" s="107"/>
      <c r="F21" s="60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4"/>
      <c r="AD21" s="74"/>
      <c r="AE21" s="74"/>
      <c r="AF21" s="74"/>
      <c r="AG21" s="74"/>
      <c r="AH21" s="74"/>
      <c r="AI21" s="74"/>
      <c r="AJ21" s="74"/>
      <c r="AK21" s="74"/>
      <c r="AL21" s="78"/>
      <c r="AM21" s="78"/>
      <c r="AN21" s="78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112"/>
      <c r="BH21" s="112"/>
      <c r="BI21" s="112"/>
      <c r="BJ21" s="112"/>
      <c r="BK21" s="112"/>
      <c r="BL21" s="227"/>
      <c r="BM21" s="227"/>
      <c r="BN21" s="227"/>
      <c r="BO21" s="233">
        <f>3*6.39999979734421</f>
        <v>19.19999939203263</v>
      </c>
      <c r="BP21" s="233">
        <v>16.136667172114102</v>
      </c>
      <c r="BQ21" s="233">
        <v>16.136667172114102</v>
      </c>
      <c r="BR21" s="233">
        <v>16.136667172114102</v>
      </c>
      <c r="BS21" s="233">
        <v>22.7500005165736</v>
      </c>
      <c r="BT21" s="233">
        <v>22.7500005165736</v>
      </c>
      <c r="BU21" s="233">
        <v>22.7500005165736</v>
      </c>
      <c r="BV21" s="233">
        <v>21.623332977294901</v>
      </c>
      <c r="BW21" s="233">
        <v>21.623332977294901</v>
      </c>
      <c r="BX21" s="233">
        <v>21.623332977294901</v>
      </c>
      <c r="BY21" s="233">
        <v>19.053333083788601</v>
      </c>
      <c r="BZ21" s="233">
        <v>19.053333083788601</v>
      </c>
      <c r="CA21" s="233">
        <v>19.053333083788601</v>
      </c>
      <c r="CB21" s="233">
        <v>16.120000203450498</v>
      </c>
      <c r="CC21" s="233">
        <v>16.120000203450498</v>
      </c>
      <c r="CD21" s="233">
        <v>16.120000203450498</v>
      </c>
      <c r="CE21" s="233">
        <v>22.390001018842099</v>
      </c>
      <c r="CF21" s="233">
        <v>22.390001018842099</v>
      </c>
      <c r="CG21" s="233">
        <v>22.390001018842099</v>
      </c>
      <c r="CH21" s="233">
        <v>21.666666368643401</v>
      </c>
      <c r="CI21" s="233">
        <v>21.666666368643401</v>
      </c>
      <c r="CJ21" s="233">
        <v>21.666666368643401</v>
      </c>
      <c r="CK21" s="233">
        <v>19.1566664179166</v>
      </c>
      <c r="CL21" s="233">
        <v>19.1566664179166</v>
      </c>
      <c r="CM21" s="233">
        <v>19.1566664179166</v>
      </c>
      <c r="CN21" s="233">
        <v>16.210000415643101</v>
      </c>
      <c r="CO21" s="233">
        <v>16.210000415643101</v>
      </c>
      <c r="CP21" s="233">
        <v>16.210000415643101</v>
      </c>
      <c r="CQ21" s="233">
        <v>22.376666665077199</v>
      </c>
      <c r="CR21" s="233">
        <v>22.376666665077199</v>
      </c>
      <c r="CS21" s="233">
        <v>22.376666665077199</v>
      </c>
      <c r="CT21" s="233">
        <v>21.709999481836999</v>
      </c>
      <c r="CU21" s="233">
        <v>21.709999481836999</v>
      </c>
      <c r="CV21" s="233">
        <v>21.709999481836999</v>
      </c>
      <c r="CW21" s="233">
        <v>19.3399997452895</v>
      </c>
      <c r="CX21" s="233">
        <v>19.3399997452895</v>
      </c>
      <c r="CY21" s="233">
        <v>19.3399997452895</v>
      </c>
      <c r="CZ21" s="233">
        <v>16.303333739439601</v>
      </c>
      <c r="DA21" s="233">
        <v>16.303333739439601</v>
      </c>
      <c r="DB21" s="233">
        <v>16.303333739439601</v>
      </c>
      <c r="DC21" s="233">
        <v>22.5933334430059</v>
      </c>
      <c r="DD21" s="233">
        <v>22.5933334430059</v>
      </c>
      <c r="DE21" s="233">
        <v>22.5933334430059</v>
      </c>
      <c r="DF21" s="233">
        <v>21.330000400543199</v>
      </c>
      <c r="DG21" s="233">
        <v>21.330000400543199</v>
      </c>
      <c r="DH21" s="233">
        <v>21.330000400543199</v>
      </c>
      <c r="DI21" s="233">
        <v>19.153333226839699</v>
      </c>
      <c r="DJ21" s="233">
        <v>19.153333226839699</v>
      </c>
      <c r="DK21" s="233">
        <v>19.153333226839699</v>
      </c>
      <c r="DL21" s="233">
        <v>15.930000305175801</v>
      </c>
      <c r="DM21" s="233">
        <v>15.930000305175801</v>
      </c>
      <c r="DN21" s="233">
        <v>15.930000305175801</v>
      </c>
      <c r="DO21" s="233">
        <v>22.350000003973602</v>
      </c>
      <c r="DP21" s="233">
        <v>22.350000003973602</v>
      </c>
      <c r="DQ21" s="233">
        <v>22.350000003973602</v>
      </c>
      <c r="DR21" s="233">
        <v>21.266666809717801</v>
      </c>
      <c r="DS21" s="233">
        <v>21.266666809717801</v>
      </c>
      <c r="DT21" s="233">
        <v>21.266666809717801</v>
      </c>
      <c r="DU21" s="233">
        <v>19.676666716734601</v>
      </c>
      <c r="DV21" s="233">
        <v>19.676666716734601</v>
      </c>
      <c r="DW21" s="233">
        <v>19.676666716734601</v>
      </c>
    </row>
    <row r="22" spans="1:127 16383:16383" ht="15" customHeight="1" x14ac:dyDescent="0.35">
      <c r="A22" s="247"/>
      <c r="B22" s="108" t="s">
        <v>10</v>
      </c>
      <c r="C22" s="109" t="s">
        <v>21</v>
      </c>
      <c r="D22" s="109" t="s">
        <v>18</v>
      </c>
      <c r="E22" s="107"/>
      <c r="F22" s="60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4"/>
      <c r="AD22" s="74"/>
      <c r="AE22" s="74"/>
      <c r="AF22" s="74"/>
      <c r="AG22" s="74"/>
      <c r="AH22" s="74"/>
      <c r="AI22" s="74"/>
      <c r="AJ22" s="74"/>
      <c r="AK22" s="74"/>
      <c r="AL22" s="78"/>
      <c r="AM22" s="78"/>
      <c r="AN22" s="78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112"/>
      <c r="BH22" s="112"/>
      <c r="BI22" s="112"/>
      <c r="BJ22" s="112"/>
      <c r="BK22" s="112"/>
      <c r="BL22" s="227"/>
      <c r="BM22" s="227"/>
      <c r="BN22" s="227"/>
      <c r="BO22" s="233">
        <f>3*5.73000020285447</f>
        <v>17.190000608563409</v>
      </c>
      <c r="BP22" s="233">
        <v>14.486666106308499</v>
      </c>
      <c r="BQ22" s="233">
        <v>14.486666106308499</v>
      </c>
      <c r="BR22" s="233">
        <v>14.486666106308499</v>
      </c>
      <c r="BS22" s="233">
        <v>19.876666463911501</v>
      </c>
      <c r="BT22" s="233">
        <v>19.876666463911501</v>
      </c>
      <c r="BU22" s="233">
        <v>19.876666463911501</v>
      </c>
      <c r="BV22" s="233">
        <v>19.5599993901948</v>
      </c>
      <c r="BW22" s="233">
        <v>19.5599993901948</v>
      </c>
      <c r="BX22" s="233">
        <v>19.5599993901948</v>
      </c>
      <c r="BY22" s="233">
        <v>17.450000610202601</v>
      </c>
      <c r="BZ22" s="233">
        <v>17.450000610202601</v>
      </c>
      <c r="CA22" s="233">
        <v>17.450000610202601</v>
      </c>
      <c r="CB22" s="233">
        <v>14.523333232849801</v>
      </c>
      <c r="CC22" s="233">
        <v>14.523333232849801</v>
      </c>
      <c r="CD22" s="233">
        <v>14.523333232849801</v>
      </c>
      <c r="CE22" s="233">
        <v>20.026666563004301</v>
      </c>
      <c r="CF22" s="233">
        <v>20.026666563004301</v>
      </c>
      <c r="CG22" s="233">
        <v>20.026666563004301</v>
      </c>
      <c r="CH22" s="233">
        <v>19.529999492689999</v>
      </c>
      <c r="CI22" s="233">
        <v>19.529999492689999</v>
      </c>
      <c r="CJ22" s="233">
        <v>19.529999492689999</v>
      </c>
      <c r="CK22" s="233">
        <v>16.9466663605223</v>
      </c>
      <c r="CL22" s="233">
        <v>16.9466663605223</v>
      </c>
      <c r="CM22" s="233">
        <v>16.9466663605223</v>
      </c>
      <c r="CN22" s="233">
        <v>14.5000003073364</v>
      </c>
      <c r="CO22" s="233">
        <v>14.5000003073364</v>
      </c>
      <c r="CP22" s="233">
        <v>14.5000003073364</v>
      </c>
      <c r="CQ22" s="233">
        <v>20.449999899913902</v>
      </c>
      <c r="CR22" s="233">
        <v>20.449999899913902</v>
      </c>
      <c r="CS22" s="233">
        <v>20.449999899913902</v>
      </c>
      <c r="CT22" s="233">
        <v>19.846666562681399</v>
      </c>
      <c r="CU22" s="233">
        <v>19.846666562681399</v>
      </c>
      <c r="CV22" s="233">
        <v>19.846666562681399</v>
      </c>
      <c r="CW22" s="233">
        <v>17.356666920085701</v>
      </c>
      <c r="CX22" s="233">
        <v>17.356666920085701</v>
      </c>
      <c r="CY22" s="233">
        <v>17.356666920085701</v>
      </c>
      <c r="CZ22" s="233">
        <v>14.4666663122674</v>
      </c>
      <c r="DA22" s="233">
        <v>14.4666663122674</v>
      </c>
      <c r="DB22" s="233">
        <v>14.4666663122674</v>
      </c>
      <c r="DC22" s="233">
        <v>20.0433330281327</v>
      </c>
      <c r="DD22" s="233">
        <v>20.0433330281327</v>
      </c>
      <c r="DE22" s="233">
        <v>20.0433330281327</v>
      </c>
      <c r="DF22" s="233">
        <v>18.903332926333</v>
      </c>
      <c r="DG22" s="233">
        <v>18.903332926333</v>
      </c>
      <c r="DH22" s="233">
        <v>18.903332926333</v>
      </c>
      <c r="DI22" s="233">
        <v>16.856666615853701</v>
      </c>
      <c r="DJ22" s="233">
        <v>16.856666615853701</v>
      </c>
      <c r="DK22" s="233">
        <v>16.856666615853701</v>
      </c>
      <c r="DL22" s="233">
        <v>14.140000103041499</v>
      </c>
      <c r="DM22" s="233">
        <v>14.140000103041499</v>
      </c>
      <c r="DN22" s="233">
        <v>14.140000103041499</v>
      </c>
      <c r="DO22" s="233">
        <v>20.016666616002698</v>
      </c>
      <c r="DP22" s="233">
        <v>20.016666616002698</v>
      </c>
      <c r="DQ22" s="233">
        <v>20.016666616002698</v>
      </c>
      <c r="DR22" s="233">
        <v>18.973333742469499</v>
      </c>
      <c r="DS22" s="233">
        <v>18.973333742469499</v>
      </c>
      <c r="DT22" s="233">
        <v>18.973333742469499</v>
      </c>
      <c r="DU22" s="233">
        <v>17.566666159158</v>
      </c>
      <c r="DV22" s="233">
        <v>17.566666159158</v>
      </c>
      <c r="DW22" s="233">
        <v>17.566666159158</v>
      </c>
    </row>
    <row r="23" spans="1:127 16383:16383" ht="15" customHeight="1" x14ac:dyDescent="0.35">
      <c r="A23" s="247"/>
      <c r="B23" s="108" t="s">
        <v>13</v>
      </c>
      <c r="C23" s="109" t="s">
        <v>21</v>
      </c>
      <c r="D23" s="109" t="s">
        <v>18</v>
      </c>
      <c r="E23" s="107"/>
      <c r="F23" s="60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4"/>
      <c r="AD23" s="74"/>
      <c r="AE23" s="74"/>
      <c r="AF23" s="74"/>
      <c r="AG23" s="74"/>
      <c r="AH23" s="74"/>
      <c r="AI23" s="74"/>
      <c r="AJ23" s="74"/>
      <c r="AK23" s="74"/>
      <c r="AL23" s="78"/>
      <c r="AM23" s="78"/>
      <c r="AN23" s="78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112"/>
      <c r="BH23" s="112"/>
      <c r="BI23" s="112"/>
      <c r="BJ23" s="112"/>
      <c r="BK23" s="112"/>
      <c r="BL23" s="227"/>
      <c r="BM23" s="227"/>
      <c r="BN23" s="227"/>
      <c r="BO23" s="233">
        <f>3*5.15666656692823</f>
        <v>15.46999970078469</v>
      </c>
      <c r="BP23" s="233">
        <v>13.4466662108898</v>
      </c>
      <c r="BQ23" s="233">
        <v>13.4466662108898</v>
      </c>
      <c r="BR23" s="233">
        <v>13.4466662108898</v>
      </c>
      <c r="BS23" s="233">
        <v>18.666666507720901</v>
      </c>
      <c r="BT23" s="233">
        <v>18.666666507720901</v>
      </c>
      <c r="BU23" s="233">
        <v>18.666666507720901</v>
      </c>
      <c r="BV23" s="233">
        <v>17.756666759649899</v>
      </c>
      <c r="BW23" s="233">
        <v>17.756666759649899</v>
      </c>
      <c r="BX23" s="233">
        <v>17.756666759649899</v>
      </c>
      <c r="BY23" s="233">
        <v>15.9600004057089</v>
      </c>
      <c r="BZ23" s="233">
        <v>15.9600004057089</v>
      </c>
      <c r="CA23" s="233">
        <v>15.9600004057089</v>
      </c>
      <c r="CB23" s="233">
        <v>13.529999385277399</v>
      </c>
      <c r="CC23" s="233">
        <v>13.529999385277399</v>
      </c>
      <c r="CD23" s="233">
        <v>13.529999385277399</v>
      </c>
      <c r="CE23" s="233">
        <v>18.646666715542501</v>
      </c>
      <c r="CF23" s="233">
        <v>18.646666715542501</v>
      </c>
      <c r="CG23" s="233">
        <v>18.646666715542501</v>
      </c>
      <c r="CH23" s="233">
        <v>17.693333586057001</v>
      </c>
      <c r="CI23" s="233">
        <v>17.693333586057001</v>
      </c>
      <c r="CJ23" s="233">
        <v>17.693333586057001</v>
      </c>
      <c r="CK23" s="233">
        <v>16.093333075443901</v>
      </c>
      <c r="CL23" s="233">
        <v>16.093333075443901</v>
      </c>
      <c r="CM23" s="233">
        <v>16.093333075443901</v>
      </c>
      <c r="CN23" s="233">
        <v>13.596666057904599</v>
      </c>
      <c r="CO23" s="233">
        <v>13.596666057904599</v>
      </c>
      <c r="CP23" s="233">
        <v>13.596666057904599</v>
      </c>
      <c r="CQ23" s="233">
        <v>18.799999545017901</v>
      </c>
      <c r="CR23" s="233">
        <v>18.799999545017901</v>
      </c>
      <c r="CS23" s="233">
        <v>18.799999545017901</v>
      </c>
      <c r="CT23" s="233">
        <v>18.2033327718576</v>
      </c>
      <c r="CU23" s="233">
        <v>18.2033327718576</v>
      </c>
      <c r="CV23" s="233">
        <v>18.2033327718576</v>
      </c>
      <c r="CW23" s="233">
        <v>15.7333337416252</v>
      </c>
      <c r="CX23" s="233">
        <v>15.7333337416252</v>
      </c>
      <c r="CY23" s="233">
        <v>15.7333337416252</v>
      </c>
      <c r="CZ23" s="233">
        <v>13.573333486914599</v>
      </c>
      <c r="DA23" s="233">
        <v>13.573333486914599</v>
      </c>
      <c r="DB23" s="233">
        <v>13.573333486914599</v>
      </c>
      <c r="DC23" s="233">
        <v>18.356666107972501</v>
      </c>
      <c r="DD23" s="233">
        <v>18.356666107972501</v>
      </c>
      <c r="DE23" s="233">
        <v>18.356666107972501</v>
      </c>
      <c r="DF23" s="233">
        <v>17.879999950528099</v>
      </c>
      <c r="DG23" s="233">
        <v>17.879999950528099</v>
      </c>
      <c r="DH23" s="233">
        <v>17.879999950528099</v>
      </c>
      <c r="DI23" s="233">
        <v>15.933333943287501</v>
      </c>
      <c r="DJ23" s="233">
        <v>15.933333943287501</v>
      </c>
      <c r="DK23" s="233">
        <v>15.933333943287501</v>
      </c>
      <c r="DL23" s="233">
        <v>13.266666611035699</v>
      </c>
      <c r="DM23" s="233">
        <v>13.266666611035699</v>
      </c>
      <c r="DN23" s="233">
        <v>13.266666611035699</v>
      </c>
      <c r="DO23" s="233">
        <v>18.519999851783101</v>
      </c>
      <c r="DP23" s="233">
        <v>18.519999851783101</v>
      </c>
      <c r="DQ23" s="233">
        <v>18.519999851783101</v>
      </c>
      <c r="DR23" s="233">
        <v>17.446666111548701</v>
      </c>
      <c r="DS23" s="233">
        <v>17.446666111548701</v>
      </c>
      <c r="DT23" s="233">
        <v>17.446666111548701</v>
      </c>
      <c r="DU23" s="233">
        <v>16.399999946355798</v>
      </c>
      <c r="DV23" s="233">
        <v>16.399999946355798</v>
      </c>
      <c r="DW23" s="233">
        <v>16.399999946355798</v>
      </c>
      <c r="XFC23" s="57"/>
    </row>
    <row r="24" spans="1:127 16383:16383" ht="15" customHeight="1" x14ac:dyDescent="0.35">
      <c r="A24" s="247"/>
      <c r="B24" s="108" t="s">
        <v>12</v>
      </c>
      <c r="C24" s="109" t="s">
        <v>21</v>
      </c>
      <c r="D24" s="109" t="s">
        <v>18</v>
      </c>
      <c r="E24" s="107"/>
      <c r="F24" s="60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4"/>
      <c r="AD24" s="74"/>
      <c r="AE24" s="74"/>
      <c r="AF24" s="74"/>
      <c r="AG24" s="74"/>
      <c r="AH24" s="74"/>
      <c r="AI24" s="74"/>
      <c r="AJ24" s="74"/>
      <c r="AK24" s="74"/>
      <c r="AL24" s="78"/>
      <c r="AM24" s="78"/>
      <c r="AN24" s="78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112"/>
      <c r="BH24" s="112"/>
      <c r="BI24" s="112"/>
      <c r="BJ24" s="112"/>
      <c r="BK24" s="112"/>
      <c r="BL24" s="227"/>
      <c r="BM24" s="227"/>
      <c r="BN24" s="227"/>
      <c r="BO24" s="233">
        <f>3*2.69333333273729</f>
        <v>8.0799999982118713</v>
      </c>
      <c r="BP24" s="233">
        <v>6.7233334680398302</v>
      </c>
      <c r="BQ24" s="233">
        <v>6.7233334680398302</v>
      </c>
      <c r="BR24" s="233">
        <v>6.7233334680398302</v>
      </c>
      <c r="BS24" s="233">
        <v>9.5100000997384395</v>
      </c>
      <c r="BT24" s="233">
        <v>9.5100000997384395</v>
      </c>
      <c r="BU24" s="233">
        <v>9.5100000997384395</v>
      </c>
      <c r="BV24" s="233">
        <v>8.7699995438257901</v>
      </c>
      <c r="BW24" s="233">
        <v>8.7699995438257901</v>
      </c>
      <c r="BX24" s="233">
        <v>8.7699995438257901</v>
      </c>
      <c r="BY24" s="233">
        <v>8.1166667938232404</v>
      </c>
      <c r="BZ24" s="233">
        <v>8.1166667938232404</v>
      </c>
      <c r="CA24" s="233">
        <v>8.1166667938232404</v>
      </c>
      <c r="CB24" s="233">
        <v>6.63999993602435</v>
      </c>
      <c r="CC24" s="233">
        <v>6.63999993602435</v>
      </c>
      <c r="CD24" s="233">
        <v>6.63999993602435</v>
      </c>
      <c r="CE24" s="233">
        <v>9.5866668969392794</v>
      </c>
      <c r="CF24" s="233">
        <v>9.5866668969392794</v>
      </c>
      <c r="CG24" s="233">
        <v>9.5866668969392794</v>
      </c>
      <c r="CH24" s="233">
        <v>8.9333330541849101</v>
      </c>
      <c r="CI24" s="233">
        <v>8.9333330541849101</v>
      </c>
      <c r="CJ24" s="233">
        <v>8.9333330541849101</v>
      </c>
      <c r="CK24" s="233">
        <v>8.0866668770710604</v>
      </c>
      <c r="CL24" s="233">
        <v>8.0866668770710604</v>
      </c>
      <c r="CM24" s="233">
        <v>8.0866668770710604</v>
      </c>
      <c r="CN24" s="233">
        <v>6.8033333321412401</v>
      </c>
      <c r="CO24" s="233">
        <v>6.8033333321412401</v>
      </c>
      <c r="CP24" s="233">
        <v>6.8033333321412401</v>
      </c>
      <c r="CQ24" s="233">
        <v>9.3900000105301604</v>
      </c>
      <c r="CR24" s="233">
        <v>9.3900000105301604</v>
      </c>
      <c r="CS24" s="233">
        <v>9.3900000105301604</v>
      </c>
      <c r="CT24" s="233">
        <v>9.3200000499685594</v>
      </c>
      <c r="CU24" s="233">
        <v>9.3200000499685594</v>
      </c>
      <c r="CV24" s="233">
        <v>9.3200000499685594</v>
      </c>
      <c r="CW24" s="233">
        <v>8.0233335196971893</v>
      </c>
      <c r="CX24" s="233">
        <v>8.0233335196971893</v>
      </c>
      <c r="CY24" s="233">
        <v>8.0233335196971893</v>
      </c>
      <c r="CZ24" s="233">
        <v>6.7166666686534899</v>
      </c>
      <c r="DA24" s="233">
        <v>6.7166666686534899</v>
      </c>
      <c r="DB24" s="233">
        <v>6.7166666686534899</v>
      </c>
      <c r="DC24" s="233">
        <v>9.5399999121824894</v>
      </c>
      <c r="DD24" s="233">
        <v>9.5399999121824894</v>
      </c>
      <c r="DE24" s="233">
        <v>9.5399999121824894</v>
      </c>
      <c r="DF24" s="233">
        <v>9.10000025480986</v>
      </c>
      <c r="DG24" s="233">
        <v>9.10000025480986</v>
      </c>
      <c r="DH24" s="233">
        <v>9.10000025480986</v>
      </c>
      <c r="DI24" s="233">
        <v>7.8799998213847502</v>
      </c>
      <c r="DJ24" s="233">
        <v>7.8799998213847502</v>
      </c>
      <c r="DK24" s="233">
        <v>7.8799998213847502</v>
      </c>
      <c r="DL24" s="233">
        <v>6.6433333903551102</v>
      </c>
      <c r="DM24" s="233">
        <v>6.6433333903551102</v>
      </c>
      <c r="DN24" s="233">
        <v>6.6433333903551102</v>
      </c>
      <c r="DO24" s="233">
        <v>9.4166667809088995</v>
      </c>
      <c r="DP24" s="233">
        <v>9.4166667809088995</v>
      </c>
      <c r="DQ24" s="233">
        <v>9.4166667809088995</v>
      </c>
      <c r="DR24" s="233">
        <v>9.0033334592978207</v>
      </c>
      <c r="DS24" s="233">
        <v>9.0033334592978207</v>
      </c>
      <c r="DT24" s="233">
        <v>9.0033334592978207</v>
      </c>
      <c r="DU24" s="233">
        <v>8.2000001594424194</v>
      </c>
      <c r="DV24" s="233">
        <v>8.2000001594424194</v>
      </c>
      <c r="DW24" s="233">
        <v>8.2000001594424194</v>
      </c>
    </row>
    <row r="25" spans="1:127 16383:16383" ht="15.75" customHeight="1" x14ac:dyDescent="0.35">
      <c r="A25" s="247"/>
      <c r="B25" s="108" t="s">
        <v>115</v>
      </c>
      <c r="C25" s="109" t="s">
        <v>0</v>
      </c>
      <c r="D25" s="109" t="s">
        <v>18</v>
      </c>
      <c r="E25" s="107"/>
      <c r="F25" s="60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4"/>
      <c r="AD25" s="74"/>
      <c r="AE25" s="74"/>
      <c r="AF25" s="74"/>
      <c r="AG25" s="74"/>
      <c r="AH25" s="74"/>
      <c r="AI25" s="74"/>
      <c r="AJ25" s="74"/>
      <c r="AK25" s="74"/>
      <c r="AL25" s="78"/>
      <c r="AM25" s="78"/>
      <c r="AN25" s="78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211"/>
      <c r="BH25" s="211"/>
      <c r="BI25" s="211"/>
      <c r="BJ25" s="211"/>
      <c r="BK25" s="211"/>
      <c r="BL25" s="227"/>
      <c r="BM25" s="227"/>
      <c r="BN25" s="227"/>
      <c r="BO25" s="233">
        <f>3*7.29666646321615</f>
        <v>21.889999389648452</v>
      </c>
      <c r="BP25" s="233">
        <v>17.513333002726199</v>
      </c>
      <c r="BQ25" s="233">
        <v>17.513333002726199</v>
      </c>
      <c r="BR25" s="233">
        <v>17.513333002726199</v>
      </c>
      <c r="BS25" s="233">
        <v>24.576666514078799</v>
      </c>
      <c r="BT25" s="233">
        <v>24.576666514078799</v>
      </c>
      <c r="BU25" s="233">
        <v>24.576666514078799</v>
      </c>
      <c r="BV25" s="233">
        <v>23.810000101725301</v>
      </c>
      <c r="BW25" s="233">
        <v>23.810000101725301</v>
      </c>
      <c r="BX25" s="233">
        <v>23.810000101725301</v>
      </c>
      <c r="BY25" s="233">
        <v>21.8333339691162</v>
      </c>
      <c r="BZ25" s="233">
        <v>21.8333339691162</v>
      </c>
      <c r="CA25" s="233">
        <v>21.8333339691162</v>
      </c>
      <c r="CB25" s="233">
        <v>18.179999669392899</v>
      </c>
      <c r="CC25" s="233">
        <v>18.179999669392899</v>
      </c>
      <c r="CD25" s="233">
        <v>18.179999669392899</v>
      </c>
      <c r="CE25" s="233">
        <v>25.023333231608099</v>
      </c>
      <c r="CF25" s="233">
        <v>25.023333231608099</v>
      </c>
      <c r="CG25" s="233">
        <v>25.023333231608099</v>
      </c>
      <c r="CH25" s="233">
        <v>24.319999694824201</v>
      </c>
      <c r="CI25" s="233">
        <v>24.319999694824201</v>
      </c>
      <c r="CJ25" s="233">
        <v>24.319999694824201</v>
      </c>
      <c r="CK25" s="233">
        <v>22.633333841959601</v>
      </c>
      <c r="CL25" s="233">
        <v>22.633333841959601</v>
      </c>
      <c r="CM25" s="233">
        <v>22.633333841959601</v>
      </c>
      <c r="CN25" s="233">
        <v>18.4466667175293</v>
      </c>
      <c r="CO25" s="233">
        <v>18.4466667175293</v>
      </c>
      <c r="CP25" s="233">
        <v>18.4466667175293</v>
      </c>
      <c r="CQ25" s="233">
        <v>25.6966667175293</v>
      </c>
      <c r="CR25" s="233">
        <v>25.6966667175293</v>
      </c>
      <c r="CS25" s="233">
        <v>25.6966667175293</v>
      </c>
      <c r="CT25" s="233">
        <v>25.153333028157601</v>
      </c>
      <c r="CU25" s="233">
        <v>25.153333028157601</v>
      </c>
      <c r="CV25" s="233">
        <v>25.153333028157601</v>
      </c>
      <c r="CW25" s="233">
        <v>22.4166673024495</v>
      </c>
      <c r="CX25" s="233">
        <v>22.4166673024495</v>
      </c>
      <c r="CY25" s="233">
        <v>22.4166673024495</v>
      </c>
      <c r="CZ25" s="233">
        <v>18.5633335113525</v>
      </c>
      <c r="DA25" s="233">
        <v>18.5633335113525</v>
      </c>
      <c r="DB25" s="233">
        <v>18.5633335113525</v>
      </c>
      <c r="DC25" s="233">
        <v>25.560000101725301</v>
      </c>
      <c r="DD25" s="233">
        <v>25.560000101725301</v>
      </c>
      <c r="DE25" s="233">
        <v>25.560000101725301</v>
      </c>
      <c r="DF25" s="233">
        <v>24.679999033609999</v>
      </c>
      <c r="DG25" s="233">
        <v>24.679999033609999</v>
      </c>
      <c r="DH25" s="233">
        <v>24.679999033609999</v>
      </c>
      <c r="DI25" s="233">
        <v>22.663332621256501</v>
      </c>
      <c r="DJ25" s="233">
        <v>22.663332621256501</v>
      </c>
      <c r="DK25" s="233">
        <v>22.663332621256501</v>
      </c>
      <c r="DL25" s="233">
        <v>18.200000127156599</v>
      </c>
      <c r="DM25" s="233">
        <v>18.200000127156599</v>
      </c>
      <c r="DN25" s="233">
        <v>18.200000127156599</v>
      </c>
      <c r="DO25" s="233">
        <v>25.586667378743499</v>
      </c>
      <c r="DP25" s="233">
        <v>25.586667378743499</v>
      </c>
      <c r="DQ25" s="233">
        <v>25.586667378743499</v>
      </c>
      <c r="DR25" s="233">
        <v>24.603333791097</v>
      </c>
      <c r="DS25" s="233">
        <v>24.603333791097</v>
      </c>
      <c r="DT25" s="233">
        <v>24.603333791097</v>
      </c>
      <c r="DU25" s="233">
        <v>22.913332621256501</v>
      </c>
      <c r="DV25" s="233">
        <v>22.913332621256501</v>
      </c>
      <c r="DW25" s="233">
        <v>22.913332621256501</v>
      </c>
    </row>
    <row r="26" spans="1:127 16383:16383" ht="15.75" customHeight="1" x14ac:dyDescent="0.35">
      <c r="A26" s="247"/>
      <c r="B26" s="108" t="s">
        <v>116</v>
      </c>
      <c r="C26" s="109" t="s">
        <v>0</v>
      </c>
      <c r="D26" s="109" t="s">
        <v>18</v>
      </c>
      <c r="E26" s="107"/>
      <c r="F26" s="60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4"/>
      <c r="AH26" s="74"/>
      <c r="AI26" s="74"/>
      <c r="AJ26" s="74"/>
      <c r="AK26" s="74"/>
      <c r="AL26" s="78"/>
      <c r="AM26" s="78"/>
      <c r="AN26" s="78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112"/>
      <c r="BH26" s="112"/>
      <c r="BI26" s="112"/>
      <c r="BJ26" s="112"/>
      <c r="BK26" s="112"/>
      <c r="BL26" s="227"/>
      <c r="BM26" s="227"/>
      <c r="BN26" s="227"/>
      <c r="BO26" s="233">
        <f>3*8.02333323160807</f>
        <v>24.069999694824212</v>
      </c>
      <c r="BP26" s="233">
        <v>19.6966667175293</v>
      </c>
      <c r="BQ26" s="233">
        <v>19.6966667175293</v>
      </c>
      <c r="BR26" s="233">
        <v>19.6966667175293</v>
      </c>
      <c r="BS26" s="233">
        <v>27.183334350585898</v>
      </c>
      <c r="BT26" s="233">
        <v>27.183334350585898</v>
      </c>
      <c r="BU26" s="233">
        <v>27.183334350585898</v>
      </c>
      <c r="BV26" s="233">
        <v>26.2200012207031</v>
      </c>
      <c r="BW26" s="233">
        <v>26.2200012207031</v>
      </c>
      <c r="BX26" s="233">
        <v>26.2200012207031</v>
      </c>
      <c r="BY26" s="233">
        <v>24.009999593099</v>
      </c>
      <c r="BZ26" s="233">
        <v>24.009999593099</v>
      </c>
      <c r="CA26" s="233">
        <v>24.009999593099</v>
      </c>
      <c r="CB26" s="233">
        <v>20.023333231608099</v>
      </c>
      <c r="CC26" s="233">
        <v>20.023333231608099</v>
      </c>
      <c r="CD26" s="233">
        <v>20.023333231608099</v>
      </c>
      <c r="CE26" s="233">
        <v>27.486666361490901</v>
      </c>
      <c r="CF26" s="233">
        <v>27.486666361490901</v>
      </c>
      <c r="CG26" s="233">
        <v>27.486666361490901</v>
      </c>
      <c r="CH26" s="233">
        <v>26.606666564941399</v>
      </c>
      <c r="CI26" s="233">
        <v>26.606666564941399</v>
      </c>
      <c r="CJ26" s="233">
        <v>26.606666564941399</v>
      </c>
      <c r="CK26" s="233">
        <v>24.5833333333333</v>
      </c>
      <c r="CL26" s="233">
        <v>24.5833333333333</v>
      </c>
      <c r="CM26" s="233">
        <v>24.5833333333333</v>
      </c>
      <c r="CN26" s="233">
        <v>20.379999796549502</v>
      </c>
      <c r="CO26" s="233">
        <v>20.379999796549502</v>
      </c>
      <c r="CP26" s="233">
        <v>20.379999796549502</v>
      </c>
      <c r="CQ26" s="233">
        <v>28.1966654459635</v>
      </c>
      <c r="CR26" s="233">
        <v>28.1966654459635</v>
      </c>
      <c r="CS26" s="233">
        <v>28.1966654459635</v>
      </c>
      <c r="CT26" s="233">
        <v>27.566665649414102</v>
      </c>
      <c r="CU26" s="233">
        <v>27.566665649414102</v>
      </c>
      <c r="CV26" s="233">
        <v>27.566665649414102</v>
      </c>
      <c r="CW26" s="233">
        <v>24.413332621256501</v>
      </c>
      <c r="CX26" s="233">
        <v>24.413332621256501</v>
      </c>
      <c r="CY26" s="233">
        <v>24.413332621256501</v>
      </c>
      <c r="CZ26" s="233">
        <v>20.3233337402344</v>
      </c>
      <c r="DA26" s="233">
        <v>20.3233337402344</v>
      </c>
      <c r="DB26" s="233">
        <v>20.3233337402344</v>
      </c>
      <c r="DC26" s="233">
        <v>27.986666361490901</v>
      </c>
      <c r="DD26" s="233">
        <v>27.986666361490901</v>
      </c>
      <c r="DE26" s="233">
        <v>27.986666361490901</v>
      </c>
      <c r="DF26" s="233">
        <v>27.060000101725301</v>
      </c>
      <c r="DG26" s="233">
        <v>27.060000101725301</v>
      </c>
      <c r="DH26" s="233">
        <v>27.060000101725301</v>
      </c>
      <c r="DI26" s="233">
        <v>24.680000305175799</v>
      </c>
      <c r="DJ26" s="233">
        <v>24.680000305175799</v>
      </c>
      <c r="DK26" s="233">
        <v>24.680000305175799</v>
      </c>
      <c r="DL26" s="233">
        <v>20.213333129882798</v>
      </c>
      <c r="DM26" s="233">
        <v>20.213333129882798</v>
      </c>
      <c r="DN26" s="233">
        <v>20.213333129882798</v>
      </c>
      <c r="DO26" s="233">
        <v>27.8633321126302</v>
      </c>
      <c r="DP26" s="233">
        <v>27.8633321126302</v>
      </c>
      <c r="DQ26" s="233">
        <v>27.8633321126302</v>
      </c>
      <c r="DR26" s="233">
        <v>26.899998982747402</v>
      </c>
      <c r="DS26" s="233">
        <v>26.899998982747402</v>
      </c>
      <c r="DT26" s="233">
        <v>26.899998982747402</v>
      </c>
      <c r="DU26" s="233">
        <v>25.009999593099</v>
      </c>
      <c r="DV26" s="233">
        <v>25.009999593099</v>
      </c>
      <c r="DW26" s="233">
        <v>25.009999593099</v>
      </c>
    </row>
    <row r="27" spans="1:127 16383:16383" s="85" customFormat="1" x14ac:dyDescent="0.35">
      <c r="A27" s="84"/>
      <c r="C27" s="91"/>
      <c r="D27" s="91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</row>
    <row r="28" spans="1:127 16383:16383" x14ac:dyDescent="0.35">
      <c r="A28" s="246" t="s">
        <v>71</v>
      </c>
      <c r="B28" s="246"/>
      <c r="C28" s="51" t="s">
        <v>16</v>
      </c>
      <c r="D28" s="51" t="s">
        <v>17</v>
      </c>
      <c r="E28" s="59">
        <v>41913</v>
      </c>
      <c r="F28" s="59">
        <v>41944</v>
      </c>
      <c r="G28" s="73">
        <v>41974</v>
      </c>
      <c r="H28" s="73">
        <v>42005</v>
      </c>
      <c r="I28" s="73">
        <v>42036</v>
      </c>
      <c r="J28" s="73">
        <v>42064</v>
      </c>
      <c r="K28" s="73">
        <v>42095</v>
      </c>
      <c r="L28" s="73">
        <v>42125</v>
      </c>
      <c r="M28" s="73">
        <v>42156</v>
      </c>
      <c r="N28" s="73">
        <v>42186</v>
      </c>
      <c r="O28" s="73">
        <v>42217</v>
      </c>
      <c r="P28" s="73">
        <v>42248</v>
      </c>
      <c r="Q28" s="73">
        <v>42278</v>
      </c>
      <c r="R28" s="73">
        <v>42309</v>
      </c>
      <c r="S28" s="73">
        <v>42339</v>
      </c>
      <c r="T28" s="73">
        <v>42370</v>
      </c>
      <c r="U28" s="73">
        <v>42401</v>
      </c>
      <c r="V28" s="73">
        <v>42430</v>
      </c>
      <c r="W28" s="73">
        <v>42461</v>
      </c>
      <c r="X28" s="73">
        <v>42491</v>
      </c>
      <c r="Y28" s="73">
        <v>42522</v>
      </c>
      <c r="Z28" s="73">
        <v>42552</v>
      </c>
      <c r="AA28" s="73">
        <v>42583</v>
      </c>
      <c r="AB28" s="73">
        <v>42614</v>
      </c>
      <c r="AC28" s="73">
        <v>42644</v>
      </c>
      <c r="AD28" s="73">
        <v>42675</v>
      </c>
      <c r="AE28" s="73">
        <v>42705</v>
      </c>
      <c r="AF28" s="73">
        <v>42736</v>
      </c>
      <c r="AG28" s="73">
        <v>42767</v>
      </c>
      <c r="AH28" s="73">
        <v>42795</v>
      </c>
      <c r="AI28" s="73">
        <v>42826</v>
      </c>
      <c r="AJ28" s="73">
        <v>42856</v>
      </c>
      <c r="AK28" s="73">
        <v>42887</v>
      </c>
      <c r="AL28" s="73">
        <v>42917</v>
      </c>
      <c r="AM28" s="73">
        <v>42948</v>
      </c>
      <c r="AN28" s="73">
        <v>42979</v>
      </c>
      <c r="AO28" s="74">
        <v>43009</v>
      </c>
      <c r="AP28" s="74">
        <v>43040</v>
      </c>
      <c r="AQ28" s="74">
        <v>43070</v>
      </c>
      <c r="AR28" s="74">
        <v>43101</v>
      </c>
      <c r="AS28" s="74">
        <v>43132</v>
      </c>
      <c r="AT28" s="74">
        <v>43160</v>
      </c>
      <c r="AU28" s="74">
        <v>43191</v>
      </c>
      <c r="AV28" s="74">
        <v>43221</v>
      </c>
      <c r="AW28" s="74">
        <v>43252</v>
      </c>
      <c r="AX28" s="74">
        <v>43282</v>
      </c>
      <c r="AY28" s="74">
        <v>43313</v>
      </c>
      <c r="AZ28" s="74">
        <v>43344</v>
      </c>
      <c r="BA28" s="74">
        <v>43374</v>
      </c>
      <c r="BB28" s="74">
        <v>43405</v>
      </c>
      <c r="BC28" s="74">
        <v>43435</v>
      </c>
      <c r="BD28" s="74">
        <v>43466</v>
      </c>
      <c r="BE28" s="74">
        <v>43497</v>
      </c>
      <c r="BF28" s="74">
        <v>43525</v>
      </c>
      <c r="BG28" s="52">
        <v>43556</v>
      </c>
      <c r="BH28" s="52">
        <v>43586</v>
      </c>
      <c r="BI28" s="52">
        <v>43617</v>
      </c>
      <c r="BJ28" s="52">
        <v>43647</v>
      </c>
      <c r="BK28" s="52">
        <v>43678</v>
      </c>
      <c r="BL28" s="52">
        <v>43709</v>
      </c>
      <c r="BM28" s="52">
        <v>43739</v>
      </c>
      <c r="BN28" s="52">
        <v>43770</v>
      </c>
      <c r="BO28" s="52">
        <v>43800</v>
      </c>
      <c r="BP28" s="52">
        <v>43831</v>
      </c>
      <c r="BQ28" s="52">
        <v>43862</v>
      </c>
      <c r="BR28" s="52">
        <v>43891</v>
      </c>
      <c r="BS28" s="52">
        <v>43922</v>
      </c>
      <c r="BT28" s="52">
        <v>43952</v>
      </c>
      <c r="BU28" s="52">
        <v>43983</v>
      </c>
      <c r="BV28" s="52">
        <v>44013</v>
      </c>
      <c r="BW28" s="52">
        <v>44044</v>
      </c>
      <c r="BX28" s="52">
        <v>44075</v>
      </c>
      <c r="BY28" s="52">
        <v>44105</v>
      </c>
      <c r="BZ28" s="52">
        <v>44136</v>
      </c>
      <c r="CA28" s="52">
        <v>44166</v>
      </c>
      <c r="CB28" s="52">
        <v>44197</v>
      </c>
      <c r="CC28" s="52">
        <v>44228</v>
      </c>
      <c r="CD28" s="52">
        <v>44256</v>
      </c>
      <c r="CE28" s="52">
        <v>44287</v>
      </c>
      <c r="CF28" s="52">
        <v>44317</v>
      </c>
      <c r="CG28" s="52">
        <v>44348</v>
      </c>
      <c r="CH28" s="52">
        <v>44378</v>
      </c>
      <c r="CI28" s="52">
        <v>44409</v>
      </c>
      <c r="CJ28" s="52">
        <v>44440</v>
      </c>
      <c r="CK28" s="52">
        <v>44470</v>
      </c>
      <c r="CL28" s="52">
        <v>44501</v>
      </c>
      <c r="CM28" s="52">
        <v>44531</v>
      </c>
      <c r="CN28" s="52">
        <v>44562</v>
      </c>
      <c r="CO28" s="52">
        <v>44593</v>
      </c>
      <c r="CP28" s="52">
        <v>44621</v>
      </c>
      <c r="CQ28" s="52">
        <v>44652</v>
      </c>
      <c r="CR28" s="52">
        <v>44682</v>
      </c>
      <c r="CS28" s="52">
        <v>44713</v>
      </c>
      <c r="CT28" s="52">
        <v>44743</v>
      </c>
      <c r="CU28" s="52">
        <v>44774</v>
      </c>
      <c r="CV28" s="52">
        <v>44805</v>
      </c>
      <c r="CW28" s="52">
        <v>44835</v>
      </c>
      <c r="CX28" s="52">
        <v>44866</v>
      </c>
      <c r="CY28" s="52">
        <v>44896</v>
      </c>
      <c r="CZ28" s="52">
        <v>44927</v>
      </c>
      <c r="DA28" s="52">
        <v>44958</v>
      </c>
      <c r="DB28" s="52">
        <v>44986</v>
      </c>
      <c r="DC28" s="52">
        <v>45017</v>
      </c>
      <c r="DD28" s="52">
        <v>45047</v>
      </c>
      <c r="DE28" s="52">
        <v>45078</v>
      </c>
      <c r="DF28" s="52">
        <v>45108</v>
      </c>
      <c r="DG28" s="52">
        <v>45139</v>
      </c>
      <c r="DH28" s="52">
        <v>45170</v>
      </c>
      <c r="DI28" s="52">
        <v>45200</v>
      </c>
      <c r="DJ28" s="52">
        <v>45231</v>
      </c>
      <c r="DK28" s="52">
        <v>45261</v>
      </c>
      <c r="DL28" s="52">
        <v>45292</v>
      </c>
      <c r="DM28" s="52">
        <v>45323</v>
      </c>
      <c r="DN28" s="52">
        <v>45352</v>
      </c>
      <c r="DO28" s="52">
        <v>45383</v>
      </c>
      <c r="DP28" s="52">
        <v>45413</v>
      </c>
      <c r="DQ28" s="52">
        <v>45444</v>
      </c>
      <c r="DR28" s="52">
        <v>45474</v>
      </c>
      <c r="DS28" s="52">
        <v>45505</v>
      </c>
      <c r="DT28" s="52">
        <v>45536</v>
      </c>
      <c r="DU28" s="52">
        <v>45566</v>
      </c>
      <c r="DV28" s="52">
        <v>45597</v>
      </c>
      <c r="DW28" s="52">
        <v>45627</v>
      </c>
    </row>
    <row r="29" spans="1:127 16383:16383" ht="15" customHeight="1" x14ac:dyDescent="0.35">
      <c r="A29" s="247" t="s">
        <v>74</v>
      </c>
      <c r="B29" s="108" t="s">
        <v>14</v>
      </c>
      <c r="C29" s="109" t="s">
        <v>0</v>
      </c>
      <c r="D29" s="109" t="s">
        <v>18</v>
      </c>
      <c r="E29" s="107"/>
      <c r="F29" s="60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F29" s="79"/>
      <c r="AG29" s="79"/>
      <c r="AH29" s="79"/>
      <c r="AI29" s="79"/>
      <c r="AJ29" s="79"/>
      <c r="AK29" s="79"/>
      <c r="AL29" s="80"/>
      <c r="AM29" s="80"/>
      <c r="AN29" s="74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113"/>
      <c r="BH29" s="113"/>
      <c r="BI29" s="113"/>
      <c r="BJ29" s="113"/>
      <c r="BK29" s="113"/>
      <c r="BL29" s="227"/>
      <c r="BM29" s="227"/>
      <c r="BN29" s="227"/>
      <c r="BO29" s="233">
        <v>3.1703073352972702</v>
      </c>
      <c r="BP29" s="233">
        <v>0.70120299410819997</v>
      </c>
      <c r="BQ29" s="233">
        <v>0.70120299410819997</v>
      </c>
      <c r="BR29" s="233">
        <v>0.70120299410819997</v>
      </c>
      <c r="BS29" s="233">
        <v>0.93905733999411301</v>
      </c>
      <c r="BT29" s="233">
        <v>0.93905733999411301</v>
      </c>
      <c r="BU29" s="233">
        <v>0.93905733999411301</v>
      </c>
      <c r="BV29" s="233">
        <v>1.5600273278454899</v>
      </c>
      <c r="BW29" s="233">
        <v>1.5600273278454899</v>
      </c>
      <c r="BX29" s="233">
        <v>1.5600273278454899</v>
      </c>
      <c r="BY29" s="233">
        <v>1.5820776835679999</v>
      </c>
      <c r="BZ29" s="233">
        <v>1.5820776835679999</v>
      </c>
      <c r="CA29" s="233">
        <v>1.5820776835679999</v>
      </c>
      <c r="CB29" s="233">
        <v>0.72662499999999997</v>
      </c>
      <c r="CC29" s="233">
        <v>0.72662499999999997</v>
      </c>
      <c r="CD29" s="233">
        <v>0.72662499999999997</v>
      </c>
      <c r="CE29" s="233">
        <v>1.17587930436532</v>
      </c>
      <c r="CF29" s="233">
        <v>1.17587930436532</v>
      </c>
      <c r="CG29" s="233">
        <v>1.17587930436532</v>
      </c>
      <c r="CH29" s="233">
        <v>1.8607850130279899</v>
      </c>
      <c r="CI29" s="233">
        <v>1.8607850130279899</v>
      </c>
      <c r="CJ29" s="233">
        <v>1.8607850130279899</v>
      </c>
      <c r="CK29" s="233">
        <v>1.02887832759221</v>
      </c>
      <c r="CL29" s="233">
        <v>1.02887832759221</v>
      </c>
      <c r="CM29" s="233">
        <v>1.02887832759221</v>
      </c>
      <c r="CN29" s="233">
        <v>1.32678428086042</v>
      </c>
      <c r="CO29" s="233">
        <v>1.32678428086042</v>
      </c>
      <c r="CP29" s="233">
        <v>1.32678428086042</v>
      </c>
      <c r="CQ29" s="233">
        <v>1.7618816445151999</v>
      </c>
      <c r="CR29" s="233">
        <v>1.7618816445151999</v>
      </c>
      <c r="CS29" s="233">
        <v>1.7618816445151999</v>
      </c>
      <c r="CT29" s="233">
        <v>1.9274136898001</v>
      </c>
      <c r="CU29" s="233">
        <v>1.9274136898001</v>
      </c>
      <c r="CV29" s="233">
        <v>1.9274136898001</v>
      </c>
      <c r="CW29" s="233">
        <v>1.9179180157582001</v>
      </c>
      <c r="CX29" s="233">
        <v>1.9179180157582001</v>
      </c>
      <c r="CY29" s="233">
        <v>1.9179180157582001</v>
      </c>
      <c r="CZ29" s="233">
        <v>2.0512563212950998</v>
      </c>
      <c r="DA29" s="233">
        <v>2.0512563212950998</v>
      </c>
      <c r="DB29" s="233">
        <v>2.0512563212950998</v>
      </c>
      <c r="DC29" s="233">
        <v>1.83098135919968</v>
      </c>
      <c r="DD29" s="233">
        <v>1.83098135919968</v>
      </c>
      <c r="DE29" s="233">
        <v>1.83098135919968</v>
      </c>
      <c r="DF29" s="233">
        <v>1.6322699852705</v>
      </c>
      <c r="DG29" s="233">
        <v>1.6322699852705</v>
      </c>
      <c r="DH29" s="233">
        <v>1.6322699852705</v>
      </c>
      <c r="DI29" s="233">
        <v>1.53415765523116</v>
      </c>
      <c r="DJ29" s="233">
        <v>1.53415765523116</v>
      </c>
      <c r="DK29" s="233">
        <v>1.53415765523116</v>
      </c>
      <c r="DL29" s="233">
        <v>1.2424226942579</v>
      </c>
      <c r="DM29" s="233">
        <v>1.2424226942579</v>
      </c>
      <c r="DN29" s="233">
        <v>1.2424226942579</v>
      </c>
      <c r="DO29" s="233">
        <v>1.9836620065419599</v>
      </c>
      <c r="DP29" s="233">
        <v>1.9836620065419599</v>
      </c>
      <c r="DQ29" s="233">
        <v>1.9836620065419599</v>
      </c>
      <c r="DR29" s="233">
        <v>2.31209131414096</v>
      </c>
      <c r="DS29" s="233">
        <v>2.31209131414096</v>
      </c>
      <c r="DT29" s="233">
        <v>2.31209131414096</v>
      </c>
      <c r="DU29" s="233">
        <v>2.0512476594448099</v>
      </c>
      <c r="DV29" s="233">
        <v>2.0512476594448099</v>
      </c>
      <c r="DW29" s="233">
        <v>2.0512476594448099</v>
      </c>
    </row>
    <row r="30" spans="1:127 16383:16383" ht="15" customHeight="1" x14ac:dyDescent="0.35">
      <c r="A30" s="247"/>
      <c r="B30" s="108" t="s">
        <v>15</v>
      </c>
      <c r="C30" s="109" t="s">
        <v>21</v>
      </c>
      <c r="D30" s="109" t="s">
        <v>18</v>
      </c>
      <c r="E30" s="107"/>
      <c r="F30" s="60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4"/>
      <c r="AH30" s="74"/>
      <c r="AI30" s="79"/>
      <c r="AJ30" s="79"/>
      <c r="AK30" s="79"/>
      <c r="AL30" s="81"/>
      <c r="AM30" s="81"/>
      <c r="AN30" s="82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112"/>
      <c r="BH30" s="112"/>
      <c r="BI30" s="112"/>
      <c r="BJ30" s="112"/>
      <c r="BK30" s="112"/>
      <c r="BL30" s="227"/>
      <c r="BM30" s="227"/>
      <c r="BN30" s="227"/>
      <c r="BO30" s="233">
        <v>0</v>
      </c>
      <c r="BP30" s="233">
        <v>0</v>
      </c>
      <c r="BQ30" s="233">
        <v>0</v>
      </c>
      <c r="BR30" s="233">
        <v>0</v>
      </c>
      <c r="BS30" s="233">
        <v>0</v>
      </c>
      <c r="BT30" s="233">
        <v>0</v>
      </c>
      <c r="BU30" s="233">
        <v>0</v>
      </c>
      <c r="BV30" s="233">
        <v>0</v>
      </c>
      <c r="BW30" s="233">
        <v>0</v>
      </c>
      <c r="BX30" s="233">
        <v>0</v>
      </c>
      <c r="BY30" s="233">
        <v>0</v>
      </c>
      <c r="BZ30" s="233">
        <v>0</v>
      </c>
      <c r="CA30" s="233">
        <v>0</v>
      </c>
      <c r="CB30" s="233">
        <v>0</v>
      </c>
      <c r="CC30" s="233">
        <v>0</v>
      </c>
      <c r="CD30" s="233">
        <v>0</v>
      </c>
      <c r="CE30" s="233">
        <v>0</v>
      </c>
      <c r="CF30" s="233">
        <v>0</v>
      </c>
      <c r="CG30" s="233">
        <v>0</v>
      </c>
      <c r="CH30" s="233">
        <v>0</v>
      </c>
      <c r="CI30" s="233">
        <v>0</v>
      </c>
      <c r="CJ30" s="233">
        <v>0</v>
      </c>
      <c r="CK30" s="233">
        <v>0</v>
      </c>
      <c r="CL30" s="233">
        <v>0</v>
      </c>
      <c r="CM30" s="233">
        <v>0</v>
      </c>
      <c r="CN30" s="233">
        <v>0</v>
      </c>
      <c r="CO30" s="233">
        <v>0</v>
      </c>
      <c r="CP30" s="233">
        <v>0</v>
      </c>
      <c r="CQ30" s="233">
        <v>0</v>
      </c>
      <c r="CR30" s="233">
        <v>0</v>
      </c>
      <c r="CS30" s="233">
        <v>0</v>
      </c>
      <c r="CT30" s="233">
        <v>0</v>
      </c>
      <c r="CU30" s="233">
        <v>0</v>
      </c>
      <c r="CV30" s="233">
        <v>0</v>
      </c>
      <c r="CW30" s="233">
        <v>0</v>
      </c>
      <c r="CX30" s="233">
        <v>0</v>
      </c>
      <c r="CY30" s="233">
        <v>0</v>
      </c>
      <c r="CZ30" s="233">
        <v>0</v>
      </c>
      <c r="DA30" s="233">
        <v>0</v>
      </c>
      <c r="DB30" s="233">
        <v>0</v>
      </c>
      <c r="DC30" s="233">
        <v>0</v>
      </c>
      <c r="DD30" s="233">
        <v>0</v>
      </c>
      <c r="DE30" s="233">
        <v>0</v>
      </c>
      <c r="DF30" s="233">
        <v>0</v>
      </c>
      <c r="DG30" s="233">
        <v>0</v>
      </c>
      <c r="DH30" s="233">
        <v>0</v>
      </c>
      <c r="DI30" s="233">
        <v>0</v>
      </c>
      <c r="DJ30" s="233">
        <v>0</v>
      </c>
      <c r="DK30" s="233">
        <v>0</v>
      </c>
      <c r="DL30" s="233">
        <v>0</v>
      </c>
      <c r="DM30" s="233">
        <v>0</v>
      </c>
      <c r="DN30" s="233">
        <v>0</v>
      </c>
      <c r="DO30" s="233">
        <v>0</v>
      </c>
      <c r="DP30" s="233">
        <v>0</v>
      </c>
      <c r="DQ30" s="233">
        <v>0</v>
      </c>
      <c r="DR30" s="233">
        <v>0</v>
      </c>
      <c r="DS30" s="233">
        <v>0</v>
      </c>
      <c r="DT30" s="233">
        <v>0</v>
      </c>
      <c r="DU30" s="233">
        <v>0</v>
      </c>
      <c r="DV30" s="233">
        <v>0</v>
      </c>
      <c r="DW30" s="233">
        <v>0</v>
      </c>
    </row>
    <row r="31" spans="1:127 16383:16383" ht="15" customHeight="1" x14ac:dyDescent="0.35">
      <c r="A31" s="247"/>
      <c r="B31" s="108" t="s">
        <v>8</v>
      </c>
      <c r="C31" s="109" t="s">
        <v>21</v>
      </c>
      <c r="D31" s="109" t="s">
        <v>18</v>
      </c>
      <c r="E31" s="107"/>
      <c r="F31" s="60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9"/>
      <c r="AG31" s="79"/>
      <c r="AH31" s="79"/>
      <c r="AI31" s="79"/>
      <c r="AJ31" s="79"/>
      <c r="AK31" s="79"/>
      <c r="AL31" s="81"/>
      <c r="AM31" s="81"/>
      <c r="AN31" s="82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112"/>
      <c r="BH31" s="112"/>
      <c r="BI31" s="112"/>
      <c r="BJ31" s="112"/>
      <c r="BK31" s="112"/>
      <c r="BL31" s="227"/>
      <c r="BM31" s="227"/>
      <c r="BN31" s="227"/>
      <c r="BO31" s="233">
        <v>2.3833333651224802</v>
      </c>
      <c r="BP31" s="233">
        <v>0.116666664679845</v>
      </c>
      <c r="BQ31" s="233">
        <v>0.116666664679845</v>
      </c>
      <c r="BR31" s="233">
        <v>0.116666664679845</v>
      </c>
      <c r="BS31" s="233">
        <v>0.46666665871938101</v>
      </c>
      <c r="BT31" s="233">
        <v>0.46666665871938101</v>
      </c>
      <c r="BU31" s="233">
        <v>0.46666665871938101</v>
      </c>
      <c r="BV31" s="233">
        <v>0.43333331743876102</v>
      </c>
      <c r="BW31" s="233">
        <v>0.43333331743876102</v>
      </c>
      <c r="BX31" s="233">
        <v>0.43333331743876102</v>
      </c>
      <c r="BY31" s="233">
        <v>1.0433333714803099</v>
      </c>
      <c r="BZ31" s="233">
        <v>1.0433333714803099</v>
      </c>
      <c r="CA31" s="233">
        <v>1.0433333714803099</v>
      </c>
      <c r="CB31" s="233">
        <v>6.6666665176550602E-3</v>
      </c>
      <c r="CC31" s="233">
        <v>6.6666665176550602E-3</v>
      </c>
      <c r="CD31" s="233">
        <v>6.6666665176550602E-3</v>
      </c>
      <c r="CE31" s="233">
        <v>1.6666666915019401E-2</v>
      </c>
      <c r="CF31" s="233">
        <v>1.6666666915019401E-2</v>
      </c>
      <c r="CG31" s="233">
        <v>1.6666666915019401E-2</v>
      </c>
      <c r="CH31" s="233">
        <v>0.71000003814697299</v>
      </c>
      <c r="CI31" s="233">
        <v>0.71000003814697299</v>
      </c>
      <c r="CJ31" s="233">
        <v>0.71000003814697299</v>
      </c>
      <c r="CK31" s="233">
        <v>0.33999999364217098</v>
      </c>
      <c r="CL31" s="233">
        <v>0.33999999364217098</v>
      </c>
      <c r="CM31" s="233">
        <v>0.33999999364217098</v>
      </c>
      <c r="CN31" s="233">
        <v>0.45000000794728601</v>
      </c>
      <c r="CO31" s="233">
        <v>0.45000000794728601</v>
      </c>
      <c r="CP31" s="233">
        <v>0.45000000794728601</v>
      </c>
      <c r="CQ31" s="233">
        <v>0.96666669845581099</v>
      </c>
      <c r="CR31" s="233">
        <v>0.96666669845581099</v>
      </c>
      <c r="CS31" s="233">
        <v>0.96666669845581099</v>
      </c>
      <c r="CT31" s="233">
        <v>0.96333336830139205</v>
      </c>
      <c r="CU31" s="233">
        <v>0.96333336830139205</v>
      </c>
      <c r="CV31" s="233">
        <v>0.96333336830139205</v>
      </c>
      <c r="CW31" s="233">
        <v>1.16000000635783</v>
      </c>
      <c r="CX31" s="233">
        <v>1.16000000635783</v>
      </c>
      <c r="CY31" s="233">
        <v>1.16000000635783</v>
      </c>
      <c r="CZ31" s="233">
        <v>1.1300000349680599</v>
      </c>
      <c r="DA31" s="233">
        <v>1.1300000349680599</v>
      </c>
      <c r="DB31" s="233">
        <v>1.1300000349680599</v>
      </c>
      <c r="DC31" s="233">
        <v>1.15000001589457</v>
      </c>
      <c r="DD31" s="233">
        <v>1.15000001589457</v>
      </c>
      <c r="DE31" s="233">
        <v>1.15000001589457</v>
      </c>
      <c r="DF31" s="233">
        <v>1.1233332951863599</v>
      </c>
      <c r="DG31" s="233">
        <v>1.1233332951863599</v>
      </c>
      <c r="DH31" s="233">
        <v>1.1233332951863599</v>
      </c>
      <c r="DI31" s="233">
        <v>0.64666668574015296</v>
      </c>
      <c r="DJ31" s="233">
        <v>0.64666668574015296</v>
      </c>
      <c r="DK31" s="233">
        <v>0.64666668574015296</v>
      </c>
      <c r="DL31" s="233">
        <v>0.83666666348775198</v>
      </c>
      <c r="DM31" s="233">
        <v>0.83666666348775198</v>
      </c>
      <c r="DN31" s="233">
        <v>0.83666666348775198</v>
      </c>
      <c r="DO31" s="233">
        <v>1.0600000222524</v>
      </c>
      <c r="DP31" s="233">
        <v>1.0600000222524</v>
      </c>
      <c r="DQ31" s="233">
        <v>1.0600000222524</v>
      </c>
      <c r="DR31" s="233">
        <v>1.68333339691162</v>
      </c>
      <c r="DS31" s="233">
        <v>1.68333339691162</v>
      </c>
      <c r="DT31" s="233">
        <v>1.68333339691162</v>
      </c>
      <c r="DU31" s="233">
        <v>1.1666666666666701</v>
      </c>
      <c r="DV31" s="233">
        <v>1.1666666666666701</v>
      </c>
      <c r="DW31" s="233">
        <v>1.1666666666666701</v>
      </c>
    </row>
    <row r="32" spans="1:127 16383:16383" ht="15" customHeight="1" x14ac:dyDescent="0.35">
      <c r="A32" s="247"/>
      <c r="B32" s="108" t="s">
        <v>9</v>
      </c>
      <c r="C32" s="109" t="s">
        <v>0</v>
      </c>
      <c r="D32" s="109" t="s">
        <v>18</v>
      </c>
      <c r="E32" s="107"/>
      <c r="F32" s="6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4"/>
      <c r="AH32" s="74"/>
      <c r="AI32" s="79"/>
      <c r="AJ32" s="79"/>
      <c r="AK32" s="79"/>
      <c r="AL32" s="81"/>
      <c r="AM32" s="81"/>
      <c r="AN32" s="82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112"/>
      <c r="BH32" s="112"/>
      <c r="BI32" s="112"/>
      <c r="BJ32" s="112"/>
      <c r="BK32" s="112"/>
      <c r="BL32" s="227"/>
      <c r="BM32" s="227"/>
      <c r="BN32" s="227"/>
      <c r="BO32" s="233">
        <v>0</v>
      </c>
      <c r="BP32" s="233">
        <v>0</v>
      </c>
      <c r="BQ32" s="233">
        <v>0</v>
      </c>
      <c r="BR32" s="233">
        <v>0</v>
      </c>
      <c r="BS32" s="233">
        <v>0</v>
      </c>
      <c r="BT32" s="233">
        <v>0</v>
      </c>
      <c r="BU32" s="233">
        <v>0</v>
      </c>
      <c r="BV32" s="233">
        <v>0</v>
      </c>
      <c r="BW32" s="233">
        <v>0</v>
      </c>
      <c r="BX32" s="233">
        <v>0</v>
      </c>
      <c r="BY32" s="233">
        <v>0</v>
      </c>
      <c r="BZ32" s="233">
        <v>0</v>
      </c>
      <c r="CA32" s="233">
        <v>0</v>
      </c>
      <c r="CB32" s="233">
        <v>0</v>
      </c>
      <c r="CC32" s="233">
        <v>0</v>
      </c>
      <c r="CD32" s="233">
        <v>0</v>
      </c>
      <c r="CE32" s="233">
        <v>0</v>
      </c>
      <c r="CF32" s="233">
        <v>0</v>
      </c>
      <c r="CG32" s="233">
        <v>0</v>
      </c>
      <c r="CH32" s="233">
        <v>0</v>
      </c>
      <c r="CI32" s="233">
        <v>0</v>
      </c>
      <c r="CJ32" s="233">
        <v>0</v>
      </c>
      <c r="CK32" s="233">
        <v>0</v>
      </c>
      <c r="CL32" s="233">
        <v>0</v>
      </c>
      <c r="CM32" s="233">
        <v>0</v>
      </c>
      <c r="CN32" s="233">
        <v>0</v>
      </c>
      <c r="CO32" s="233">
        <v>0</v>
      </c>
      <c r="CP32" s="233">
        <v>0</v>
      </c>
      <c r="CQ32" s="233">
        <v>0</v>
      </c>
      <c r="CR32" s="233">
        <v>0</v>
      </c>
      <c r="CS32" s="233">
        <v>0</v>
      </c>
      <c r="CT32" s="233">
        <v>0</v>
      </c>
      <c r="CU32" s="233">
        <v>0</v>
      </c>
      <c r="CV32" s="233">
        <v>0</v>
      </c>
      <c r="CW32" s="233">
        <v>0</v>
      </c>
      <c r="CX32" s="233">
        <v>0</v>
      </c>
      <c r="CY32" s="233">
        <v>0</v>
      </c>
      <c r="CZ32" s="233">
        <v>0</v>
      </c>
      <c r="DA32" s="233">
        <v>0</v>
      </c>
      <c r="DB32" s="233">
        <v>0</v>
      </c>
      <c r="DC32" s="233">
        <v>0</v>
      </c>
      <c r="DD32" s="233">
        <v>0</v>
      </c>
      <c r="DE32" s="233">
        <v>0</v>
      </c>
      <c r="DF32" s="233">
        <v>0</v>
      </c>
      <c r="DG32" s="233">
        <v>0</v>
      </c>
      <c r="DH32" s="233">
        <v>0</v>
      </c>
      <c r="DI32" s="233">
        <v>0</v>
      </c>
      <c r="DJ32" s="233">
        <v>0</v>
      </c>
      <c r="DK32" s="233">
        <v>0</v>
      </c>
      <c r="DL32" s="233">
        <v>0</v>
      </c>
      <c r="DM32" s="233">
        <v>0</v>
      </c>
      <c r="DN32" s="233">
        <v>0</v>
      </c>
      <c r="DO32" s="233">
        <v>0</v>
      </c>
      <c r="DP32" s="233">
        <v>0</v>
      </c>
      <c r="DQ32" s="233">
        <v>0</v>
      </c>
      <c r="DR32" s="233">
        <v>0</v>
      </c>
      <c r="DS32" s="233">
        <v>0</v>
      </c>
      <c r="DT32" s="233">
        <v>0</v>
      </c>
      <c r="DU32" s="233">
        <v>0</v>
      </c>
      <c r="DV32" s="233">
        <v>0</v>
      </c>
      <c r="DW32" s="233">
        <v>0</v>
      </c>
    </row>
    <row r="33" spans="1:237 16383:16383" ht="15" customHeight="1" x14ac:dyDescent="0.35">
      <c r="A33" s="247"/>
      <c r="B33" s="108" t="s">
        <v>10</v>
      </c>
      <c r="C33" s="109" t="s">
        <v>21</v>
      </c>
      <c r="D33" s="109" t="s">
        <v>18</v>
      </c>
      <c r="E33" s="107"/>
      <c r="F33" s="6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9"/>
      <c r="AG33" s="79"/>
      <c r="AH33" s="79"/>
      <c r="AI33" s="79"/>
      <c r="AJ33" s="79"/>
      <c r="AK33" s="79"/>
      <c r="AL33" s="81"/>
      <c r="AM33" s="81"/>
      <c r="AN33" s="82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112"/>
      <c r="BH33" s="112"/>
      <c r="BI33" s="112"/>
      <c r="BJ33" s="112"/>
      <c r="BK33" s="112"/>
      <c r="BL33" s="227"/>
      <c r="BM33" s="227"/>
      <c r="BN33" s="227"/>
      <c r="BO33" s="233">
        <v>2.6899998982747402</v>
      </c>
      <c r="BP33" s="233">
        <v>1.5533332824707</v>
      </c>
      <c r="BQ33" s="233">
        <v>1.5533332824707</v>
      </c>
      <c r="BR33" s="233">
        <v>1.5533332824707</v>
      </c>
      <c r="BS33" s="233">
        <v>1.0933333237965901</v>
      </c>
      <c r="BT33" s="233">
        <v>1.0933333237965901</v>
      </c>
      <c r="BU33" s="233">
        <v>1.0933333237965901</v>
      </c>
      <c r="BV33" s="233">
        <v>2.7999998728434199</v>
      </c>
      <c r="BW33" s="233">
        <v>2.7999998728434199</v>
      </c>
      <c r="BX33" s="233">
        <v>2.7999998728434199</v>
      </c>
      <c r="BY33" s="233">
        <v>1.6366666158040399</v>
      </c>
      <c r="BZ33" s="233">
        <v>1.6366666158040399</v>
      </c>
      <c r="CA33" s="233">
        <v>1.6366666158040399</v>
      </c>
      <c r="CB33" s="233">
        <v>1.20333329836528</v>
      </c>
      <c r="CC33" s="233">
        <v>1.20333329836528</v>
      </c>
      <c r="CD33" s="233">
        <v>1.20333329836528</v>
      </c>
      <c r="CE33" s="233">
        <v>2.6233332951863599</v>
      </c>
      <c r="CF33" s="233">
        <v>2.6233332951863599</v>
      </c>
      <c r="CG33" s="233">
        <v>2.6233332951863599</v>
      </c>
      <c r="CH33" s="233">
        <v>2.9233334859212201</v>
      </c>
      <c r="CI33" s="233">
        <v>2.9233334859212201</v>
      </c>
      <c r="CJ33" s="233">
        <v>2.9233334859212201</v>
      </c>
      <c r="CK33" s="233">
        <v>1.46000003814697</v>
      </c>
      <c r="CL33" s="233">
        <v>1.46000003814697</v>
      </c>
      <c r="CM33" s="233">
        <v>1.46000003814697</v>
      </c>
      <c r="CN33" s="233">
        <v>2.2466665903727199</v>
      </c>
      <c r="CO33" s="233">
        <v>2.2466665903727199</v>
      </c>
      <c r="CP33" s="233">
        <v>2.2466665903727199</v>
      </c>
      <c r="CQ33" s="233">
        <v>2.3900000254313101</v>
      </c>
      <c r="CR33" s="233">
        <v>2.3900000254313101</v>
      </c>
      <c r="CS33" s="233">
        <v>2.3900000254313101</v>
      </c>
      <c r="CT33" s="233">
        <v>2.7933333714803101</v>
      </c>
      <c r="CU33" s="233">
        <v>2.7933333714803101</v>
      </c>
      <c r="CV33" s="233">
        <v>2.7933333714803101</v>
      </c>
      <c r="CW33" s="233">
        <v>2.2266666094462102</v>
      </c>
      <c r="CX33" s="233">
        <v>2.2266666094462102</v>
      </c>
      <c r="CY33" s="233">
        <v>2.2266666094462102</v>
      </c>
      <c r="CZ33" s="233">
        <v>2.5100000699361198</v>
      </c>
      <c r="DA33" s="233">
        <v>2.5100000699361198</v>
      </c>
      <c r="DB33" s="233">
        <v>2.5100000699361198</v>
      </c>
      <c r="DC33" s="233">
        <v>1.6933333079020201</v>
      </c>
      <c r="DD33" s="233">
        <v>1.6933333079020201</v>
      </c>
      <c r="DE33" s="233">
        <v>1.6933333079020201</v>
      </c>
      <c r="DF33" s="233">
        <v>1.3733332951863599</v>
      </c>
      <c r="DG33" s="233">
        <v>1.3733332951863599</v>
      </c>
      <c r="DH33" s="233">
        <v>1.3733332951863599</v>
      </c>
      <c r="DI33" s="233">
        <v>1.8866666158040399</v>
      </c>
      <c r="DJ33" s="233">
        <v>1.8866666158040399</v>
      </c>
      <c r="DK33" s="233">
        <v>1.8866666158040399</v>
      </c>
      <c r="DL33" s="233">
        <v>1.53999996185303</v>
      </c>
      <c r="DM33" s="233">
        <v>1.53999996185303</v>
      </c>
      <c r="DN33" s="233">
        <v>1.53999996185303</v>
      </c>
      <c r="DO33" s="233">
        <v>2.3766667048136401</v>
      </c>
      <c r="DP33" s="233">
        <v>2.3766667048136401</v>
      </c>
      <c r="DQ33" s="233">
        <v>2.3766667048136401</v>
      </c>
      <c r="DR33" s="233">
        <v>1.96333328882853</v>
      </c>
      <c r="DS33" s="233">
        <v>1.96333328882853</v>
      </c>
      <c r="DT33" s="233">
        <v>1.96333328882853</v>
      </c>
      <c r="DU33" s="233">
        <v>1.96333328882853</v>
      </c>
      <c r="DV33" s="233">
        <v>1.96333328882853</v>
      </c>
      <c r="DW33" s="233">
        <v>1.96333328882853</v>
      </c>
    </row>
    <row r="34" spans="1:237 16383:16383" ht="15" customHeight="1" x14ac:dyDescent="0.35">
      <c r="A34" s="247"/>
      <c r="B34" s="108" t="s">
        <v>13</v>
      </c>
      <c r="C34" s="109" t="s">
        <v>21</v>
      </c>
      <c r="D34" s="109" t="s">
        <v>18</v>
      </c>
      <c r="E34" s="107"/>
      <c r="F34" s="60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9"/>
      <c r="AG34" s="79"/>
      <c r="AH34" s="79"/>
      <c r="AI34" s="79"/>
      <c r="AJ34" s="79"/>
      <c r="AK34" s="79"/>
      <c r="AL34" s="81"/>
      <c r="AM34" s="81"/>
      <c r="AN34" s="82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112"/>
      <c r="BH34" s="112"/>
      <c r="BI34" s="112"/>
      <c r="BJ34" s="112"/>
      <c r="BK34" s="112"/>
      <c r="BL34" s="227"/>
      <c r="BM34" s="227"/>
      <c r="BN34" s="227"/>
      <c r="BO34" s="233">
        <v>2.5100000699361198</v>
      </c>
      <c r="BP34" s="233">
        <v>0.15666666502753901</v>
      </c>
      <c r="BQ34" s="233">
        <v>0.15666666502753901</v>
      </c>
      <c r="BR34" s="233">
        <v>0.15666666502753901</v>
      </c>
      <c r="BS34" s="233">
        <v>0.78999999165534995</v>
      </c>
      <c r="BT34" s="233">
        <v>0.78999999165534995</v>
      </c>
      <c r="BU34" s="233">
        <v>0.78999999165534995</v>
      </c>
      <c r="BV34" s="233">
        <v>0.38333332538604697</v>
      </c>
      <c r="BW34" s="233">
        <v>0.38333332538604697</v>
      </c>
      <c r="BX34" s="233">
        <v>0.38333332538604697</v>
      </c>
      <c r="BY34" s="233">
        <v>0.55333332220713305</v>
      </c>
      <c r="BZ34" s="233">
        <v>0.55333332220713305</v>
      </c>
      <c r="CA34" s="233">
        <v>0.55333332220713305</v>
      </c>
      <c r="CB34" s="233">
        <v>0.33333334264655901</v>
      </c>
      <c r="CC34" s="233">
        <v>0.33333334264655901</v>
      </c>
      <c r="CD34" s="233">
        <v>0.33333334264655901</v>
      </c>
      <c r="CE34" s="233">
        <v>2.6666666070620199E-2</v>
      </c>
      <c r="CF34" s="233">
        <v>2.6666666070620199E-2</v>
      </c>
      <c r="CG34" s="233">
        <v>2.6666666070620199E-2</v>
      </c>
      <c r="CH34" s="233">
        <v>0.46999999880790699</v>
      </c>
      <c r="CI34" s="233">
        <v>0.46999999880790699</v>
      </c>
      <c r="CJ34" s="233">
        <v>0.46999999880790699</v>
      </c>
      <c r="CK34" s="233">
        <v>0.29999999205271399</v>
      </c>
      <c r="CL34" s="233">
        <v>0.29999999205271399</v>
      </c>
      <c r="CM34" s="233">
        <v>0.29999999205271399</v>
      </c>
      <c r="CN34" s="233">
        <v>0.38666665554046598</v>
      </c>
      <c r="CO34" s="233">
        <v>0.38666665554046598</v>
      </c>
      <c r="CP34" s="233">
        <v>0.38666665554046598</v>
      </c>
      <c r="CQ34" s="233">
        <v>0.59666665395100904</v>
      </c>
      <c r="CR34" s="233">
        <v>0.59666665395100904</v>
      </c>
      <c r="CS34" s="233">
        <v>0.59666665395100904</v>
      </c>
      <c r="CT34" s="233">
        <v>0.65666667930781797</v>
      </c>
      <c r="CU34" s="233">
        <v>0.65666667930781797</v>
      </c>
      <c r="CV34" s="233">
        <v>0.65666667930781797</v>
      </c>
      <c r="CW34" s="233">
        <v>1.1600000156710499</v>
      </c>
      <c r="CX34" s="233">
        <v>1.1600000156710499</v>
      </c>
      <c r="CY34" s="233">
        <v>1.1600000156710499</v>
      </c>
      <c r="CZ34" s="233">
        <v>1.5766666792333099</v>
      </c>
      <c r="DA34" s="233">
        <v>1.5766666792333099</v>
      </c>
      <c r="DB34" s="233">
        <v>1.5766666792333099</v>
      </c>
      <c r="DC34" s="233">
        <v>1.12999997536341</v>
      </c>
      <c r="DD34" s="233">
        <v>1.12999997536341</v>
      </c>
      <c r="DE34" s="233">
        <v>1.12999997536341</v>
      </c>
      <c r="DF34" s="233">
        <v>1.4500000507881201</v>
      </c>
      <c r="DG34" s="233">
        <v>1.4500000507881201</v>
      </c>
      <c r="DH34" s="233">
        <v>1.4500000507881201</v>
      </c>
      <c r="DI34" s="233">
        <v>1.1400000353654201</v>
      </c>
      <c r="DJ34" s="233">
        <v>1.1400000353654201</v>
      </c>
      <c r="DK34" s="233">
        <v>1.1400000353654201</v>
      </c>
      <c r="DL34" s="233">
        <v>1.1266667048136401</v>
      </c>
      <c r="DM34" s="233">
        <v>1.1266667048136401</v>
      </c>
      <c r="DN34" s="233">
        <v>1.1266667048136401</v>
      </c>
      <c r="DO34" s="233">
        <v>1.9933333396911599</v>
      </c>
      <c r="DP34" s="233">
        <v>1.9933333396911599</v>
      </c>
      <c r="DQ34" s="233">
        <v>1.9933333396911599</v>
      </c>
      <c r="DR34" s="233">
        <v>2.21333328882853</v>
      </c>
      <c r="DS34" s="233">
        <v>2.21333328882853</v>
      </c>
      <c r="DT34" s="233">
        <v>2.21333328882853</v>
      </c>
      <c r="DU34" s="233">
        <v>1.98333335233231</v>
      </c>
      <c r="DV34" s="233">
        <v>1.98333335233231</v>
      </c>
      <c r="DW34" s="233">
        <v>1.98333335233231</v>
      </c>
    </row>
    <row r="35" spans="1:237 16383:16383" ht="15" customHeight="1" x14ac:dyDescent="0.35">
      <c r="A35" s="247"/>
      <c r="B35" s="108" t="s">
        <v>12</v>
      </c>
      <c r="C35" s="109" t="s">
        <v>21</v>
      </c>
      <c r="D35" s="109" t="s">
        <v>18</v>
      </c>
      <c r="E35" s="107"/>
      <c r="F35" s="60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4"/>
      <c r="AH35" s="74"/>
      <c r="AI35" s="79"/>
      <c r="AJ35" s="79"/>
      <c r="AK35" s="79"/>
      <c r="AL35" s="81"/>
      <c r="AM35" s="81"/>
      <c r="AN35" s="82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112"/>
      <c r="BH35" s="112"/>
      <c r="BI35" s="112"/>
      <c r="BJ35" s="112"/>
      <c r="BK35" s="112"/>
      <c r="BL35" s="227"/>
      <c r="BM35" s="227"/>
      <c r="BN35" s="227"/>
      <c r="BO35" s="233">
        <v>0</v>
      </c>
      <c r="BP35" s="233">
        <v>0</v>
      </c>
      <c r="BQ35" s="233">
        <v>0</v>
      </c>
      <c r="BR35" s="233">
        <v>0</v>
      </c>
      <c r="BS35" s="233">
        <v>0</v>
      </c>
      <c r="BT35" s="233">
        <v>0</v>
      </c>
      <c r="BU35" s="233">
        <v>0</v>
      </c>
      <c r="BV35" s="233">
        <v>0</v>
      </c>
      <c r="BW35" s="233">
        <v>0</v>
      </c>
      <c r="BX35" s="233">
        <v>0</v>
      </c>
      <c r="BY35" s="233">
        <v>0</v>
      </c>
      <c r="BZ35" s="233">
        <v>0</v>
      </c>
      <c r="CA35" s="233">
        <v>0</v>
      </c>
      <c r="CB35" s="233">
        <v>0</v>
      </c>
      <c r="CC35" s="233">
        <v>0</v>
      </c>
      <c r="CD35" s="233">
        <v>0</v>
      </c>
      <c r="CE35" s="233">
        <v>0</v>
      </c>
      <c r="CF35" s="233">
        <v>0</v>
      </c>
      <c r="CG35" s="233">
        <v>0</v>
      </c>
      <c r="CH35" s="233">
        <v>0</v>
      </c>
      <c r="CI35" s="233">
        <v>0</v>
      </c>
      <c r="CJ35" s="233">
        <v>0</v>
      </c>
      <c r="CK35" s="233">
        <v>0</v>
      </c>
      <c r="CL35" s="233">
        <v>0</v>
      </c>
      <c r="CM35" s="233">
        <v>0</v>
      </c>
      <c r="CN35" s="233">
        <v>0</v>
      </c>
      <c r="CO35" s="233">
        <v>0</v>
      </c>
      <c r="CP35" s="233">
        <v>0</v>
      </c>
      <c r="CQ35" s="233">
        <v>0</v>
      </c>
      <c r="CR35" s="233">
        <v>0</v>
      </c>
      <c r="CS35" s="233">
        <v>0</v>
      </c>
      <c r="CT35" s="233">
        <v>0</v>
      </c>
      <c r="CU35" s="233">
        <v>0</v>
      </c>
      <c r="CV35" s="233">
        <v>0</v>
      </c>
      <c r="CW35" s="233">
        <v>0</v>
      </c>
      <c r="CX35" s="233">
        <v>0</v>
      </c>
      <c r="CY35" s="233">
        <v>0</v>
      </c>
      <c r="CZ35" s="233">
        <v>0</v>
      </c>
      <c r="DA35" s="233">
        <v>0</v>
      </c>
      <c r="DB35" s="233">
        <v>0</v>
      </c>
      <c r="DC35" s="233">
        <v>0</v>
      </c>
      <c r="DD35" s="233">
        <v>0</v>
      </c>
      <c r="DE35" s="233">
        <v>0</v>
      </c>
      <c r="DF35" s="233">
        <v>0</v>
      </c>
      <c r="DG35" s="233">
        <v>0</v>
      </c>
      <c r="DH35" s="233">
        <v>0</v>
      </c>
      <c r="DI35" s="233">
        <v>0</v>
      </c>
      <c r="DJ35" s="233">
        <v>0</v>
      </c>
      <c r="DK35" s="233">
        <v>0</v>
      </c>
      <c r="DL35" s="233">
        <v>0</v>
      </c>
      <c r="DM35" s="233">
        <v>0</v>
      </c>
      <c r="DN35" s="233">
        <v>0</v>
      </c>
      <c r="DO35" s="233">
        <v>0</v>
      </c>
      <c r="DP35" s="233">
        <v>0</v>
      </c>
      <c r="DQ35" s="233">
        <v>0</v>
      </c>
      <c r="DR35" s="233">
        <v>0</v>
      </c>
      <c r="DS35" s="233">
        <v>0</v>
      </c>
      <c r="DT35" s="233">
        <v>0</v>
      </c>
      <c r="DU35" s="233">
        <v>0</v>
      </c>
      <c r="DV35" s="233">
        <v>0</v>
      </c>
      <c r="DW35" s="233">
        <v>0</v>
      </c>
    </row>
    <row r="36" spans="1:237 16383:16383" ht="15.75" customHeight="1" x14ac:dyDescent="0.35">
      <c r="A36" s="247"/>
      <c r="B36" s="108" t="s">
        <v>115</v>
      </c>
      <c r="C36" s="109" t="s">
        <v>0</v>
      </c>
      <c r="D36" s="109" t="s">
        <v>18</v>
      </c>
      <c r="E36" s="107"/>
      <c r="F36" s="60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4"/>
      <c r="AH36" s="74"/>
      <c r="AI36" s="79"/>
      <c r="AJ36" s="79"/>
      <c r="AK36" s="79"/>
      <c r="AL36" s="81"/>
      <c r="AM36" s="81"/>
      <c r="AN36" s="82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211"/>
      <c r="BH36" s="211"/>
      <c r="BI36" s="211"/>
      <c r="BJ36" s="211"/>
      <c r="BK36" s="211"/>
      <c r="BL36" s="227"/>
      <c r="BM36" s="227"/>
      <c r="BN36" s="227"/>
      <c r="BO36" s="233">
        <v>0</v>
      </c>
      <c r="BP36" s="233">
        <v>0</v>
      </c>
      <c r="BQ36" s="233">
        <v>0</v>
      </c>
      <c r="BR36" s="233">
        <v>0</v>
      </c>
      <c r="BS36" s="233">
        <v>0</v>
      </c>
      <c r="BT36" s="233">
        <v>0</v>
      </c>
      <c r="BU36" s="233">
        <v>0</v>
      </c>
      <c r="BV36" s="233">
        <v>0</v>
      </c>
      <c r="BW36" s="233">
        <v>0</v>
      </c>
      <c r="BX36" s="233">
        <v>0</v>
      </c>
      <c r="BY36" s="233">
        <v>0</v>
      </c>
      <c r="BZ36" s="233">
        <v>0</v>
      </c>
      <c r="CA36" s="233">
        <v>0</v>
      </c>
      <c r="CB36" s="233">
        <v>0</v>
      </c>
      <c r="CC36" s="233">
        <v>0</v>
      </c>
      <c r="CD36" s="233">
        <v>0</v>
      </c>
      <c r="CE36" s="233">
        <v>0</v>
      </c>
      <c r="CF36" s="233">
        <v>0</v>
      </c>
      <c r="CG36" s="233">
        <v>0</v>
      </c>
      <c r="CH36" s="233">
        <v>0</v>
      </c>
      <c r="CI36" s="233">
        <v>0</v>
      </c>
      <c r="CJ36" s="233">
        <v>0</v>
      </c>
      <c r="CK36" s="233">
        <v>0</v>
      </c>
      <c r="CL36" s="233">
        <v>0</v>
      </c>
      <c r="CM36" s="233">
        <v>0</v>
      </c>
      <c r="CN36" s="233">
        <v>0</v>
      </c>
      <c r="CO36" s="233">
        <v>0</v>
      </c>
      <c r="CP36" s="233">
        <v>0</v>
      </c>
      <c r="CQ36" s="233">
        <v>0</v>
      </c>
      <c r="CR36" s="233">
        <v>0</v>
      </c>
      <c r="CS36" s="233">
        <v>0</v>
      </c>
      <c r="CT36" s="233">
        <v>0</v>
      </c>
      <c r="CU36" s="233">
        <v>0</v>
      </c>
      <c r="CV36" s="233">
        <v>0</v>
      </c>
      <c r="CW36" s="233">
        <v>0</v>
      </c>
      <c r="CX36" s="233">
        <v>0</v>
      </c>
      <c r="CY36" s="233">
        <v>0</v>
      </c>
      <c r="CZ36" s="233">
        <v>0</v>
      </c>
      <c r="DA36" s="233">
        <v>0</v>
      </c>
      <c r="DB36" s="233">
        <v>0</v>
      </c>
      <c r="DC36" s="233">
        <v>0</v>
      </c>
      <c r="DD36" s="233">
        <v>0</v>
      </c>
      <c r="DE36" s="233">
        <v>0</v>
      </c>
      <c r="DF36" s="233">
        <v>0</v>
      </c>
      <c r="DG36" s="233">
        <v>0</v>
      </c>
      <c r="DH36" s="233">
        <v>0</v>
      </c>
      <c r="DI36" s="233">
        <v>0</v>
      </c>
      <c r="DJ36" s="233">
        <v>0</v>
      </c>
      <c r="DK36" s="233">
        <v>0</v>
      </c>
      <c r="DL36" s="233">
        <v>0</v>
      </c>
      <c r="DM36" s="233">
        <v>0</v>
      </c>
      <c r="DN36" s="233">
        <v>0</v>
      </c>
      <c r="DO36" s="233">
        <v>0</v>
      </c>
      <c r="DP36" s="233">
        <v>0</v>
      </c>
      <c r="DQ36" s="233">
        <v>0</v>
      </c>
      <c r="DR36" s="233">
        <v>0</v>
      </c>
      <c r="DS36" s="233">
        <v>0</v>
      </c>
      <c r="DT36" s="233">
        <v>0</v>
      </c>
      <c r="DU36" s="233">
        <v>0</v>
      </c>
      <c r="DV36" s="233">
        <v>0</v>
      </c>
      <c r="DW36" s="233">
        <v>0</v>
      </c>
    </row>
    <row r="37" spans="1:237 16383:16383" ht="15.75" customHeight="1" x14ac:dyDescent="0.35">
      <c r="A37" s="247"/>
      <c r="B37" s="108" t="s">
        <v>116</v>
      </c>
      <c r="C37" s="109" t="s">
        <v>0</v>
      </c>
      <c r="D37" s="109" t="s">
        <v>18</v>
      </c>
      <c r="E37" s="107"/>
      <c r="F37" s="60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4"/>
      <c r="AH37" s="74"/>
      <c r="AI37" s="79"/>
      <c r="AJ37" s="79"/>
      <c r="AK37" s="79"/>
      <c r="AL37" s="81"/>
      <c r="AM37" s="81"/>
      <c r="AN37" s="82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112"/>
      <c r="BH37" s="112"/>
      <c r="BI37" s="112"/>
      <c r="BJ37" s="112"/>
      <c r="BK37" s="112"/>
      <c r="BL37" s="227"/>
      <c r="BM37" s="227"/>
      <c r="BN37" s="227"/>
      <c r="BO37" s="233">
        <v>0</v>
      </c>
      <c r="BP37" s="233">
        <v>0</v>
      </c>
      <c r="BQ37" s="233">
        <v>0</v>
      </c>
      <c r="BR37" s="233">
        <v>0</v>
      </c>
      <c r="BS37" s="233">
        <v>0</v>
      </c>
      <c r="BT37" s="233">
        <v>0</v>
      </c>
      <c r="BU37" s="233">
        <v>0</v>
      </c>
      <c r="BV37" s="233">
        <v>0</v>
      </c>
      <c r="BW37" s="233">
        <v>0</v>
      </c>
      <c r="BX37" s="233">
        <v>0</v>
      </c>
      <c r="BY37" s="233">
        <v>0</v>
      </c>
      <c r="BZ37" s="233">
        <v>0</v>
      </c>
      <c r="CA37" s="233">
        <v>0</v>
      </c>
      <c r="CB37" s="233">
        <v>0</v>
      </c>
      <c r="CC37" s="233">
        <v>0</v>
      </c>
      <c r="CD37" s="233">
        <v>0</v>
      </c>
      <c r="CE37" s="233">
        <v>0</v>
      </c>
      <c r="CF37" s="233">
        <v>0</v>
      </c>
      <c r="CG37" s="233">
        <v>0</v>
      </c>
      <c r="CH37" s="233">
        <v>0</v>
      </c>
      <c r="CI37" s="233">
        <v>0</v>
      </c>
      <c r="CJ37" s="233">
        <v>0</v>
      </c>
      <c r="CK37" s="233">
        <v>0</v>
      </c>
      <c r="CL37" s="233">
        <v>0</v>
      </c>
      <c r="CM37" s="233">
        <v>0</v>
      </c>
      <c r="CN37" s="233">
        <v>0</v>
      </c>
      <c r="CO37" s="233">
        <v>0</v>
      </c>
      <c r="CP37" s="233">
        <v>0</v>
      </c>
      <c r="CQ37" s="233">
        <v>0</v>
      </c>
      <c r="CR37" s="233">
        <v>0</v>
      </c>
      <c r="CS37" s="233">
        <v>0</v>
      </c>
      <c r="CT37" s="233">
        <v>0</v>
      </c>
      <c r="CU37" s="233">
        <v>0</v>
      </c>
      <c r="CV37" s="233">
        <v>0</v>
      </c>
      <c r="CW37" s="233">
        <v>0</v>
      </c>
      <c r="CX37" s="233">
        <v>0</v>
      </c>
      <c r="CY37" s="233">
        <v>0</v>
      </c>
      <c r="CZ37" s="233">
        <v>0</v>
      </c>
      <c r="DA37" s="233">
        <v>0</v>
      </c>
      <c r="DB37" s="233">
        <v>0</v>
      </c>
      <c r="DC37" s="233">
        <v>0</v>
      </c>
      <c r="DD37" s="233">
        <v>0</v>
      </c>
      <c r="DE37" s="233">
        <v>0</v>
      </c>
      <c r="DF37" s="233">
        <v>0</v>
      </c>
      <c r="DG37" s="233">
        <v>0</v>
      </c>
      <c r="DH37" s="233">
        <v>0</v>
      </c>
      <c r="DI37" s="233">
        <v>0</v>
      </c>
      <c r="DJ37" s="233">
        <v>0</v>
      </c>
      <c r="DK37" s="233">
        <v>0</v>
      </c>
      <c r="DL37" s="233">
        <v>0</v>
      </c>
      <c r="DM37" s="233">
        <v>0</v>
      </c>
      <c r="DN37" s="233">
        <v>0</v>
      </c>
      <c r="DO37" s="233">
        <v>0</v>
      </c>
      <c r="DP37" s="233">
        <v>0</v>
      </c>
      <c r="DQ37" s="233">
        <v>0</v>
      </c>
      <c r="DR37" s="233">
        <v>0</v>
      </c>
      <c r="DS37" s="233">
        <v>0</v>
      </c>
      <c r="DT37" s="233">
        <v>0</v>
      </c>
      <c r="DU37" s="233">
        <v>0</v>
      </c>
      <c r="DV37" s="233">
        <v>0</v>
      </c>
      <c r="DW37" s="233">
        <v>0</v>
      </c>
    </row>
    <row r="38" spans="1:237 16383:16383" s="85" customFormat="1" x14ac:dyDescent="0.35">
      <c r="A38" s="84"/>
      <c r="C38" s="91"/>
      <c r="D38" s="9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</row>
    <row r="39" spans="1:237 16383:16383" x14ac:dyDescent="0.35">
      <c r="A39" s="246" t="s">
        <v>71</v>
      </c>
      <c r="B39" s="246"/>
      <c r="C39" s="51" t="s">
        <v>16</v>
      </c>
      <c r="D39" s="51" t="s">
        <v>17</v>
      </c>
      <c r="E39" s="59">
        <v>41913</v>
      </c>
      <c r="F39" s="59">
        <v>41944</v>
      </c>
      <c r="G39" s="73">
        <v>41974</v>
      </c>
      <c r="H39" s="73">
        <v>42005</v>
      </c>
      <c r="I39" s="73">
        <v>42036</v>
      </c>
      <c r="J39" s="73">
        <v>42064</v>
      </c>
      <c r="K39" s="73">
        <v>42095</v>
      </c>
      <c r="L39" s="73">
        <v>42125</v>
      </c>
      <c r="M39" s="73">
        <v>42156</v>
      </c>
      <c r="N39" s="73">
        <v>42186</v>
      </c>
      <c r="O39" s="73">
        <v>42217</v>
      </c>
      <c r="P39" s="73">
        <v>42248</v>
      </c>
      <c r="Q39" s="73">
        <v>42278</v>
      </c>
      <c r="R39" s="73">
        <v>42309</v>
      </c>
      <c r="S39" s="73">
        <v>42339</v>
      </c>
      <c r="T39" s="73">
        <v>42370</v>
      </c>
      <c r="U39" s="73">
        <v>42401</v>
      </c>
      <c r="V39" s="73">
        <v>42430</v>
      </c>
      <c r="W39" s="73">
        <v>42461</v>
      </c>
      <c r="X39" s="73">
        <v>42491</v>
      </c>
      <c r="Y39" s="73">
        <v>42522</v>
      </c>
      <c r="Z39" s="73">
        <v>42552</v>
      </c>
      <c r="AA39" s="73">
        <v>42583</v>
      </c>
      <c r="AB39" s="73">
        <v>42614</v>
      </c>
      <c r="AC39" s="73">
        <v>42644</v>
      </c>
      <c r="AD39" s="73">
        <v>42675</v>
      </c>
      <c r="AE39" s="73">
        <v>42705</v>
      </c>
      <c r="AF39" s="73">
        <v>42736</v>
      </c>
      <c r="AG39" s="73">
        <v>42767</v>
      </c>
      <c r="AH39" s="73">
        <v>42795</v>
      </c>
      <c r="AI39" s="73">
        <v>42826</v>
      </c>
      <c r="AJ39" s="73">
        <v>42856</v>
      </c>
      <c r="AK39" s="73">
        <v>42887</v>
      </c>
      <c r="AL39" s="73">
        <v>42917</v>
      </c>
      <c r="AM39" s="73">
        <v>42948</v>
      </c>
      <c r="AN39" s="73">
        <v>42979</v>
      </c>
      <c r="AO39" s="73">
        <v>43009</v>
      </c>
      <c r="AP39" s="73">
        <v>43040</v>
      </c>
      <c r="AQ39" s="73">
        <v>43070</v>
      </c>
      <c r="AR39" s="73">
        <v>43101</v>
      </c>
      <c r="AS39" s="73">
        <v>43132</v>
      </c>
      <c r="AT39" s="73">
        <v>43160</v>
      </c>
      <c r="AU39" s="73">
        <v>43191</v>
      </c>
      <c r="AV39" s="73">
        <v>43221</v>
      </c>
      <c r="AW39" s="73">
        <v>43252</v>
      </c>
      <c r="AX39" s="73">
        <v>43282</v>
      </c>
      <c r="AY39" s="73">
        <v>43313</v>
      </c>
      <c r="AZ39" s="73">
        <v>43344</v>
      </c>
      <c r="BA39" s="73">
        <v>43374</v>
      </c>
      <c r="BB39" s="73">
        <v>43405</v>
      </c>
      <c r="BC39" s="73">
        <v>43435</v>
      </c>
      <c r="BD39" s="73">
        <v>43466</v>
      </c>
      <c r="BE39" s="73">
        <v>43497</v>
      </c>
      <c r="BF39" s="73">
        <v>43525</v>
      </c>
      <c r="BG39" s="52">
        <v>43556</v>
      </c>
      <c r="BH39" s="52">
        <v>43586</v>
      </c>
      <c r="BI39" s="52">
        <v>43617</v>
      </c>
      <c r="BJ39" s="52">
        <v>43647</v>
      </c>
      <c r="BK39" s="52">
        <v>43678</v>
      </c>
      <c r="BL39" s="52">
        <v>43709</v>
      </c>
      <c r="BM39" s="52">
        <v>43739</v>
      </c>
      <c r="BN39" s="52">
        <v>43770</v>
      </c>
      <c r="BO39" s="52">
        <v>43800</v>
      </c>
      <c r="BP39" s="52">
        <v>43831</v>
      </c>
      <c r="BQ39" s="52">
        <v>43862</v>
      </c>
      <c r="BR39" s="52">
        <v>43891</v>
      </c>
      <c r="BS39" s="52">
        <v>43922</v>
      </c>
      <c r="BT39" s="52">
        <v>43952</v>
      </c>
      <c r="BU39" s="52">
        <v>43983</v>
      </c>
      <c r="BV39" s="52">
        <v>44013</v>
      </c>
      <c r="BW39" s="52">
        <v>44044</v>
      </c>
      <c r="BX39" s="52">
        <v>44075</v>
      </c>
      <c r="BY39" s="52">
        <v>44105</v>
      </c>
      <c r="BZ39" s="52">
        <v>44136</v>
      </c>
      <c r="CA39" s="52">
        <v>44166</v>
      </c>
      <c r="CB39" s="52">
        <v>44197</v>
      </c>
      <c r="CC39" s="52">
        <v>44228</v>
      </c>
      <c r="CD39" s="52">
        <v>44256</v>
      </c>
      <c r="CE39" s="52">
        <v>44287</v>
      </c>
      <c r="CF39" s="52">
        <v>44317</v>
      </c>
      <c r="CG39" s="52">
        <v>44348</v>
      </c>
      <c r="CH39" s="52">
        <v>44378</v>
      </c>
      <c r="CI39" s="52">
        <v>44409</v>
      </c>
      <c r="CJ39" s="52">
        <v>44440</v>
      </c>
      <c r="CK39" s="52">
        <v>44470</v>
      </c>
      <c r="CL39" s="52">
        <v>44501</v>
      </c>
      <c r="CM39" s="52">
        <v>44531</v>
      </c>
      <c r="CN39" s="52">
        <v>44562</v>
      </c>
      <c r="CO39" s="52">
        <v>44593</v>
      </c>
      <c r="CP39" s="52">
        <v>44621</v>
      </c>
      <c r="CQ39" s="52">
        <v>44652</v>
      </c>
      <c r="CR39" s="52">
        <v>44682</v>
      </c>
      <c r="CS39" s="52">
        <v>44713</v>
      </c>
      <c r="CT39" s="52">
        <v>44743</v>
      </c>
      <c r="CU39" s="52">
        <v>44774</v>
      </c>
      <c r="CV39" s="52">
        <v>44805</v>
      </c>
      <c r="CW39" s="52">
        <v>44835</v>
      </c>
      <c r="CX39" s="52">
        <v>44866</v>
      </c>
      <c r="CY39" s="52">
        <v>44896</v>
      </c>
      <c r="CZ39" s="52">
        <v>44927</v>
      </c>
      <c r="DA39" s="52">
        <v>44958</v>
      </c>
      <c r="DB39" s="52">
        <v>44986</v>
      </c>
      <c r="DC39" s="52">
        <v>45017</v>
      </c>
      <c r="DD39" s="52">
        <v>45047</v>
      </c>
      <c r="DE39" s="52">
        <v>45078</v>
      </c>
      <c r="DF39" s="52">
        <v>45108</v>
      </c>
      <c r="DG39" s="52">
        <v>45139</v>
      </c>
      <c r="DH39" s="52">
        <v>45170</v>
      </c>
      <c r="DI39" s="52">
        <v>45200</v>
      </c>
      <c r="DJ39" s="52">
        <v>45231</v>
      </c>
      <c r="DK39" s="52">
        <v>45261</v>
      </c>
      <c r="DL39" s="52">
        <v>45292</v>
      </c>
      <c r="DM39" s="52">
        <v>45323</v>
      </c>
      <c r="DN39" s="52">
        <v>45352</v>
      </c>
      <c r="DO39" s="52">
        <v>45383</v>
      </c>
      <c r="DP39" s="52">
        <v>45413</v>
      </c>
      <c r="DQ39" s="52">
        <v>45444</v>
      </c>
      <c r="DR39" s="52">
        <v>45474</v>
      </c>
      <c r="DS39" s="52">
        <v>45505</v>
      </c>
      <c r="DT39" s="52">
        <v>45536</v>
      </c>
      <c r="DU39" s="52">
        <v>45566</v>
      </c>
      <c r="DV39" s="52">
        <v>45597</v>
      </c>
      <c r="DW39" s="52">
        <v>45627</v>
      </c>
    </row>
    <row r="40" spans="1:237 16383:16383" s="58" customFormat="1" ht="31" x14ac:dyDescent="0.35">
      <c r="A40" s="50" t="s">
        <v>75</v>
      </c>
      <c r="B40" s="110" t="s">
        <v>14</v>
      </c>
      <c r="C40" s="109" t="s">
        <v>0</v>
      </c>
      <c r="D40" s="109" t="s">
        <v>18</v>
      </c>
      <c r="E40" s="107"/>
      <c r="F40" s="60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6"/>
      <c r="AD40" s="76"/>
      <c r="AE40" s="76"/>
      <c r="AF40" s="79"/>
      <c r="AG40" s="79"/>
      <c r="AH40" s="79"/>
      <c r="AI40" s="79"/>
      <c r="AJ40" s="79"/>
      <c r="AK40" s="79"/>
      <c r="AL40" s="83"/>
      <c r="AM40" s="83"/>
      <c r="AN40" s="83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114"/>
      <c r="BH40" s="114"/>
      <c r="BI40" s="114"/>
      <c r="BJ40" s="114"/>
      <c r="BK40" s="114"/>
      <c r="BL40" s="227"/>
      <c r="BM40" s="227"/>
      <c r="BN40" s="227"/>
      <c r="BO40" s="233">
        <v>0.66666666666666696</v>
      </c>
      <c r="BP40" s="233">
        <v>1.9900000095367401</v>
      </c>
      <c r="BQ40" s="233">
        <v>1.9900000095367401</v>
      </c>
      <c r="BR40" s="233">
        <v>1.9900000095367401</v>
      </c>
      <c r="BS40" s="233">
        <v>1.14666668574015</v>
      </c>
      <c r="BT40" s="233">
        <v>1.14666668574015</v>
      </c>
      <c r="BU40" s="233">
        <v>1.14666668574015</v>
      </c>
      <c r="BV40" s="233">
        <v>1.6233332951863599</v>
      </c>
      <c r="BW40" s="233">
        <v>1.6233332951863599</v>
      </c>
      <c r="BX40" s="233">
        <v>1.6233332951863599</v>
      </c>
      <c r="BY40" s="233">
        <v>3.78333346048991</v>
      </c>
      <c r="BZ40" s="233">
        <v>3.78333346048991</v>
      </c>
      <c r="CA40" s="233">
        <v>3.78333346048991</v>
      </c>
      <c r="CB40" s="233">
        <v>3.1533333460489898</v>
      </c>
      <c r="CC40" s="233">
        <v>3.1533333460489898</v>
      </c>
      <c r="CD40" s="233">
        <v>3.1533333460489898</v>
      </c>
      <c r="CE40" s="233">
        <v>1.8566666444142701</v>
      </c>
      <c r="CF40" s="233">
        <v>1.8566666444142701</v>
      </c>
      <c r="CG40" s="233">
        <v>1.8566666444142701</v>
      </c>
      <c r="CH40" s="233">
        <v>2.0833333333333299</v>
      </c>
      <c r="CI40" s="233">
        <v>2.0833333333333299</v>
      </c>
      <c r="CJ40" s="233">
        <v>2.0833333333333299</v>
      </c>
      <c r="CK40" s="233">
        <v>1.56333335240682</v>
      </c>
      <c r="CL40" s="233">
        <v>1.56333335240682</v>
      </c>
      <c r="CM40" s="233">
        <v>1.56333335240682</v>
      </c>
      <c r="CN40" s="233">
        <v>2.0533333619435599</v>
      </c>
      <c r="CO40" s="233">
        <v>2.0533333619435599</v>
      </c>
      <c r="CP40" s="233">
        <v>2.0533333619435599</v>
      </c>
      <c r="CQ40" s="233">
        <v>1.94999996821086</v>
      </c>
      <c r="CR40" s="233">
        <v>1.94999996821086</v>
      </c>
      <c r="CS40" s="233">
        <v>1.94999996821086</v>
      </c>
      <c r="CT40" s="233">
        <v>1.67000007629395</v>
      </c>
      <c r="CU40" s="233">
        <v>1.67000007629395</v>
      </c>
      <c r="CV40" s="233">
        <v>1.67000007629395</v>
      </c>
      <c r="CW40" s="233">
        <v>0</v>
      </c>
      <c r="CX40" s="233">
        <v>0</v>
      </c>
      <c r="CY40" s="233">
        <v>0</v>
      </c>
      <c r="CZ40" s="233">
        <v>0</v>
      </c>
      <c r="DA40" s="233">
        <v>0</v>
      </c>
      <c r="DB40" s="233">
        <v>0</v>
      </c>
      <c r="DC40" s="233">
        <v>0</v>
      </c>
      <c r="DD40" s="233">
        <v>0</v>
      </c>
      <c r="DE40" s="233">
        <v>0</v>
      </c>
      <c r="DF40" s="233">
        <v>0</v>
      </c>
      <c r="DG40" s="233">
        <v>0</v>
      </c>
      <c r="DH40" s="233">
        <v>0</v>
      </c>
      <c r="DI40" s="233">
        <v>0</v>
      </c>
      <c r="DJ40" s="233">
        <v>0</v>
      </c>
      <c r="DK40" s="233">
        <v>0</v>
      </c>
      <c r="DL40" s="233">
        <v>0</v>
      </c>
      <c r="DM40" s="233">
        <v>0</v>
      </c>
      <c r="DN40" s="233">
        <v>0</v>
      </c>
      <c r="DO40" s="233">
        <v>0</v>
      </c>
      <c r="DP40" s="233">
        <v>0</v>
      </c>
      <c r="DQ40" s="233">
        <v>0</v>
      </c>
      <c r="DR40" s="233">
        <v>0</v>
      </c>
      <c r="DS40" s="233">
        <v>0</v>
      </c>
      <c r="DT40" s="233">
        <v>0</v>
      </c>
      <c r="DU40" s="233">
        <v>0</v>
      </c>
      <c r="DV40" s="233">
        <v>0</v>
      </c>
      <c r="DW40" s="233">
        <v>0</v>
      </c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89"/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</row>
    <row r="41" spans="1:237 16383:16383" s="85" customFormat="1" ht="15" customHeight="1" x14ac:dyDescent="0.35">
      <c r="A41" s="84"/>
      <c r="B41" s="86"/>
      <c r="C41" s="70"/>
      <c r="D41" s="7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1"/>
      <c r="AC41" s="62"/>
      <c r="AD41" s="62"/>
      <c r="AE41" s="6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9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</row>
    <row r="42" spans="1:237 16383:16383" s="85" customFormat="1" ht="15" customHeight="1" x14ac:dyDescent="0.35">
      <c r="A42" s="84"/>
      <c r="C42" s="70"/>
      <c r="D42" s="70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7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</row>
    <row r="43" spans="1:237 16383:16383" s="85" customFormat="1" x14ac:dyDescent="0.35">
      <c r="A43" s="84"/>
      <c r="C43" s="70"/>
      <c r="D43" s="70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7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XFC43" s="87"/>
    </row>
    <row r="44" spans="1:237 16383:16383" s="85" customFormat="1" x14ac:dyDescent="0.35">
      <c r="A44" s="84"/>
      <c r="C44" s="70"/>
      <c r="D44" s="70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7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</row>
    <row r="45" spans="1:237 16383:16383" s="85" customFormat="1" x14ac:dyDescent="0.35">
      <c r="A45" s="84"/>
      <c r="C45" s="70"/>
      <c r="D45" s="70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7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</row>
    <row r="46" spans="1:237 16383:16383" s="85" customFormat="1" ht="15" customHeight="1" x14ac:dyDescent="0.35">
      <c r="A46" s="84"/>
      <c r="B46" s="86"/>
      <c r="C46" s="70"/>
      <c r="D46" s="7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1"/>
      <c r="AC46" s="62"/>
      <c r="AD46" s="62"/>
      <c r="AE46" s="6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9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</row>
    <row r="47" spans="1:237 16383:16383" s="85" customFormat="1" x14ac:dyDescent="0.35">
      <c r="A47" s="84"/>
      <c r="B47" s="88"/>
      <c r="C47" s="70"/>
      <c r="D47" s="7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7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</row>
    <row r="48" spans="1:237 16383:16383" s="85" customFormat="1" x14ac:dyDescent="0.35">
      <c r="A48" s="84"/>
      <c r="C48" s="70"/>
      <c r="D48" s="70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7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</row>
    <row r="49" spans="1:105" s="85" customFormat="1" x14ac:dyDescent="0.35">
      <c r="A49" s="84"/>
      <c r="C49" s="70"/>
      <c r="D49" s="70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7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</row>
    <row r="50" spans="1:105" s="85" customFormat="1" x14ac:dyDescent="0.35">
      <c r="A50" s="84"/>
      <c r="B50" s="88"/>
      <c r="C50" s="70"/>
      <c r="D50" s="70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7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</row>
    <row r="51" spans="1:105" s="85" customFormat="1" x14ac:dyDescent="0.35">
      <c r="A51" s="84"/>
      <c r="B51" s="88"/>
      <c r="C51" s="70"/>
      <c r="D51" s="70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7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</row>
    <row r="52" spans="1:105" s="85" customFormat="1" x14ac:dyDescent="0.35">
      <c r="A52" s="84"/>
      <c r="B52" s="88"/>
      <c r="C52" s="70"/>
      <c r="D52" s="70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7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</row>
    <row r="53" spans="1:105" s="85" customFormat="1" x14ac:dyDescent="0.35">
      <c r="A53" s="84"/>
      <c r="C53" s="70"/>
      <c r="D53" s="70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7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</row>
    <row r="54" spans="1:105" s="85" customFormat="1" x14ac:dyDescent="0.35">
      <c r="A54" s="84"/>
      <c r="C54" s="70"/>
      <c r="D54" s="70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7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</row>
    <row r="55" spans="1:105" s="85" customFormat="1" x14ac:dyDescent="0.35">
      <c r="A55" s="84"/>
      <c r="C55" s="70"/>
      <c r="D55" s="70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7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</row>
    <row r="56" spans="1:105" s="85" customFormat="1" x14ac:dyDescent="0.35">
      <c r="A56" s="84"/>
      <c r="C56" s="70"/>
      <c r="D56" s="70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7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</row>
    <row r="57" spans="1:105" s="85" customFormat="1" x14ac:dyDescent="0.35">
      <c r="A57" s="84"/>
      <c r="C57" s="70"/>
      <c r="D57" s="70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7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</row>
    <row r="58" spans="1:105" s="85" customFormat="1" x14ac:dyDescent="0.35">
      <c r="A58" s="84"/>
      <c r="C58" s="70"/>
      <c r="D58" s="70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7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</row>
    <row r="59" spans="1:105" s="85" customFormat="1" x14ac:dyDescent="0.35">
      <c r="A59" s="84"/>
      <c r="C59" s="70"/>
      <c r="D59" s="70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7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</row>
    <row r="60" spans="1:105" s="85" customFormat="1" x14ac:dyDescent="0.35">
      <c r="A60" s="84"/>
      <c r="C60" s="70"/>
      <c r="D60" s="70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7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</row>
    <row r="61" spans="1:105" s="85" customFormat="1" x14ac:dyDescent="0.35">
      <c r="A61" s="84"/>
      <c r="C61" s="70"/>
      <c r="D61" s="70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7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</row>
    <row r="62" spans="1:105" s="85" customFormat="1" x14ac:dyDescent="0.35">
      <c r="A62" s="84"/>
      <c r="C62" s="70"/>
      <c r="D62" s="70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7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</row>
    <row r="63" spans="1:105" s="85" customFormat="1" x14ac:dyDescent="0.35">
      <c r="A63" s="84"/>
      <c r="C63" s="70"/>
      <c r="D63" s="70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7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</row>
    <row r="64" spans="1:105" s="85" customFormat="1" x14ac:dyDescent="0.35">
      <c r="A64" s="84"/>
      <c r="C64" s="70"/>
      <c r="D64" s="70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7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</row>
    <row r="65" spans="1:105" s="85" customFormat="1" x14ac:dyDescent="0.35">
      <c r="A65" s="84"/>
      <c r="C65" s="70"/>
      <c r="D65" s="70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7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</row>
    <row r="66" spans="1:105" s="85" customFormat="1" x14ac:dyDescent="0.35">
      <c r="A66" s="84"/>
      <c r="C66" s="70"/>
      <c r="D66" s="7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7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</row>
    <row r="67" spans="1:105" s="85" customFormat="1" x14ac:dyDescent="0.35">
      <c r="A67" s="84"/>
      <c r="C67" s="70"/>
      <c r="D67" s="70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7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</row>
    <row r="68" spans="1:105" s="85" customFormat="1" x14ac:dyDescent="0.35">
      <c r="A68" s="84"/>
      <c r="C68" s="70"/>
      <c r="D68" s="70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7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</row>
    <row r="69" spans="1:105" s="85" customFormat="1" x14ac:dyDescent="0.35">
      <c r="A69" s="84"/>
      <c r="C69" s="70"/>
      <c r="D69" s="70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7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</row>
    <row r="70" spans="1:105" s="85" customFormat="1" x14ac:dyDescent="0.35">
      <c r="A70" s="84"/>
      <c r="C70" s="70"/>
      <c r="D70" s="70"/>
      <c r="E70" s="62"/>
      <c r="F70" s="62"/>
      <c r="G70" s="62"/>
      <c r="H70" s="62"/>
      <c r="I70" s="62">
        <v>103301002</v>
      </c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5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7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</row>
    <row r="71" spans="1:105" s="85" customFormat="1" x14ac:dyDescent="0.35">
      <c r="A71" s="84"/>
      <c r="C71" s="70"/>
      <c r="D71" s="70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6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7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</row>
    <row r="72" spans="1:105" s="85" customFormat="1" x14ac:dyDescent="0.35">
      <c r="A72" s="84"/>
      <c r="C72" s="70"/>
      <c r="D72" s="70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6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7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</row>
    <row r="73" spans="1:105" s="85" customFormat="1" x14ac:dyDescent="0.35">
      <c r="A73" s="84"/>
      <c r="C73" s="70"/>
      <c r="D73" s="70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6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7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</row>
    <row r="74" spans="1:105" s="85" customFormat="1" x14ac:dyDescent="0.35">
      <c r="A74" s="84"/>
      <c r="C74" s="70"/>
      <c r="D74" s="70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6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7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</row>
    <row r="75" spans="1:105" s="85" customFormat="1" x14ac:dyDescent="0.35">
      <c r="A75" s="84"/>
      <c r="C75" s="70"/>
      <c r="D75" s="70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6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7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</row>
    <row r="76" spans="1:105" s="85" customFormat="1" x14ac:dyDescent="0.35">
      <c r="A76" s="84"/>
      <c r="C76" s="70"/>
      <c r="D76" s="70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6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7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</row>
    <row r="77" spans="1:105" s="85" customFormat="1" x14ac:dyDescent="0.35">
      <c r="A77" s="84"/>
      <c r="C77" s="70"/>
      <c r="D77" s="7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6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7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</row>
    <row r="78" spans="1:105" s="85" customFormat="1" x14ac:dyDescent="0.35">
      <c r="A78" s="84"/>
      <c r="C78" s="70"/>
      <c r="D78" s="7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6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7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</row>
    <row r="79" spans="1:105" s="85" customFormat="1" x14ac:dyDescent="0.35">
      <c r="A79" s="84"/>
      <c r="C79" s="70"/>
      <c r="D79" s="7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6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7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</row>
    <row r="80" spans="1:105" s="85" customFormat="1" x14ac:dyDescent="0.35">
      <c r="A80" s="84"/>
      <c r="C80" s="70"/>
      <c r="D80" s="7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6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7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</row>
    <row r="81" spans="1:105" s="85" customFormat="1" x14ac:dyDescent="0.35">
      <c r="A81" s="84"/>
      <c r="C81" s="70"/>
      <c r="D81" s="70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6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7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</row>
    <row r="82" spans="1:105" s="85" customFormat="1" x14ac:dyDescent="0.35">
      <c r="A82" s="84"/>
      <c r="C82" s="70"/>
      <c r="D82" s="7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6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7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</row>
    <row r="83" spans="1:105" s="85" customFormat="1" x14ac:dyDescent="0.35">
      <c r="A83" s="84"/>
      <c r="C83" s="70"/>
      <c r="D83" s="70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6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7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</row>
    <row r="84" spans="1:105" s="85" customFormat="1" x14ac:dyDescent="0.35">
      <c r="A84" s="84"/>
      <c r="C84" s="70"/>
      <c r="D84" s="70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6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7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</row>
    <row r="85" spans="1:105" s="85" customFormat="1" x14ac:dyDescent="0.35">
      <c r="A85" s="84"/>
      <c r="C85" s="70"/>
      <c r="D85" s="70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6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7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</row>
    <row r="86" spans="1:105" s="85" customFormat="1" x14ac:dyDescent="0.35">
      <c r="A86" s="84"/>
      <c r="C86" s="70"/>
      <c r="D86" s="70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6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7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</row>
    <row r="87" spans="1:105" s="85" customFormat="1" x14ac:dyDescent="0.35">
      <c r="A87" s="84"/>
      <c r="C87" s="70"/>
      <c r="D87" s="70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6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7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</row>
    <row r="88" spans="1:105" s="85" customFormat="1" x14ac:dyDescent="0.35">
      <c r="A88" s="84"/>
      <c r="C88" s="70"/>
      <c r="D88" s="70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6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7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</row>
    <row r="89" spans="1:105" s="85" customFormat="1" x14ac:dyDescent="0.35">
      <c r="A89" s="84"/>
      <c r="C89" s="70"/>
      <c r="D89" s="70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6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7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</row>
    <row r="90" spans="1:105" s="85" customFormat="1" x14ac:dyDescent="0.35">
      <c r="A90" s="84"/>
      <c r="C90" s="70"/>
      <c r="D90" s="70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6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7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</row>
    <row r="91" spans="1:105" s="85" customFormat="1" x14ac:dyDescent="0.35">
      <c r="A91" s="84"/>
      <c r="C91" s="70"/>
      <c r="D91" s="70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6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7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</row>
    <row r="92" spans="1:105" s="85" customFormat="1" x14ac:dyDescent="0.35">
      <c r="A92" s="84"/>
      <c r="C92" s="70"/>
      <c r="D92" s="70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6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7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</row>
    <row r="93" spans="1:105" s="85" customFormat="1" x14ac:dyDescent="0.35">
      <c r="A93" s="84"/>
      <c r="C93" s="70"/>
      <c r="D93" s="70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6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7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</row>
    <row r="94" spans="1:105" s="85" customFormat="1" x14ac:dyDescent="0.35">
      <c r="A94" s="84"/>
      <c r="C94" s="70"/>
      <c r="D94" s="7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6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7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</row>
    <row r="95" spans="1:105" s="85" customFormat="1" x14ac:dyDescent="0.35">
      <c r="A95" s="84"/>
      <c r="C95" s="70"/>
      <c r="D95" s="70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6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7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</row>
    <row r="96" spans="1:105" s="85" customFormat="1" x14ac:dyDescent="0.35">
      <c r="A96" s="84"/>
      <c r="C96" s="70"/>
      <c r="D96" s="70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6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7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</row>
    <row r="97" spans="1:105 16384:16384" s="85" customFormat="1" x14ac:dyDescent="0.35">
      <c r="A97" s="84"/>
      <c r="C97" s="70"/>
      <c r="D97" s="70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6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7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</row>
    <row r="98" spans="1:105 16384:16384" s="85" customFormat="1" x14ac:dyDescent="0.35">
      <c r="A98" s="84"/>
      <c r="C98" s="70"/>
      <c r="D98" s="70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6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7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XFD98" s="85">
        <v>43</v>
      </c>
    </row>
    <row r="99" spans="1:105 16384:16384" s="85" customFormat="1" x14ac:dyDescent="0.35">
      <c r="A99" s="84"/>
      <c r="C99" s="70"/>
      <c r="D99" s="70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7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</row>
    <row r="100" spans="1:105 16384:16384" s="85" customFormat="1" x14ac:dyDescent="0.35">
      <c r="A100" s="84"/>
      <c r="C100" s="70"/>
      <c r="D100" s="7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7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</row>
    <row r="101" spans="1:105 16384:16384" s="85" customFormat="1" x14ac:dyDescent="0.35">
      <c r="A101" s="84"/>
      <c r="C101" s="70"/>
      <c r="D101" s="70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7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</row>
    <row r="102" spans="1:105 16384:16384" s="85" customFormat="1" x14ac:dyDescent="0.35">
      <c r="A102" s="84"/>
      <c r="C102" s="70"/>
      <c r="D102" s="70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7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</row>
    <row r="103" spans="1:105 16384:16384" s="85" customFormat="1" x14ac:dyDescent="0.35">
      <c r="A103" s="84"/>
      <c r="C103" s="70"/>
      <c r="D103" s="70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7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</row>
    <row r="104" spans="1:105 16384:16384" s="85" customFormat="1" x14ac:dyDescent="0.35">
      <c r="A104" s="84"/>
      <c r="C104" s="70"/>
      <c r="D104" s="70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7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</row>
    <row r="105" spans="1:105 16384:16384" s="85" customFormat="1" x14ac:dyDescent="0.35">
      <c r="A105" s="84"/>
      <c r="C105" s="70"/>
      <c r="D105" s="70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7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</row>
    <row r="106" spans="1:105 16384:16384" s="85" customFormat="1" x14ac:dyDescent="0.35">
      <c r="A106" s="84"/>
      <c r="C106" s="70"/>
      <c r="D106" s="70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7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</row>
    <row r="107" spans="1:105 16384:16384" s="85" customFormat="1" x14ac:dyDescent="0.35">
      <c r="A107" s="84"/>
      <c r="C107" s="70"/>
      <c r="D107" s="70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7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</row>
    <row r="108" spans="1:105 16384:16384" s="85" customFormat="1" x14ac:dyDescent="0.35">
      <c r="A108" s="84"/>
      <c r="C108" s="70"/>
      <c r="D108" s="70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7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</row>
    <row r="109" spans="1:105 16384:16384" s="85" customFormat="1" x14ac:dyDescent="0.35">
      <c r="A109" s="84"/>
      <c r="C109" s="70"/>
      <c r="D109" s="70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7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</row>
    <row r="110" spans="1:105 16384:16384" s="85" customFormat="1" x14ac:dyDescent="0.35">
      <c r="A110" s="84"/>
      <c r="C110" s="70"/>
      <c r="D110" s="70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7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</row>
    <row r="111" spans="1:105 16384:16384" s="85" customFormat="1" x14ac:dyDescent="0.35">
      <c r="A111" s="84"/>
      <c r="C111" s="70"/>
      <c r="D111" s="70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7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</row>
    <row r="112" spans="1:105 16384:16384" s="85" customFormat="1" x14ac:dyDescent="0.35">
      <c r="A112" s="84"/>
      <c r="C112" s="70"/>
      <c r="D112" s="70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7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</row>
    <row r="113" spans="1:105" s="85" customFormat="1" x14ac:dyDescent="0.35">
      <c r="A113" s="84"/>
      <c r="C113" s="70"/>
      <c r="D113" s="70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7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</row>
    <row r="114" spans="1:105" s="85" customFormat="1" x14ac:dyDescent="0.35">
      <c r="A114" s="84"/>
      <c r="C114" s="70"/>
      <c r="D114" s="70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7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</row>
    <row r="115" spans="1:105" s="85" customFormat="1" x14ac:dyDescent="0.35">
      <c r="A115" s="84"/>
      <c r="C115" s="70"/>
      <c r="D115" s="70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7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</row>
    <row r="116" spans="1:105" s="85" customFormat="1" x14ac:dyDescent="0.35">
      <c r="A116" s="84"/>
      <c r="C116" s="70"/>
      <c r="D116" s="70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7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</row>
    <row r="117" spans="1:105" s="85" customFormat="1" x14ac:dyDescent="0.35">
      <c r="A117" s="84"/>
      <c r="C117" s="70"/>
      <c r="D117" s="70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7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</row>
    <row r="118" spans="1:105" s="85" customFormat="1" x14ac:dyDescent="0.35">
      <c r="A118" s="84"/>
      <c r="C118" s="70"/>
      <c r="D118" s="70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7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</row>
    <row r="119" spans="1:105" s="85" customFormat="1" x14ac:dyDescent="0.35">
      <c r="A119" s="84"/>
      <c r="C119" s="70"/>
      <c r="D119" s="70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7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</row>
    <row r="120" spans="1:105" s="85" customFormat="1" x14ac:dyDescent="0.35">
      <c r="A120" s="84"/>
      <c r="C120" s="70"/>
      <c r="D120" s="70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7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</row>
    <row r="121" spans="1:105" s="85" customFormat="1" x14ac:dyDescent="0.35">
      <c r="A121" s="84"/>
      <c r="C121" s="70"/>
      <c r="D121" s="70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7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</row>
    <row r="122" spans="1:105" s="85" customFormat="1" x14ac:dyDescent="0.35">
      <c r="A122" s="84"/>
      <c r="C122" s="70"/>
      <c r="D122" s="70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7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</row>
    <row r="123" spans="1:105" s="85" customFormat="1" x14ac:dyDescent="0.35">
      <c r="A123" s="84"/>
      <c r="C123" s="70"/>
      <c r="D123" s="70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7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</row>
    <row r="124" spans="1:105" s="85" customFormat="1" x14ac:dyDescent="0.35">
      <c r="A124" s="84"/>
      <c r="C124" s="70"/>
      <c r="D124" s="70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7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</row>
    <row r="125" spans="1:105" s="85" customFormat="1" x14ac:dyDescent="0.35">
      <c r="A125" s="84"/>
      <c r="C125" s="70"/>
      <c r="D125" s="70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7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</row>
    <row r="126" spans="1:105" s="85" customFormat="1" x14ac:dyDescent="0.35">
      <c r="A126" s="84"/>
      <c r="C126" s="70"/>
      <c r="D126" s="70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7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</row>
    <row r="127" spans="1:105" s="85" customFormat="1" x14ac:dyDescent="0.35">
      <c r="A127" s="84"/>
      <c r="C127" s="70"/>
      <c r="D127" s="70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7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</row>
    <row r="128" spans="1:105" s="85" customFormat="1" x14ac:dyDescent="0.35">
      <c r="A128" s="84"/>
      <c r="C128" s="70"/>
      <c r="D128" s="70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7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</row>
    <row r="129" spans="1:105" s="85" customFormat="1" x14ac:dyDescent="0.35">
      <c r="A129" s="84"/>
      <c r="C129" s="70"/>
      <c r="D129" s="70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7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</row>
    <row r="130" spans="1:105" s="85" customFormat="1" x14ac:dyDescent="0.35">
      <c r="A130" s="84"/>
      <c r="C130" s="70"/>
      <c r="D130" s="70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7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</row>
    <row r="131" spans="1:105" s="85" customFormat="1" x14ac:dyDescent="0.35">
      <c r="A131" s="84"/>
      <c r="C131" s="70"/>
      <c r="D131" s="70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7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</row>
    <row r="132" spans="1:105" s="85" customFormat="1" x14ac:dyDescent="0.35">
      <c r="A132" s="84"/>
      <c r="C132" s="70"/>
      <c r="D132" s="70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7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</row>
    <row r="133" spans="1:105" s="85" customFormat="1" x14ac:dyDescent="0.35">
      <c r="A133" s="84"/>
      <c r="C133" s="70"/>
      <c r="D133" s="70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7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</row>
    <row r="134" spans="1:105" s="85" customFormat="1" x14ac:dyDescent="0.35">
      <c r="A134" s="84"/>
      <c r="C134" s="70"/>
      <c r="D134" s="70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7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</row>
    <row r="135" spans="1:105" s="85" customFormat="1" x14ac:dyDescent="0.35">
      <c r="A135" s="84"/>
      <c r="C135" s="70"/>
      <c r="D135" s="70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7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</row>
    <row r="136" spans="1:105" s="85" customFormat="1" x14ac:dyDescent="0.35">
      <c r="A136" s="84"/>
      <c r="C136" s="70"/>
      <c r="D136" s="70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7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</row>
    <row r="137" spans="1:105" s="85" customFormat="1" x14ac:dyDescent="0.35">
      <c r="A137" s="84"/>
      <c r="C137" s="70"/>
      <c r="D137" s="70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7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</row>
    <row r="138" spans="1:105" s="85" customFormat="1" x14ac:dyDescent="0.35">
      <c r="A138" s="84"/>
      <c r="C138" s="70"/>
      <c r="D138" s="70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7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</row>
    <row r="139" spans="1:105" s="85" customFormat="1" x14ac:dyDescent="0.35">
      <c r="A139" s="84"/>
      <c r="C139" s="70"/>
      <c r="D139" s="70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7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</row>
    <row r="140" spans="1:105" s="85" customFormat="1" x14ac:dyDescent="0.35">
      <c r="A140" s="84"/>
      <c r="C140" s="70"/>
      <c r="D140" s="70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7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</row>
    <row r="141" spans="1:105" s="85" customFormat="1" x14ac:dyDescent="0.35">
      <c r="A141" s="84"/>
      <c r="C141" s="70"/>
      <c r="D141" s="70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7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</row>
    <row r="142" spans="1:105" s="85" customFormat="1" x14ac:dyDescent="0.35">
      <c r="A142" s="84"/>
      <c r="C142" s="70"/>
      <c r="D142" s="70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7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</row>
    <row r="143" spans="1:105" s="85" customFormat="1" x14ac:dyDescent="0.35">
      <c r="A143" s="84"/>
      <c r="C143" s="70"/>
      <c r="D143" s="70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7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</row>
    <row r="144" spans="1:105" s="85" customFormat="1" x14ac:dyDescent="0.35">
      <c r="A144" s="84"/>
      <c r="C144" s="70"/>
      <c r="D144" s="70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7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</row>
    <row r="145" spans="1:105" s="85" customFormat="1" x14ac:dyDescent="0.35">
      <c r="A145" s="84"/>
      <c r="C145" s="70"/>
      <c r="D145" s="70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7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</row>
    <row r="146" spans="1:105" s="85" customFormat="1" x14ac:dyDescent="0.35">
      <c r="A146" s="84"/>
      <c r="C146" s="70"/>
      <c r="D146" s="70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7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</row>
    <row r="147" spans="1:105" s="85" customFormat="1" x14ac:dyDescent="0.35">
      <c r="A147" s="84"/>
      <c r="C147" s="70"/>
      <c r="D147" s="70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7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</row>
    <row r="148" spans="1:105" s="85" customFormat="1" x14ac:dyDescent="0.35">
      <c r="A148" s="84"/>
      <c r="C148" s="70"/>
      <c r="D148" s="70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7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</row>
    <row r="149" spans="1:105" s="85" customFormat="1" x14ac:dyDescent="0.35">
      <c r="A149" s="84"/>
      <c r="C149" s="70"/>
      <c r="D149" s="70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7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</row>
    <row r="150" spans="1:105" s="85" customFormat="1" x14ac:dyDescent="0.35">
      <c r="A150" s="84"/>
      <c r="C150" s="70"/>
      <c r="D150" s="70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7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</row>
    <row r="151" spans="1:105" s="85" customFormat="1" x14ac:dyDescent="0.35">
      <c r="A151" s="84"/>
      <c r="C151" s="70"/>
      <c r="D151" s="70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7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</row>
    <row r="152" spans="1:105" s="85" customFormat="1" x14ac:dyDescent="0.35">
      <c r="A152" s="84"/>
      <c r="C152" s="70"/>
      <c r="D152" s="70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7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</row>
    <row r="153" spans="1:105" s="85" customFormat="1" x14ac:dyDescent="0.35">
      <c r="A153" s="84"/>
      <c r="C153" s="70"/>
      <c r="D153" s="70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7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</row>
    <row r="154" spans="1:105" s="85" customFormat="1" x14ac:dyDescent="0.35">
      <c r="A154" s="84"/>
      <c r="C154" s="70"/>
      <c r="D154" s="70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7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</row>
    <row r="155" spans="1:105" s="85" customFormat="1" x14ac:dyDescent="0.35">
      <c r="A155" s="84"/>
      <c r="C155" s="70"/>
      <c r="D155" s="70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7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</row>
    <row r="156" spans="1:105" s="85" customFormat="1" x14ac:dyDescent="0.35">
      <c r="A156" s="84"/>
      <c r="C156" s="70"/>
      <c r="D156" s="70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7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</row>
    <row r="157" spans="1:105" s="85" customFormat="1" x14ac:dyDescent="0.35">
      <c r="A157" s="84"/>
      <c r="C157" s="70"/>
      <c r="D157" s="70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7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</row>
    <row r="158" spans="1:105" s="85" customFormat="1" x14ac:dyDescent="0.35">
      <c r="A158" s="84"/>
      <c r="C158" s="70"/>
      <c r="D158" s="70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7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</row>
    <row r="159" spans="1:105" s="85" customFormat="1" x14ac:dyDescent="0.35">
      <c r="A159" s="84"/>
      <c r="C159" s="70"/>
      <c r="D159" s="70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7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</row>
    <row r="160" spans="1:105" s="85" customFormat="1" x14ac:dyDescent="0.35">
      <c r="A160" s="84"/>
      <c r="C160" s="70"/>
      <c r="D160" s="70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7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</row>
    <row r="161" spans="1:105" s="85" customFormat="1" x14ac:dyDescent="0.35">
      <c r="A161" s="84"/>
      <c r="C161" s="70"/>
      <c r="D161" s="70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7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</row>
    <row r="162" spans="1:105" s="85" customFormat="1" x14ac:dyDescent="0.35">
      <c r="A162" s="84"/>
      <c r="C162" s="70"/>
      <c r="D162" s="70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7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</row>
    <row r="163" spans="1:105" s="85" customFormat="1" x14ac:dyDescent="0.35">
      <c r="A163" s="84"/>
      <c r="C163" s="70"/>
      <c r="D163" s="70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7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</row>
    <row r="164" spans="1:105" s="85" customFormat="1" x14ac:dyDescent="0.35">
      <c r="A164" s="84"/>
      <c r="C164" s="70"/>
      <c r="D164" s="70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7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</row>
    <row r="165" spans="1:105" s="85" customFormat="1" x14ac:dyDescent="0.35">
      <c r="A165" s="84"/>
      <c r="C165" s="70"/>
      <c r="D165" s="70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7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</row>
    <row r="166" spans="1:105" s="85" customFormat="1" x14ac:dyDescent="0.35">
      <c r="A166" s="84"/>
      <c r="C166" s="70"/>
      <c r="D166" s="70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7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</row>
    <row r="167" spans="1:105" s="85" customFormat="1" x14ac:dyDescent="0.35">
      <c r="A167" s="84"/>
      <c r="C167" s="70"/>
      <c r="D167" s="70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7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</row>
    <row r="168" spans="1:105" s="85" customFormat="1" x14ac:dyDescent="0.35">
      <c r="A168" s="84"/>
      <c r="C168" s="70"/>
      <c r="D168" s="70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7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</row>
    <row r="169" spans="1:105" s="85" customFormat="1" x14ac:dyDescent="0.35">
      <c r="A169" s="84"/>
      <c r="C169" s="70"/>
      <c r="D169" s="70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7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</row>
    <row r="170" spans="1:105" s="85" customFormat="1" x14ac:dyDescent="0.35">
      <c r="A170" s="84"/>
      <c r="C170" s="70"/>
      <c r="D170" s="70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7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</row>
    <row r="171" spans="1:105" s="85" customFormat="1" x14ac:dyDescent="0.35">
      <c r="A171" s="84"/>
      <c r="C171" s="70"/>
      <c r="D171" s="70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7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</row>
    <row r="172" spans="1:105" s="85" customFormat="1" x14ac:dyDescent="0.35">
      <c r="A172" s="84"/>
      <c r="C172" s="70"/>
      <c r="D172" s="70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7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</row>
    <row r="173" spans="1:105" s="85" customFormat="1" x14ac:dyDescent="0.35">
      <c r="A173" s="84"/>
      <c r="C173" s="70"/>
      <c r="D173" s="70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7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</row>
    <row r="174" spans="1:105" s="85" customFormat="1" x14ac:dyDescent="0.35">
      <c r="A174" s="84"/>
      <c r="C174" s="70"/>
      <c r="D174" s="70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7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</row>
    <row r="175" spans="1:105" s="85" customFormat="1" x14ac:dyDescent="0.35">
      <c r="A175" s="84"/>
      <c r="C175" s="70"/>
      <c r="D175" s="70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7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</row>
    <row r="176" spans="1:105" s="85" customFormat="1" x14ac:dyDescent="0.35">
      <c r="A176" s="84"/>
      <c r="C176" s="70"/>
      <c r="D176" s="70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7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</row>
    <row r="177" spans="1:105" s="85" customFormat="1" x14ac:dyDescent="0.35">
      <c r="A177" s="84"/>
      <c r="C177" s="70"/>
      <c r="D177" s="70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7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</row>
    <row r="178" spans="1:105" s="85" customFormat="1" x14ac:dyDescent="0.35">
      <c r="A178" s="84"/>
      <c r="C178" s="70"/>
      <c r="D178" s="70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7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</row>
    <row r="179" spans="1:105" s="85" customFormat="1" x14ac:dyDescent="0.35">
      <c r="A179" s="84"/>
      <c r="C179" s="70"/>
      <c r="D179" s="70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7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</row>
    <row r="180" spans="1:105" s="85" customFormat="1" x14ac:dyDescent="0.35">
      <c r="A180" s="84"/>
      <c r="C180" s="70"/>
      <c r="D180" s="70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7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</row>
    <row r="181" spans="1:105" s="85" customFormat="1" x14ac:dyDescent="0.35">
      <c r="A181" s="84"/>
      <c r="C181" s="70"/>
      <c r="D181" s="70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7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</row>
    <row r="182" spans="1:105" s="85" customFormat="1" x14ac:dyDescent="0.35">
      <c r="A182" s="84"/>
      <c r="C182" s="70"/>
      <c r="D182" s="70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7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</row>
    <row r="183" spans="1:105" s="85" customFormat="1" x14ac:dyDescent="0.35">
      <c r="A183" s="84"/>
      <c r="C183" s="70"/>
      <c r="D183" s="70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7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</row>
    <row r="184" spans="1:105" s="85" customFormat="1" x14ac:dyDescent="0.35">
      <c r="A184" s="84"/>
      <c r="C184" s="70"/>
      <c r="D184" s="70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7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</row>
    <row r="185" spans="1:105" s="85" customFormat="1" x14ac:dyDescent="0.35">
      <c r="A185" s="84"/>
      <c r="C185" s="70"/>
      <c r="D185" s="70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7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</row>
    <row r="186" spans="1:105" s="85" customFormat="1" x14ac:dyDescent="0.35">
      <c r="A186" s="84"/>
      <c r="C186" s="70"/>
      <c r="D186" s="70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7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</row>
    <row r="187" spans="1:105" s="85" customFormat="1" x14ac:dyDescent="0.35">
      <c r="A187" s="84"/>
      <c r="C187" s="70"/>
      <c r="D187" s="70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7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</row>
    <row r="188" spans="1:105" s="85" customFormat="1" x14ac:dyDescent="0.35">
      <c r="A188" s="84"/>
      <c r="C188" s="70"/>
      <c r="D188" s="70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7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</row>
    <row r="189" spans="1:105" s="85" customFormat="1" x14ac:dyDescent="0.35">
      <c r="A189" s="84"/>
      <c r="C189" s="70"/>
      <c r="D189" s="70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7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</row>
    <row r="190" spans="1:105" s="85" customFormat="1" x14ac:dyDescent="0.35">
      <c r="A190" s="84"/>
      <c r="C190" s="70"/>
      <c r="D190" s="70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7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</row>
    <row r="191" spans="1:105" s="85" customFormat="1" x14ac:dyDescent="0.35">
      <c r="A191" s="84"/>
      <c r="C191" s="70"/>
      <c r="D191" s="70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7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</row>
    <row r="192" spans="1:105" s="85" customFormat="1" x14ac:dyDescent="0.35">
      <c r="A192" s="84"/>
      <c r="C192" s="70"/>
      <c r="D192" s="70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7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</row>
    <row r="193" spans="1:105" s="85" customFormat="1" x14ac:dyDescent="0.35">
      <c r="A193" s="84"/>
      <c r="C193" s="70"/>
      <c r="D193" s="70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7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</row>
    <row r="194" spans="1:105" s="85" customFormat="1" x14ac:dyDescent="0.35">
      <c r="A194" s="84"/>
      <c r="C194" s="70"/>
      <c r="D194" s="70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7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</row>
    <row r="195" spans="1:105" s="85" customFormat="1" x14ac:dyDescent="0.35">
      <c r="A195" s="84"/>
      <c r="C195" s="70"/>
      <c r="D195" s="70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7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</row>
    <row r="196" spans="1:105" s="85" customFormat="1" x14ac:dyDescent="0.35">
      <c r="A196" s="84"/>
      <c r="C196" s="70"/>
      <c r="D196" s="70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7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</row>
    <row r="197" spans="1:105" s="85" customFormat="1" x14ac:dyDescent="0.35">
      <c r="A197" s="84"/>
      <c r="C197" s="70"/>
      <c r="D197" s="70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7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</row>
    <row r="198" spans="1:105" s="85" customFormat="1" x14ac:dyDescent="0.35">
      <c r="A198" s="84"/>
      <c r="C198" s="70"/>
      <c r="D198" s="70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7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</row>
    <row r="199" spans="1:105" s="85" customFormat="1" x14ac:dyDescent="0.35">
      <c r="A199" s="84"/>
      <c r="C199" s="70"/>
      <c r="D199" s="70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7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</row>
    <row r="200" spans="1:105" s="85" customFormat="1" x14ac:dyDescent="0.35">
      <c r="A200" s="84"/>
      <c r="C200" s="70"/>
      <c r="D200" s="70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7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</row>
    <row r="201" spans="1:105" s="85" customFormat="1" x14ac:dyDescent="0.35">
      <c r="A201" s="84"/>
      <c r="C201" s="70"/>
      <c r="D201" s="70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7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</row>
    <row r="202" spans="1:105" s="85" customFormat="1" x14ac:dyDescent="0.35">
      <c r="A202" s="84"/>
      <c r="C202" s="70"/>
      <c r="D202" s="70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7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</row>
    <row r="203" spans="1:105" s="85" customFormat="1" x14ac:dyDescent="0.35">
      <c r="A203" s="84"/>
      <c r="C203" s="70"/>
      <c r="D203" s="70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7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</row>
    <row r="204" spans="1:105" s="85" customFormat="1" x14ac:dyDescent="0.35">
      <c r="A204" s="84"/>
      <c r="C204" s="70"/>
      <c r="D204" s="70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7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</row>
    <row r="205" spans="1:105" s="85" customFormat="1" x14ac:dyDescent="0.35">
      <c r="A205" s="84"/>
      <c r="C205" s="70"/>
      <c r="D205" s="70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7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</row>
    <row r="206" spans="1:105" s="85" customFormat="1" x14ac:dyDescent="0.35">
      <c r="A206" s="84"/>
      <c r="C206" s="70"/>
      <c r="D206" s="70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7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</row>
    <row r="207" spans="1:105" s="85" customFormat="1" x14ac:dyDescent="0.35">
      <c r="A207" s="84"/>
      <c r="C207" s="70"/>
      <c r="D207" s="70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7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</row>
    <row r="208" spans="1:105" s="85" customFormat="1" x14ac:dyDescent="0.35">
      <c r="A208" s="84"/>
      <c r="C208" s="70"/>
      <c r="D208" s="70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7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</row>
    <row r="209" spans="1:105" s="85" customFormat="1" x14ac:dyDescent="0.35">
      <c r="A209" s="84"/>
      <c r="C209" s="70"/>
      <c r="D209" s="70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7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</row>
    <row r="210" spans="1:105" s="85" customFormat="1" x14ac:dyDescent="0.35">
      <c r="A210" s="84"/>
      <c r="C210" s="70"/>
      <c r="D210" s="70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7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</row>
    <row r="211" spans="1:105" s="85" customFormat="1" x14ac:dyDescent="0.35">
      <c r="A211" s="84"/>
      <c r="C211" s="70"/>
      <c r="D211" s="70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7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</row>
    <row r="212" spans="1:105" s="85" customFormat="1" x14ac:dyDescent="0.35">
      <c r="A212" s="84"/>
      <c r="C212" s="70"/>
      <c r="D212" s="70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7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</row>
    <row r="213" spans="1:105" s="85" customFormat="1" x14ac:dyDescent="0.35">
      <c r="A213" s="84"/>
      <c r="C213" s="70"/>
      <c r="D213" s="70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7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</row>
    <row r="214" spans="1:105" s="85" customFormat="1" x14ac:dyDescent="0.35">
      <c r="A214" s="84"/>
      <c r="C214" s="70"/>
      <c r="D214" s="70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7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</row>
    <row r="215" spans="1:105" s="85" customFormat="1" x14ac:dyDescent="0.35">
      <c r="A215" s="84"/>
      <c r="C215" s="70"/>
      <c r="D215" s="70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7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</row>
    <row r="216" spans="1:105" s="85" customFormat="1" x14ac:dyDescent="0.35">
      <c r="A216" s="84"/>
      <c r="C216" s="70"/>
      <c r="D216" s="70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7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</row>
    <row r="217" spans="1:105" s="85" customFormat="1" x14ac:dyDescent="0.35">
      <c r="A217" s="84"/>
      <c r="C217" s="70"/>
      <c r="D217" s="70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7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</row>
    <row r="218" spans="1:105" s="85" customFormat="1" x14ac:dyDescent="0.35">
      <c r="A218" s="84"/>
      <c r="C218" s="70"/>
      <c r="D218" s="70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7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</row>
    <row r="219" spans="1:105" s="85" customFormat="1" x14ac:dyDescent="0.35">
      <c r="A219" s="84"/>
      <c r="C219" s="70"/>
      <c r="D219" s="70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7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</row>
    <row r="220" spans="1:105" s="85" customFormat="1" x14ac:dyDescent="0.35">
      <c r="A220" s="84"/>
      <c r="C220" s="70"/>
      <c r="D220" s="70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7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</row>
    <row r="221" spans="1:105" s="85" customFormat="1" x14ac:dyDescent="0.35">
      <c r="A221" s="84"/>
      <c r="C221" s="70"/>
      <c r="D221" s="70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7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</row>
    <row r="222" spans="1:105" s="85" customFormat="1" x14ac:dyDescent="0.35">
      <c r="A222" s="84"/>
      <c r="C222" s="70"/>
      <c r="D222" s="70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7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</row>
    <row r="223" spans="1:105" s="85" customFormat="1" x14ac:dyDescent="0.35">
      <c r="A223" s="84"/>
      <c r="C223" s="70"/>
      <c r="D223" s="70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7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</row>
    <row r="224" spans="1:105" s="85" customFormat="1" x14ac:dyDescent="0.35">
      <c r="A224" s="84"/>
      <c r="C224" s="70"/>
      <c r="D224" s="70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7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</row>
    <row r="225" spans="1:105" s="85" customFormat="1" x14ac:dyDescent="0.35">
      <c r="A225" s="84"/>
      <c r="C225" s="70"/>
      <c r="D225" s="70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7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</row>
    <row r="226" spans="1:105" s="85" customFormat="1" x14ac:dyDescent="0.35">
      <c r="A226" s="84"/>
      <c r="C226" s="70"/>
      <c r="D226" s="70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7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</row>
    <row r="227" spans="1:105" s="85" customFormat="1" x14ac:dyDescent="0.35">
      <c r="A227" s="84"/>
      <c r="C227" s="70"/>
      <c r="D227" s="70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7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</row>
    <row r="228" spans="1:105" s="85" customFormat="1" x14ac:dyDescent="0.35">
      <c r="A228" s="84"/>
      <c r="C228" s="70"/>
      <c r="D228" s="70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7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</row>
    <row r="229" spans="1:105" s="85" customFormat="1" x14ac:dyDescent="0.35">
      <c r="A229" s="84"/>
      <c r="C229" s="70"/>
      <c r="D229" s="70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7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</row>
    <row r="230" spans="1:105" s="85" customFormat="1" x14ac:dyDescent="0.35">
      <c r="A230" s="84"/>
      <c r="C230" s="70"/>
      <c r="D230" s="70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7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</row>
    <row r="231" spans="1:105" s="85" customFormat="1" x14ac:dyDescent="0.35">
      <c r="A231" s="84"/>
      <c r="C231" s="70"/>
      <c r="D231" s="70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7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</row>
    <row r="232" spans="1:105" s="85" customFormat="1" x14ac:dyDescent="0.35">
      <c r="A232" s="84"/>
      <c r="C232" s="70"/>
      <c r="D232" s="70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7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</row>
    <row r="233" spans="1:105" s="85" customFormat="1" x14ac:dyDescent="0.35">
      <c r="A233" s="84"/>
      <c r="C233" s="70"/>
      <c r="D233" s="70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7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</row>
    <row r="234" spans="1:105" s="85" customFormat="1" x14ac:dyDescent="0.35">
      <c r="A234" s="84"/>
      <c r="C234" s="70"/>
      <c r="D234" s="70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7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</row>
    <row r="235" spans="1:105" s="85" customFormat="1" x14ac:dyDescent="0.35">
      <c r="A235" s="84"/>
      <c r="C235" s="70"/>
      <c r="D235" s="70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7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</row>
    <row r="236" spans="1:105" s="85" customFormat="1" x14ac:dyDescent="0.35">
      <c r="A236" s="84"/>
      <c r="C236" s="70"/>
      <c r="D236" s="70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7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</row>
    <row r="237" spans="1:105" s="85" customFormat="1" x14ac:dyDescent="0.35">
      <c r="A237" s="84"/>
      <c r="C237" s="70"/>
      <c r="D237" s="70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7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</row>
    <row r="238" spans="1:105" s="85" customFormat="1" x14ac:dyDescent="0.35">
      <c r="A238" s="84"/>
      <c r="C238" s="70"/>
      <c r="D238" s="70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7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</row>
    <row r="239" spans="1:105" s="85" customFormat="1" x14ac:dyDescent="0.35">
      <c r="A239" s="84"/>
      <c r="C239" s="70"/>
      <c r="D239" s="70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7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</row>
    <row r="240" spans="1:105" s="85" customFormat="1" x14ac:dyDescent="0.35">
      <c r="A240" s="84"/>
      <c r="C240" s="70"/>
      <c r="D240" s="70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7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</row>
    <row r="241" spans="1:105" s="85" customFormat="1" x14ac:dyDescent="0.35">
      <c r="A241" s="84"/>
      <c r="C241" s="70"/>
      <c r="D241" s="70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7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</row>
    <row r="242" spans="1:105" s="85" customFormat="1" x14ac:dyDescent="0.35">
      <c r="A242" s="84"/>
      <c r="C242" s="70"/>
      <c r="D242" s="70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7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</row>
    <row r="243" spans="1:105" s="85" customFormat="1" x14ac:dyDescent="0.35">
      <c r="A243" s="84"/>
      <c r="C243" s="70"/>
      <c r="D243" s="70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7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</row>
    <row r="244" spans="1:105" s="85" customFormat="1" x14ac:dyDescent="0.35">
      <c r="A244" s="84"/>
      <c r="C244" s="70"/>
      <c r="D244" s="70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7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</row>
    <row r="245" spans="1:105" s="85" customFormat="1" x14ac:dyDescent="0.35">
      <c r="A245" s="84"/>
      <c r="C245" s="70"/>
      <c r="D245" s="70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7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</row>
    <row r="246" spans="1:105" s="85" customFormat="1" x14ac:dyDescent="0.35">
      <c r="A246" s="84"/>
      <c r="C246" s="70"/>
      <c r="D246" s="70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7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</row>
    <row r="247" spans="1:105" s="85" customFormat="1" x14ac:dyDescent="0.35">
      <c r="A247" s="84"/>
      <c r="C247" s="70"/>
      <c r="D247" s="70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7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</row>
    <row r="248" spans="1:105" s="85" customFormat="1" x14ac:dyDescent="0.35">
      <c r="A248" s="84"/>
      <c r="C248" s="70"/>
      <c r="D248" s="70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7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</row>
    <row r="249" spans="1:105" s="85" customFormat="1" x14ac:dyDescent="0.35">
      <c r="A249" s="84"/>
      <c r="C249" s="70"/>
      <c r="D249" s="70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7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</row>
    <row r="250" spans="1:105" s="85" customFormat="1" x14ac:dyDescent="0.35">
      <c r="A250" s="84"/>
      <c r="C250" s="70"/>
      <c r="D250" s="70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7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</row>
    <row r="251" spans="1:105" s="85" customFormat="1" x14ac:dyDescent="0.35">
      <c r="A251" s="84"/>
      <c r="C251" s="70"/>
      <c r="D251" s="70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7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</row>
    <row r="252" spans="1:105" s="85" customFormat="1" x14ac:dyDescent="0.35">
      <c r="A252" s="84"/>
      <c r="C252" s="70"/>
      <c r="D252" s="70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7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</row>
    <row r="253" spans="1:105" s="85" customFormat="1" x14ac:dyDescent="0.35">
      <c r="A253" s="84"/>
      <c r="C253" s="70"/>
      <c r="D253" s="70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7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</row>
    <row r="254" spans="1:105" s="85" customFormat="1" x14ac:dyDescent="0.35">
      <c r="A254" s="84"/>
      <c r="C254" s="70"/>
      <c r="D254" s="70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7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</row>
    <row r="255" spans="1:105" s="85" customFormat="1" x14ac:dyDescent="0.35">
      <c r="A255" s="84"/>
      <c r="C255" s="70"/>
      <c r="D255" s="70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7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</row>
    <row r="256" spans="1:105" s="85" customFormat="1" x14ac:dyDescent="0.35">
      <c r="A256" s="84"/>
      <c r="C256" s="70"/>
      <c r="D256" s="70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7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</row>
    <row r="257" spans="1:105" s="85" customFormat="1" x14ac:dyDescent="0.35">
      <c r="A257" s="84"/>
      <c r="C257" s="70"/>
      <c r="D257" s="70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7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</row>
    <row r="258" spans="1:105" s="85" customFormat="1" x14ac:dyDescent="0.35">
      <c r="A258" s="84"/>
      <c r="C258" s="70"/>
      <c r="D258" s="70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7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</row>
    <row r="259" spans="1:105" s="85" customFormat="1" x14ac:dyDescent="0.35">
      <c r="A259" s="84"/>
      <c r="C259" s="70"/>
      <c r="D259" s="70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7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</row>
    <row r="260" spans="1:105" s="85" customFormat="1" x14ac:dyDescent="0.35">
      <c r="A260" s="84"/>
      <c r="C260" s="70"/>
      <c r="D260" s="70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7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</row>
    <row r="261" spans="1:105" s="85" customFormat="1" x14ac:dyDescent="0.35">
      <c r="A261" s="84"/>
      <c r="C261" s="70"/>
      <c r="D261" s="70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7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</row>
    <row r="262" spans="1:105" s="85" customFormat="1" x14ac:dyDescent="0.35">
      <c r="A262" s="84"/>
      <c r="C262" s="70"/>
      <c r="D262" s="70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7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</row>
    <row r="263" spans="1:105" s="85" customFormat="1" x14ac:dyDescent="0.35">
      <c r="A263" s="84"/>
      <c r="C263" s="70"/>
      <c r="D263" s="70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7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</row>
    <row r="264" spans="1:105" s="85" customFormat="1" x14ac:dyDescent="0.35">
      <c r="A264" s="84"/>
      <c r="C264" s="70"/>
      <c r="D264" s="70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7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</row>
    <row r="265" spans="1:105" s="85" customFormat="1" x14ac:dyDescent="0.35">
      <c r="A265" s="84"/>
      <c r="C265" s="70"/>
      <c r="D265" s="70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7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</row>
    <row r="266" spans="1:105" s="85" customFormat="1" x14ac:dyDescent="0.35">
      <c r="A266" s="84"/>
      <c r="C266" s="70"/>
      <c r="D266" s="70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7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</row>
    <row r="267" spans="1:105" s="85" customFormat="1" x14ac:dyDescent="0.35">
      <c r="A267" s="84"/>
      <c r="C267" s="70"/>
      <c r="D267" s="70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7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</row>
    <row r="268" spans="1:105" s="85" customFormat="1" x14ac:dyDescent="0.35">
      <c r="A268" s="84"/>
      <c r="C268" s="70"/>
      <c r="D268" s="70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7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</row>
    <row r="269" spans="1:105" s="85" customFormat="1" x14ac:dyDescent="0.35">
      <c r="A269" s="84"/>
      <c r="C269" s="70"/>
      <c r="D269" s="70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7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</row>
    <row r="270" spans="1:105" s="85" customFormat="1" x14ac:dyDescent="0.35">
      <c r="A270" s="84"/>
      <c r="C270" s="70"/>
      <c r="D270" s="70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7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</row>
    <row r="271" spans="1:105" s="85" customFormat="1" x14ac:dyDescent="0.35">
      <c r="A271" s="84"/>
      <c r="C271" s="70"/>
      <c r="D271" s="70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7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</row>
    <row r="272" spans="1:105" s="85" customFormat="1" x14ac:dyDescent="0.35">
      <c r="A272" s="84"/>
      <c r="C272" s="70"/>
      <c r="D272" s="70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7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</row>
    <row r="273" spans="1:105" s="85" customFormat="1" x14ac:dyDescent="0.35">
      <c r="A273" s="84"/>
      <c r="C273" s="70"/>
      <c r="D273" s="70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7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</row>
    <row r="274" spans="1:105" s="85" customFormat="1" x14ac:dyDescent="0.35">
      <c r="A274" s="84"/>
      <c r="C274" s="70"/>
      <c r="D274" s="70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7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</row>
    <row r="275" spans="1:105" s="85" customFormat="1" x14ac:dyDescent="0.35">
      <c r="A275" s="84"/>
      <c r="C275" s="70"/>
      <c r="D275" s="70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7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</row>
    <row r="276" spans="1:105" s="85" customFormat="1" x14ac:dyDescent="0.35">
      <c r="A276" s="84"/>
      <c r="C276" s="70"/>
      <c r="D276" s="70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7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</row>
    <row r="277" spans="1:105" s="85" customFormat="1" x14ac:dyDescent="0.35">
      <c r="A277" s="84"/>
      <c r="C277" s="70"/>
      <c r="D277" s="70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7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</row>
    <row r="278" spans="1:105" s="85" customFormat="1" x14ac:dyDescent="0.35">
      <c r="A278" s="84"/>
      <c r="C278" s="70"/>
      <c r="D278" s="70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7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</row>
    <row r="279" spans="1:105" s="85" customFormat="1" x14ac:dyDescent="0.35">
      <c r="A279" s="84"/>
      <c r="C279" s="70"/>
      <c r="D279" s="70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7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</row>
    <row r="280" spans="1:105" s="85" customFormat="1" x14ac:dyDescent="0.35">
      <c r="A280" s="84"/>
      <c r="C280" s="70"/>
      <c r="D280" s="70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7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</row>
    <row r="281" spans="1:105" s="85" customFormat="1" x14ac:dyDescent="0.35">
      <c r="A281" s="84"/>
      <c r="C281" s="70"/>
      <c r="D281" s="70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7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</row>
    <row r="282" spans="1:105" s="85" customFormat="1" x14ac:dyDescent="0.35">
      <c r="A282" s="84"/>
      <c r="C282" s="70"/>
      <c r="D282" s="70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7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</row>
    <row r="283" spans="1:105" s="85" customFormat="1" x14ac:dyDescent="0.35">
      <c r="A283" s="84"/>
      <c r="C283" s="70"/>
      <c r="D283" s="70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7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</row>
    <row r="284" spans="1:105" s="85" customFormat="1" x14ac:dyDescent="0.35">
      <c r="A284" s="84"/>
      <c r="C284" s="70"/>
      <c r="D284" s="70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7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</row>
    <row r="285" spans="1:105" s="85" customFormat="1" x14ac:dyDescent="0.35">
      <c r="A285" s="84"/>
      <c r="C285" s="70"/>
      <c r="D285" s="70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7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</row>
    <row r="286" spans="1:105" s="85" customFormat="1" x14ac:dyDescent="0.35">
      <c r="A286" s="84"/>
      <c r="C286" s="70"/>
      <c r="D286" s="70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7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</row>
    <row r="287" spans="1:105" s="85" customFormat="1" x14ac:dyDescent="0.35">
      <c r="A287" s="84"/>
      <c r="C287" s="70"/>
      <c r="D287" s="70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7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</row>
    <row r="288" spans="1:105" s="85" customFormat="1" x14ac:dyDescent="0.35">
      <c r="A288" s="84"/>
      <c r="C288" s="70"/>
      <c r="D288" s="70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7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</row>
    <row r="289" spans="1:105" s="85" customFormat="1" x14ac:dyDescent="0.35">
      <c r="A289" s="84"/>
      <c r="C289" s="70"/>
      <c r="D289" s="70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7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</row>
    <row r="290" spans="1:105" s="85" customFormat="1" x14ac:dyDescent="0.35">
      <c r="A290" s="84"/>
      <c r="C290" s="70"/>
      <c r="D290" s="70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7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</row>
    <row r="291" spans="1:105" s="85" customFormat="1" x14ac:dyDescent="0.35">
      <c r="A291" s="84"/>
      <c r="C291" s="70"/>
      <c r="D291" s="70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7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</row>
    <row r="292" spans="1:105" s="85" customFormat="1" x14ac:dyDescent="0.35">
      <c r="A292" s="84"/>
      <c r="C292" s="70"/>
      <c r="D292" s="70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7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</row>
    <row r="293" spans="1:105" s="85" customFormat="1" x14ac:dyDescent="0.35">
      <c r="A293" s="84"/>
      <c r="C293" s="70"/>
      <c r="D293" s="70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7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</row>
    <row r="294" spans="1:105" s="85" customFormat="1" x14ac:dyDescent="0.35">
      <c r="A294" s="84"/>
      <c r="C294" s="70"/>
      <c r="D294" s="70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7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</row>
    <row r="295" spans="1:105" s="85" customFormat="1" x14ac:dyDescent="0.35">
      <c r="A295" s="84"/>
      <c r="C295" s="70"/>
      <c r="D295" s="70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7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</row>
    <row r="296" spans="1:105" s="85" customFormat="1" x14ac:dyDescent="0.35">
      <c r="A296" s="84"/>
      <c r="C296" s="70"/>
      <c r="D296" s="70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7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</row>
    <row r="297" spans="1:105" s="85" customFormat="1" x14ac:dyDescent="0.35">
      <c r="A297" s="84"/>
      <c r="C297" s="70"/>
      <c r="D297" s="70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7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</row>
  </sheetData>
  <mergeCells count="7">
    <mergeCell ref="A39:B39"/>
    <mergeCell ref="A5:B5"/>
    <mergeCell ref="A17:B17"/>
    <mergeCell ref="A28:B28"/>
    <mergeCell ref="A6:A14"/>
    <mergeCell ref="A18:A26"/>
    <mergeCell ref="A29:A3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4B6-8AEC-45B6-AF09-194AF76D41C1}">
  <dimension ref="A1:FG127"/>
  <sheetViews>
    <sheetView zoomScale="80" zoomScaleNormal="80" workbookViewId="0">
      <selection activeCell="CJ30" sqref="CJ30"/>
    </sheetView>
  </sheetViews>
  <sheetFormatPr defaultRowHeight="14.5" x14ac:dyDescent="0.35"/>
  <cols>
    <col min="1" max="1" width="29" customWidth="1"/>
    <col min="2" max="2" width="11.1796875" style="94" customWidth="1"/>
    <col min="3" max="3" width="6.7265625" style="95" customWidth="1"/>
    <col min="4" max="4" width="7.453125" style="95" customWidth="1"/>
    <col min="5" max="44" width="0.26953125" style="96" customWidth="1"/>
    <col min="45" max="45" width="0.26953125" style="97" customWidth="1"/>
    <col min="46" max="58" width="0.1796875" style="15" customWidth="1"/>
    <col min="59" max="60" width="0.81640625" style="15" customWidth="1"/>
    <col min="61" max="61" width="1" style="15" customWidth="1"/>
    <col min="62" max="62" width="0.54296875" style="15" customWidth="1"/>
    <col min="63" max="63" width="0.453125" style="15" customWidth="1"/>
    <col min="64" max="64" width="0.7265625" style="15" customWidth="1"/>
    <col min="65" max="65" width="0.81640625" style="15" customWidth="1"/>
    <col min="66" max="66" width="0.54296875" style="15" customWidth="1"/>
    <col min="67" max="106" width="7.7265625" style="15" customWidth="1"/>
    <col min="107" max="163" width="9.1796875" style="20"/>
  </cols>
  <sheetData>
    <row r="1" spans="1:163" s="20" customFormat="1" ht="27" customHeight="1" x14ac:dyDescent="0.3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163" s="138" customFormat="1" ht="21" x14ac:dyDescent="0.3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163" s="138" customFormat="1" ht="15" customHeight="1" x14ac:dyDescent="0.35">
      <c r="B3" s="136"/>
      <c r="D3" s="139" t="s">
        <v>86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163" s="20" customFormat="1" ht="15.5" x14ac:dyDescent="0.3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163" s="94" customFormat="1" ht="15.5" x14ac:dyDescent="0.35">
      <c r="A5" s="248" t="s">
        <v>71</v>
      </c>
      <c r="B5" s="248"/>
      <c r="C5" s="92" t="s">
        <v>16</v>
      </c>
      <c r="D5" s="92" t="s">
        <v>17</v>
      </c>
      <c r="E5" s="143">
        <v>41913</v>
      </c>
      <c r="F5" s="143">
        <v>41944</v>
      </c>
      <c r="G5" s="143">
        <v>41974</v>
      </c>
      <c r="H5" s="143">
        <v>42005</v>
      </c>
      <c r="I5" s="143">
        <v>42036</v>
      </c>
      <c r="J5" s="143">
        <v>42064</v>
      </c>
      <c r="K5" s="143">
        <v>42095</v>
      </c>
      <c r="L5" s="143">
        <v>42125</v>
      </c>
      <c r="M5" s="143">
        <v>42156</v>
      </c>
      <c r="N5" s="143">
        <v>42186</v>
      </c>
      <c r="O5" s="143">
        <v>42217</v>
      </c>
      <c r="P5" s="143">
        <v>42248</v>
      </c>
      <c r="Q5" s="143">
        <v>42278</v>
      </c>
      <c r="R5" s="143">
        <v>42309</v>
      </c>
      <c r="S5" s="143">
        <v>42339</v>
      </c>
      <c r="T5" s="143">
        <v>42370</v>
      </c>
      <c r="U5" s="143">
        <v>42401</v>
      </c>
      <c r="V5" s="143">
        <v>42430</v>
      </c>
      <c r="W5" s="143">
        <v>42461</v>
      </c>
      <c r="X5" s="143">
        <v>42491</v>
      </c>
      <c r="Y5" s="143">
        <v>42522</v>
      </c>
      <c r="Z5" s="143">
        <v>42552</v>
      </c>
      <c r="AA5" s="143">
        <v>42583</v>
      </c>
      <c r="AB5" s="143">
        <v>42614</v>
      </c>
      <c r="AC5" s="143">
        <v>42644</v>
      </c>
      <c r="AD5" s="143">
        <v>42675</v>
      </c>
      <c r="AE5" s="143">
        <v>42705</v>
      </c>
      <c r="AF5" s="143">
        <v>42736</v>
      </c>
      <c r="AG5" s="143">
        <v>42767</v>
      </c>
      <c r="AH5" s="143">
        <v>42795</v>
      </c>
      <c r="AI5" s="143">
        <v>42826</v>
      </c>
      <c r="AJ5" s="143">
        <v>42856</v>
      </c>
      <c r="AK5" s="143">
        <v>42887</v>
      </c>
      <c r="AL5" s="143">
        <v>42917</v>
      </c>
      <c r="AM5" s="143">
        <v>42948</v>
      </c>
      <c r="AN5" s="14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93">
        <v>43556</v>
      </c>
      <c r="BH5" s="93">
        <v>43586</v>
      </c>
      <c r="BI5" s="93">
        <v>43617</v>
      </c>
      <c r="BJ5" s="93">
        <v>43647</v>
      </c>
      <c r="BK5" s="93">
        <v>43678</v>
      </c>
      <c r="BL5" s="93">
        <v>43709</v>
      </c>
      <c r="BM5" s="93">
        <v>43739</v>
      </c>
      <c r="BN5" s="93">
        <v>43770</v>
      </c>
      <c r="BO5" s="93">
        <v>43800</v>
      </c>
      <c r="BP5" s="93">
        <v>43831</v>
      </c>
      <c r="BQ5" s="93">
        <v>43862</v>
      </c>
      <c r="BR5" s="93">
        <v>43891</v>
      </c>
      <c r="BS5" s="93">
        <v>43922</v>
      </c>
      <c r="BT5" s="93">
        <v>43952</v>
      </c>
      <c r="BU5" s="93">
        <v>43983</v>
      </c>
      <c r="BV5" s="93">
        <v>44013</v>
      </c>
      <c r="BW5" s="93">
        <v>44044</v>
      </c>
      <c r="BX5" s="93">
        <v>44075</v>
      </c>
      <c r="BY5" s="93">
        <v>44105</v>
      </c>
      <c r="BZ5" s="93">
        <v>44136</v>
      </c>
      <c r="CA5" s="93">
        <v>44166</v>
      </c>
      <c r="CB5" s="93">
        <v>44197</v>
      </c>
      <c r="CC5" s="93">
        <v>44228</v>
      </c>
      <c r="CD5" s="93">
        <v>44256</v>
      </c>
      <c r="CE5" s="93">
        <v>44287</v>
      </c>
      <c r="CF5" s="93">
        <v>44317</v>
      </c>
      <c r="CG5" s="93">
        <v>44348</v>
      </c>
      <c r="CH5" s="93">
        <v>44378</v>
      </c>
      <c r="CI5" s="93">
        <v>44409</v>
      </c>
      <c r="CJ5" s="93">
        <v>44440</v>
      </c>
      <c r="CK5" s="93">
        <v>44470</v>
      </c>
      <c r="CL5" s="93">
        <v>44501</v>
      </c>
      <c r="CM5" s="93">
        <v>44531</v>
      </c>
      <c r="CN5" s="93">
        <v>44562</v>
      </c>
      <c r="CO5" s="93">
        <v>44593</v>
      </c>
      <c r="CP5" s="93">
        <v>44621</v>
      </c>
      <c r="CQ5" s="93">
        <v>44652</v>
      </c>
      <c r="CR5" s="93">
        <v>44682</v>
      </c>
      <c r="CS5" s="93">
        <v>44713</v>
      </c>
      <c r="CT5" s="93">
        <v>44743</v>
      </c>
      <c r="CU5" s="93">
        <v>44774</v>
      </c>
      <c r="CV5" s="93">
        <v>44805</v>
      </c>
      <c r="CW5" s="93">
        <v>44835</v>
      </c>
      <c r="CX5" s="93">
        <v>44866</v>
      </c>
      <c r="CY5" s="93">
        <v>44896</v>
      </c>
      <c r="CZ5" s="93">
        <v>44927</v>
      </c>
      <c r="DA5" s="93">
        <v>44958</v>
      </c>
      <c r="DB5" s="93">
        <v>44986</v>
      </c>
      <c r="DC5" s="93">
        <v>45017</v>
      </c>
      <c r="DD5" s="93">
        <v>45047</v>
      </c>
      <c r="DE5" s="93">
        <v>45078</v>
      </c>
      <c r="DF5" s="93">
        <v>45108</v>
      </c>
      <c r="DG5" s="93">
        <v>45139</v>
      </c>
      <c r="DH5" s="93">
        <v>45170</v>
      </c>
      <c r="DI5" s="93">
        <v>45200</v>
      </c>
      <c r="DJ5" s="93">
        <v>45231</v>
      </c>
      <c r="DK5" s="93">
        <v>45261</v>
      </c>
      <c r="DL5" s="93">
        <v>45292</v>
      </c>
      <c r="DM5" s="93">
        <v>45323</v>
      </c>
      <c r="DN5" s="93">
        <v>45352</v>
      </c>
      <c r="DO5" s="93">
        <v>45383</v>
      </c>
      <c r="DP5" s="93">
        <v>45413</v>
      </c>
      <c r="DQ5" s="93">
        <v>45444</v>
      </c>
      <c r="DR5" s="93">
        <v>45474</v>
      </c>
      <c r="DS5" s="93">
        <v>45505</v>
      </c>
      <c r="DT5" s="93">
        <v>45536</v>
      </c>
      <c r="DU5" s="93">
        <v>45566</v>
      </c>
      <c r="DV5" s="93">
        <v>45597</v>
      </c>
      <c r="DW5" s="93">
        <v>45627</v>
      </c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  <c r="EY5" s="106"/>
      <c r="EZ5" s="106"/>
      <c r="FA5" s="106"/>
      <c r="FB5" s="106"/>
      <c r="FC5" s="106"/>
      <c r="FD5" s="106"/>
      <c r="FE5" s="106"/>
      <c r="FF5" s="106"/>
      <c r="FG5" s="106"/>
    </row>
    <row r="6" spans="1:163" x14ac:dyDescent="0.35">
      <c r="A6" s="133" t="s">
        <v>77</v>
      </c>
      <c r="B6" s="127" t="s">
        <v>26</v>
      </c>
      <c r="C6" s="129" t="s">
        <v>27</v>
      </c>
      <c r="D6" s="129" t="s">
        <v>18</v>
      </c>
      <c r="E6" s="144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0"/>
      <c r="AJ6" s="100"/>
      <c r="AK6" s="100"/>
      <c r="AL6" s="100"/>
      <c r="AM6" s="100"/>
      <c r="AN6" s="100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J6" s="130"/>
      <c r="BK6" s="130"/>
      <c r="BL6" s="130"/>
      <c r="BM6" s="130"/>
      <c r="BN6" s="130"/>
      <c r="BO6" s="130">
        <f t="shared" ref="BO6:CO6" si="0">SUM(BO9:BO11)</f>
        <v>6.0366666534294762</v>
      </c>
      <c r="BP6" s="130">
        <f t="shared" si="0"/>
        <v>4.6566666650275401</v>
      </c>
      <c r="BQ6" s="130">
        <f t="shared" si="0"/>
        <v>4.6566666650275401</v>
      </c>
      <c r="BR6" s="130">
        <f t="shared" si="0"/>
        <v>4.6566666650275401</v>
      </c>
      <c r="BS6" s="130">
        <f t="shared" si="0"/>
        <v>3.0366667062044082</v>
      </c>
      <c r="BT6" s="130">
        <f t="shared" si="0"/>
        <v>3.0366667062044082</v>
      </c>
      <c r="BU6" s="130">
        <f t="shared" si="0"/>
        <v>3.0366667062044082</v>
      </c>
      <c r="BV6" s="130">
        <f t="shared" si="0"/>
        <v>3.2499999341865351</v>
      </c>
      <c r="BW6" s="130">
        <f t="shared" si="0"/>
        <v>3.2499999341865351</v>
      </c>
      <c r="BX6" s="130">
        <f t="shared" si="0"/>
        <v>3.2499999341865351</v>
      </c>
      <c r="BY6" s="130">
        <f t="shared" si="0"/>
        <v>5.2800001204013798</v>
      </c>
      <c r="BZ6" s="130">
        <f t="shared" si="0"/>
        <v>5.2800001204013798</v>
      </c>
      <c r="CA6" s="130">
        <f t="shared" si="0"/>
        <v>5.2800001204013798</v>
      </c>
      <c r="CB6" s="130">
        <f t="shared" si="0"/>
        <v>4.1233333634833489</v>
      </c>
      <c r="CC6" s="130">
        <f t="shared" si="0"/>
        <v>4.1233333634833489</v>
      </c>
      <c r="CD6" s="130">
        <f t="shared" si="0"/>
        <v>4.1233333634833489</v>
      </c>
      <c r="CE6" s="130">
        <f t="shared" si="0"/>
        <v>3.2166665935268002</v>
      </c>
      <c r="CF6" s="130">
        <f t="shared" si="0"/>
        <v>3.2166665935268002</v>
      </c>
      <c r="CG6" s="130">
        <f t="shared" si="0"/>
        <v>3.2166665935268002</v>
      </c>
      <c r="CH6" s="130">
        <f t="shared" si="0"/>
        <v>4.0033333140114928</v>
      </c>
      <c r="CI6" s="130">
        <f t="shared" si="0"/>
        <v>4.0033333140114928</v>
      </c>
      <c r="CJ6" s="130">
        <f t="shared" si="0"/>
        <v>4.0033333140114928</v>
      </c>
      <c r="CK6" s="130">
        <f t="shared" si="0"/>
        <v>2.4300000257790089</v>
      </c>
      <c r="CL6" s="130">
        <f t="shared" si="0"/>
        <v>2.4300000257790089</v>
      </c>
      <c r="CM6" s="130">
        <f t="shared" si="0"/>
        <v>2.4300000257790089</v>
      </c>
      <c r="CN6" s="130">
        <f t="shared" si="0"/>
        <v>2.8666667056580359</v>
      </c>
      <c r="CO6" s="130">
        <f t="shared" si="0"/>
        <v>2.8666667056580359</v>
      </c>
      <c r="CP6" s="130">
        <f t="shared" ref="CP6:DQ6" si="1">SUM(CP9:CP11)</f>
        <v>2.8666667056580359</v>
      </c>
      <c r="CQ6" s="130">
        <f t="shared" si="1"/>
        <v>2.503333304698272</v>
      </c>
      <c r="CR6" s="130">
        <f t="shared" si="1"/>
        <v>2.503333304698272</v>
      </c>
      <c r="CS6" s="130">
        <f t="shared" si="1"/>
        <v>2.503333304698272</v>
      </c>
      <c r="CT6" s="130">
        <f t="shared" si="1"/>
        <v>2.3266667450467788</v>
      </c>
      <c r="CU6" s="130">
        <f t="shared" si="1"/>
        <v>2.3266667450467788</v>
      </c>
      <c r="CV6" s="130">
        <f t="shared" si="1"/>
        <v>2.3266667450467788</v>
      </c>
      <c r="CW6" s="130">
        <f t="shared" si="1"/>
        <v>0.42666665588816</v>
      </c>
      <c r="CX6" s="130">
        <f t="shared" si="1"/>
        <v>0.42666665588816</v>
      </c>
      <c r="CY6" s="130">
        <f t="shared" si="1"/>
        <v>0.42666665588816</v>
      </c>
      <c r="CZ6" s="130">
        <f t="shared" si="1"/>
        <v>0.42000000178813901</v>
      </c>
      <c r="DA6" s="130">
        <f t="shared" si="1"/>
        <v>0.42000000178813901</v>
      </c>
      <c r="DB6" s="130">
        <f t="shared" si="1"/>
        <v>0.42000000178813901</v>
      </c>
      <c r="DC6" s="130">
        <f t="shared" si="1"/>
        <v>0.72333331902821896</v>
      </c>
      <c r="DD6" s="130">
        <f t="shared" si="1"/>
        <v>0.72333331902821896</v>
      </c>
      <c r="DE6" s="130">
        <f t="shared" si="1"/>
        <v>0.72333331902821896</v>
      </c>
      <c r="DF6" s="130">
        <f t="shared" si="1"/>
        <v>0.56999999533096901</v>
      </c>
      <c r="DG6" s="130">
        <f t="shared" si="1"/>
        <v>0.56999999533096901</v>
      </c>
      <c r="DH6" s="130">
        <f t="shared" si="1"/>
        <v>0.56999999533096901</v>
      </c>
      <c r="DI6" s="130">
        <f t="shared" si="1"/>
        <v>0.55666666477918603</v>
      </c>
      <c r="DJ6" s="130">
        <f t="shared" si="1"/>
        <v>0.55666666477918603</v>
      </c>
      <c r="DK6" s="130">
        <f t="shared" si="1"/>
        <v>0.55666666477918603</v>
      </c>
      <c r="DL6" s="130">
        <f t="shared" si="1"/>
        <v>0.40333332493901303</v>
      </c>
      <c r="DM6" s="130">
        <f t="shared" si="1"/>
        <v>0.40333332493901303</v>
      </c>
      <c r="DN6" s="130">
        <f t="shared" si="1"/>
        <v>0.40333332493901303</v>
      </c>
      <c r="DO6" s="130">
        <f t="shared" si="1"/>
        <v>0.56666666517655095</v>
      </c>
      <c r="DP6" s="130">
        <f t="shared" si="1"/>
        <v>0.56666666517655095</v>
      </c>
      <c r="DQ6" s="130">
        <f t="shared" si="1"/>
        <v>0.56666666517655095</v>
      </c>
      <c r="DR6" s="130">
        <f t="shared" ref="DR6:DT6" si="2">SUM(DR9:DR11)</f>
        <v>0.62666667501131701</v>
      </c>
      <c r="DS6" s="130">
        <f t="shared" si="2"/>
        <v>0.62666667501131701</v>
      </c>
      <c r="DT6" s="130">
        <f t="shared" si="2"/>
        <v>0.62666667501131701</v>
      </c>
      <c r="DU6" s="221">
        <f t="shared" ref="DU6:DW6" si="3">SUM(DU9:DU11)</f>
        <v>0.393333330750465</v>
      </c>
      <c r="DV6" s="221">
        <f t="shared" si="3"/>
        <v>0.393333330750465</v>
      </c>
      <c r="DW6" s="221">
        <f t="shared" si="3"/>
        <v>0.393333330750465</v>
      </c>
    </row>
    <row r="7" spans="1:163" s="20" customFormat="1" ht="15.5" x14ac:dyDescent="0.35">
      <c r="A7" s="84"/>
      <c r="B7" s="134"/>
      <c r="C7" s="99"/>
      <c r="D7" s="99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1"/>
      <c r="AC7" s="102"/>
      <c r="AD7" s="102"/>
      <c r="AE7" s="102"/>
      <c r="AF7" s="100"/>
      <c r="AG7" s="100"/>
      <c r="AH7" s="100"/>
      <c r="AI7" s="100"/>
      <c r="AJ7" s="100"/>
      <c r="AK7" s="100"/>
      <c r="AL7" s="100"/>
      <c r="AM7" s="100"/>
      <c r="AN7" s="100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</row>
    <row r="8" spans="1:163" s="94" customFormat="1" ht="15.5" x14ac:dyDescent="0.35">
      <c r="A8" s="248" t="s">
        <v>71</v>
      </c>
      <c r="B8" s="248"/>
      <c r="C8" s="92" t="s">
        <v>16</v>
      </c>
      <c r="D8" s="92" t="s">
        <v>17</v>
      </c>
      <c r="E8" s="143">
        <v>41913</v>
      </c>
      <c r="F8" s="143">
        <v>41944</v>
      </c>
      <c r="G8" s="143">
        <v>41974</v>
      </c>
      <c r="H8" s="143">
        <v>42005</v>
      </c>
      <c r="I8" s="143">
        <v>42036</v>
      </c>
      <c r="J8" s="143">
        <v>42064</v>
      </c>
      <c r="K8" s="143">
        <v>42095</v>
      </c>
      <c r="L8" s="143">
        <v>42125</v>
      </c>
      <c r="M8" s="143">
        <v>42156</v>
      </c>
      <c r="N8" s="143">
        <v>42186</v>
      </c>
      <c r="O8" s="143">
        <v>42217</v>
      </c>
      <c r="P8" s="143">
        <v>42248</v>
      </c>
      <c r="Q8" s="143">
        <v>42278</v>
      </c>
      <c r="R8" s="143">
        <v>42309</v>
      </c>
      <c r="S8" s="143">
        <v>42339</v>
      </c>
      <c r="T8" s="143">
        <v>42370</v>
      </c>
      <c r="U8" s="143">
        <v>42401</v>
      </c>
      <c r="V8" s="143">
        <v>42430</v>
      </c>
      <c r="W8" s="143">
        <v>42461</v>
      </c>
      <c r="X8" s="143">
        <v>42491</v>
      </c>
      <c r="Y8" s="143">
        <v>42522</v>
      </c>
      <c r="Z8" s="143">
        <v>42552</v>
      </c>
      <c r="AA8" s="143">
        <v>42583</v>
      </c>
      <c r="AB8" s="143">
        <v>42614</v>
      </c>
      <c r="AC8" s="143">
        <v>42644</v>
      </c>
      <c r="AD8" s="143">
        <v>42675</v>
      </c>
      <c r="AE8" s="143">
        <v>42705</v>
      </c>
      <c r="AF8" s="143">
        <v>42736</v>
      </c>
      <c r="AG8" s="143">
        <v>42767</v>
      </c>
      <c r="AH8" s="143">
        <v>42795</v>
      </c>
      <c r="AI8" s="143">
        <v>42826</v>
      </c>
      <c r="AJ8" s="143">
        <v>42856</v>
      </c>
      <c r="AK8" s="143">
        <v>42887</v>
      </c>
      <c r="AL8" s="143">
        <v>42917</v>
      </c>
      <c r="AM8" s="143">
        <v>42948</v>
      </c>
      <c r="AN8" s="143">
        <v>42979</v>
      </c>
      <c r="AO8" s="74">
        <v>43009</v>
      </c>
      <c r="AP8" s="74">
        <v>43040</v>
      </c>
      <c r="AQ8" s="74">
        <v>43070</v>
      </c>
      <c r="AR8" s="74">
        <v>43101</v>
      </c>
      <c r="AS8" s="74">
        <v>43132</v>
      </c>
      <c r="AT8" s="74">
        <v>43160</v>
      </c>
      <c r="AU8" s="74">
        <v>43191</v>
      </c>
      <c r="AV8" s="74">
        <v>43221</v>
      </c>
      <c r="AW8" s="74">
        <v>43252</v>
      </c>
      <c r="AX8" s="74">
        <v>43282</v>
      </c>
      <c r="AY8" s="74">
        <v>43313</v>
      </c>
      <c r="AZ8" s="74">
        <v>43344</v>
      </c>
      <c r="BA8" s="74">
        <v>43374</v>
      </c>
      <c r="BB8" s="74">
        <v>43405</v>
      </c>
      <c r="BC8" s="74">
        <v>43435</v>
      </c>
      <c r="BD8" s="74">
        <v>43466</v>
      </c>
      <c r="BE8" s="74">
        <v>43497</v>
      </c>
      <c r="BF8" s="74">
        <v>43525</v>
      </c>
      <c r="BG8" s="93">
        <v>43556</v>
      </c>
      <c r="BH8" s="93">
        <v>43586</v>
      </c>
      <c r="BI8" s="93">
        <v>43617</v>
      </c>
      <c r="BJ8" s="93">
        <v>43647</v>
      </c>
      <c r="BK8" s="93">
        <v>43678</v>
      </c>
      <c r="BL8" s="93">
        <v>43709</v>
      </c>
      <c r="BM8" s="93">
        <v>43739</v>
      </c>
      <c r="BN8" s="93">
        <v>43770</v>
      </c>
      <c r="BO8" s="93">
        <v>43800</v>
      </c>
      <c r="BP8" s="93">
        <v>43831</v>
      </c>
      <c r="BQ8" s="93">
        <v>43862</v>
      </c>
      <c r="BR8" s="93">
        <v>43891</v>
      </c>
      <c r="BS8" s="93">
        <v>43922</v>
      </c>
      <c r="BT8" s="93">
        <v>43952</v>
      </c>
      <c r="BU8" s="93">
        <v>43983</v>
      </c>
      <c r="BV8" s="93">
        <v>44013</v>
      </c>
      <c r="BW8" s="93">
        <v>44044</v>
      </c>
      <c r="BX8" s="93">
        <v>44075</v>
      </c>
      <c r="BY8" s="93">
        <v>44105</v>
      </c>
      <c r="BZ8" s="93">
        <v>44136</v>
      </c>
      <c r="CA8" s="93">
        <v>44166</v>
      </c>
      <c r="CB8" s="93">
        <v>44197</v>
      </c>
      <c r="CC8" s="93">
        <v>44228</v>
      </c>
      <c r="CD8" s="93">
        <v>44256</v>
      </c>
      <c r="CE8" s="93">
        <v>44287</v>
      </c>
      <c r="CF8" s="93">
        <v>44317</v>
      </c>
      <c r="CG8" s="93">
        <v>44348</v>
      </c>
      <c r="CH8" s="93">
        <v>44378</v>
      </c>
      <c r="CI8" s="93">
        <v>44409</v>
      </c>
      <c r="CJ8" s="93">
        <v>44440</v>
      </c>
      <c r="CK8" s="93">
        <v>44470</v>
      </c>
      <c r="CL8" s="93">
        <v>44501</v>
      </c>
      <c r="CM8" s="93">
        <v>44531</v>
      </c>
      <c r="CN8" s="93">
        <v>44562</v>
      </c>
      <c r="CO8" s="93">
        <v>44593</v>
      </c>
      <c r="CP8" s="93">
        <v>44621</v>
      </c>
      <c r="CQ8" s="93">
        <v>44652</v>
      </c>
      <c r="CR8" s="93">
        <v>44682</v>
      </c>
      <c r="CS8" s="93">
        <v>44713</v>
      </c>
      <c r="CT8" s="93">
        <v>44743</v>
      </c>
      <c r="CU8" s="93">
        <v>44774</v>
      </c>
      <c r="CV8" s="93">
        <v>44805</v>
      </c>
      <c r="CW8" s="93">
        <v>44835</v>
      </c>
      <c r="CX8" s="93">
        <v>44866</v>
      </c>
      <c r="CY8" s="93">
        <v>44896</v>
      </c>
      <c r="CZ8" s="93">
        <v>44927</v>
      </c>
      <c r="DA8" s="93">
        <v>44958</v>
      </c>
      <c r="DB8" s="93">
        <v>44986</v>
      </c>
      <c r="DC8" s="93">
        <v>45017</v>
      </c>
      <c r="DD8" s="93">
        <v>45047</v>
      </c>
      <c r="DE8" s="93">
        <v>45078</v>
      </c>
      <c r="DF8" s="93">
        <v>45108</v>
      </c>
      <c r="DG8" s="93">
        <v>45139</v>
      </c>
      <c r="DH8" s="93">
        <v>45170</v>
      </c>
      <c r="DI8" s="93">
        <v>45200</v>
      </c>
      <c r="DJ8" s="93">
        <v>45231</v>
      </c>
      <c r="DK8" s="93">
        <v>45261</v>
      </c>
      <c r="DL8" s="93">
        <v>45292</v>
      </c>
      <c r="DM8" s="93">
        <v>45323</v>
      </c>
      <c r="DN8" s="93">
        <v>45352</v>
      </c>
      <c r="DO8" s="93">
        <v>45383</v>
      </c>
      <c r="DP8" s="93">
        <v>45413</v>
      </c>
      <c r="DQ8" s="93">
        <v>45444</v>
      </c>
      <c r="DR8" s="93">
        <v>45474</v>
      </c>
      <c r="DS8" s="93">
        <v>45505</v>
      </c>
      <c r="DT8" s="93">
        <v>45536</v>
      </c>
      <c r="DU8" s="93">
        <v>45566</v>
      </c>
      <c r="DV8" s="93">
        <v>45597</v>
      </c>
      <c r="DW8" s="93">
        <v>45627</v>
      </c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106"/>
      <c r="FG8" s="106"/>
    </row>
    <row r="9" spans="1:163" x14ac:dyDescent="0.35">
      <c r="A9" s="133" t="s">
        <v>68</v>
      </c>
      <c r="B9" s="127" t="s">
        <v>26</v>
      </c>
      <c r="C9" s="129" t="s">
        <v>27</v>
      </c>
      <c r="D9" s="129" t="s">
        <v>18</v>
      </c>
      <c r="E9" s="145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1"/>
      <c r="AC9" s="102"/>
      <c r="AD9" s="102"/>
      <c r="AE9" s="102"/>
      <c r="AF9" s="100"/>
      <c r="AG9" s="100"/>
      <c r="AH9" s="100"/>
      <c r="AI9" s="146"/>
      <c r="AJ9" s="146"/>
      <c r="AK9" s="146"/>
      <c r="AL9" s="146"/>
      <c r="AM9" s="146"/>
      <c r="AN9" s="146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J9" s="131"/>
      <c r="BK9" s="131"/>
      <c r="BL9" s="227"/>
      <c r="BM9" s="227"/>
      <c r="BN9" s="227"/>
      <c r="BO9" s="233">
        <v>4.0668333200961397</v>
      </c>
      <c r="BP9" s="233">
        <v>2.30364165771008</v>
      </c>
      <c r="BQ9" s="233">
        <v>2.30364165771008</v>
      </c>
      <c r="BR9" s="233">
        <v>2.30364165771008</v>
      </c>
      <c r="BS9" s="233">
        <v>1.71686501913269</v>
      </c>
      <c r="BT9" s="233">
        <v>1.71686501913269</v>
      </c>
      <c r="BU9" s="233">
        <v>1.71686501913269</v>
      </c>
      <c r="BV9" s="233">
        <v>1.4628399732212201</v>
      </c>
      <c r="BW9" s="233">
        <v>1.4628399732212201</v>
      </c>
      <c r="BX9" s="233">
        <v>1.4628399732212201</v>
      </c>
      <c r="BY9" s="233">
        <v>1.2807133327921201</v>
      </c>
      <c r="BZ9" s="233">
        <v>1.2807133327921201</v>
      </c>
      <c r="CA9" s="233">
        <v>1.2807133327921201</v>
      </c>
      <c r="CB9" s="233">
        <v>0.97000001743435904</v>
      </c>
      <c r="CC9" s="233">
        <v>0.97000001743435904</v>
      </c>
      <c r="CD9" s="233">
        <v>0.97000001743435904</v>
      </c>
      <c r="CE9" s="233">
        <v>1.3599999491125301</v>
      </c>
      <c r="CF9" s="233">
        <v>1.3599999491125301</v>
      </c>
      <c r="CG9" s="233">
        <v>1.3599999491125301</v>
      </c>
      <c r="CH9" s="233">
        <v>1.77851331578692</v>
      </c>
      <c r="CI9" s="233">
        <v>1.77851331578692</v>
      </c>
      <c r="CJ9" s="233">
        <v>1.77851331578692</v>
      </c>
      <c r="CK9" s="233">
        <v>0.86666667337218894</v>
      </c>
      <c r="CL9" s="233">
        <v>0.86666667337218894</v>
      </c>
      <c r="CM9" s="233">
        <v>0.86666667337218894</v>
      </c>
      <c r="CN9" s="233">
        <v>0.81333334371447596</v>
      </c>
      <c r="CO9" s="233">
        <v>0.81333334371447596</v>
      </c>
      <c r="CP9" s="233">
        <v>0.81333334371447596</v>
      </c>
      <c r="CQ9" s="233">
        <v>0.55333333648741201</v>
      </c>
      <c r="CR9" s="233">
        <v>0.55333333648741201</v>
      </c>
      <c r="CS9" s="233">
        <v>0.55333333648741201</v>
      </c>
      <c r="CT9" s="233">
        <v>0.65666666875282897</v>
      </c>
      <c r="CU9" s="233">
        <v>0.65666666875282897</v>
      </c>
      <c r="CV9" s="233">
        <v>0.65666666875282897</v>
      </c>
      <c r="CW9" s="233">
        <v>0.42666665588816</v>
      </c>
      <c r="CX9" s="233">
        <v>0.42666665588816</v>
      </c>
      <c r="CY9" s="233">
        <v>0.42666665588816</v>
      </c>
      <c r="CZ9" s="233">
        <v>0.42000000178813901</v>
      </c>
      <c r="DA9" s="233">
        <v>0.42000000178813901</v>
      </c>
      <c r="DB9" s="233">
        <v>0.42000000178813901</v>
      </c>
      <c r="DC9" s="233">
        <v>0.72333331902821896</v>
      </c>
      <c r="DD9" s="233">
        <v>0.72333331902821896</v>
      </c>
      <c r="DE9" s="233">
        <v>0.72333331902821896</v>
      </c>
      <c r="DF9" s="233">
        <v>0.56999999533096901</v>
      </c>
      <c r="DG9" s="233">
        <v>0.56999999533096901</v>
      </c>
      <c r="DH9" s="233">
        <v>0.56999999533096901</v>
      </c>
      <c r="DI9" s="233">
        <v>0.55666666477918603</v>
      </c>
      <c r="DJ9" s="233">
        <v>0.55666666477918603</v>
      </c>
      <c r="DK9" s="233">
        <v>0.55666666477918603</v>
      </c>
      <c r="DL9" s="233">
        <v>0.40333332493901303</v>
      </c>
      <c r="DM9" s="233">
        <v>0.40333332493901303</v>
      </c>
      <c r="DN9" s="233">
        <v>0.40333332493901303</v>
      </c>
      <c r="DO9" s="233">
        <v>0.56666666517655095</v>
      </c>
      <c r="DP9" s="233">
        <v>0.56666666517655095</v>
      </c>
      <c r="DQ9" s="233">
        <v>0.56666666517655095</v>
      </c>
      <c r="DR9" s="233">
        <v>0.62666667501131701</v>
      </c>
      <c r="DS9" s="233">
        <v>0.62666667501131701</v>
      </c>
      <c r="DT9" s="233">
        <v>0.62666667501131701</v>
      </c>
      <c r="DU9" s="233">
        <v>0.393333330750465</v>
      </c>
      <c r="DV9" s="233">
        <v>0.393333330750465</v>
      </c>
      <c r="DW9" s="233">
        <v>0.393333330750465</v>
      </c>
    </row>
    <row r="10" spans="1:163" x14ac:dyDescent="0.35">
      <c r="A10" s="133" t="s">
        <v>69</v>
      </c>
      <c r="B10" s="127" t="s">
        <v>26</v>
      </c>
      <c r="C10" s="129" t="s">
        <v>27</v>
      </c>
      <c r="D10" s="129" t="s">
        <v>18</v>
      </c>
      <c r="E10" s="145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1"/>
      <c r="AC10" s="102"/>
      <c r="AD10" s="102"/>
      <c r="AE10" s="102"/>
      <c r="AF10" s="100"/>
      <c r="AG10" s="100"/>
      <c r="AH10" s="100"/>
      <c r="AI10" s="146"/>
      <c r="AJ10" s="146"/>
      <c r="AK10" s="146"/>
      <c r="AL10" s="146"/>
      <c r="AM10" s="146"/>
      <c r="AN10" s="146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J10" s="131"/>
      <c r="BK10" s="131"/>
      <c r="BL10" s="227"/>
      <c r="BM10" s="227"/>
      <c r="BN10" s="227"/>
      <c r="BO10" s="233">
        <v>0.66666666666666696</v>
      </c>
      <c r="BP10" s="233">
        <v>1.9900000095367401</v>
      </c>
      <c r="BQ10" s="233">
        <v>1.9900000095367401</v>
      </c>
      <c r="BR10" s="233">
        <v>1.9900000095367401</v>
      </c>
      <c r="BS10" s="233">
        <v>1.14666668574015</v>
      </c>
      <c r="BT10" s="233">
        <v>1.14666668574015</v>
      </c>
      <c r="BU10" s="233">
        <v>1.14666668574015</v>
      </c>
      <c r="BV10" s="233">
        <v>1.6233332951863599</v>
      </c>
      <c r="BW10" s="233">
        <v>1.6233332951863599</v>
      </c>
      <c r="BX10" s="233">
        <v>1.6233332951863599</v>
      </c>
      <c r="BY10" s="233">
        <v>3.78333346048991</v>
      </c>
      <c r="BZ10" s="233">
        <v>3.78333346048991</v>
      </c>
      <c r="CA10" s="233">
        <v>3.78333346048991</v>
      </c>
      <c r="CB10" s="233">
        <v>3.1533333460489898</v>
      </c>
      <c r="CC10" s="233">
        <v>3.1533333460489898</v>
      </c>
      <c r="CD10" s="233">
        <v>3.1533333460489898</v>
      </c>
      <c r="CE10" s="233">
        <v>1.8566666444142701</v>
      </c>
      <c r="CF10" s="233">
        <v>1.8566666444142701</v>
      </c>
      <c r="CG10" s="233">
        <v>1.8566666444142701</v>
      </c>
      <c r="CH10" s="233">
        <v>2.0833333333333299</v>
      </c>
      <c r="CI10" s="233">
        <v>2.0833333333333299</v>
      </c>
      <c r="CJ10" s="233">
        <v>2.0833333333333299</v>
      </c>
      <c r="CK10" s="233">
        <v>1.56333335240682</v>
      </c>
      <c r="CL10" s="233">
        <v>1.56333335240682</v>
      </c>
      <c r="CM10" s="233">
        <v>1.56333335240682</v>
      </c>
      <c r="CN10" s="233">
        <v>2.0533333619435599</v>
      </c>
      <c r="CO10" s="233">
        <v>2.0533333619435599</v>
      </c>
      <c r="CP10" s="233">
        <v>2.0533333619435599</v>
      </c>
      <c r="CQ10" s="233">
        <v>1.94999996821086</v>
      </c>
      <c r="CR10" s="233">
        <v>1.94999996821086</v>
      </c>
      <c r="CS10" s="233">
        <v>1.94999996821086</v>
      </c>
      <c r="CT10" s="233">
        <v>1.67000007629395</v>
      </c>
      <c r="CU10" s="233">
        <v>1.67000007629395</v>
      </c>
      <c r="CV10" s="233">
        <v>1.67000007629395</v>
      </c>
      <c r="CW10" s="233">
        <v>0</v>
      </c>
      <c r="CX10" s="233">
        <v>0</v>
      </c>
      <c r="CY10" s="233">
        <v>0</v>
      </c>
      <c r="CZ10" s="233">
        <v>0</v>
      </c>
      <c r="DA10" s="233">
        <v>0</v>
      </c>
      <c r="DB10" s="233">
        <v>0</v>
      </c>
      <c r="DC10" s="233">
        <v>0</v>
      </c>
      <c r="DD10" s="233">
        <v>0</v>
      </c>
      <c r="DE10" s="233">
        <v>0</v>
      </c>
      <c r="DF10" s="233">
        <v>0</v>
      </c>
      <c r="DG10" s="233">
        <v>0</v>
      </c>
      <c r="DH10" s="233">
        <v>0</v>
      </c>
      <c r="DI10" s="233">
        <v>0</v>
      </c>
      <c r="DJ10" s="233">
        <v>0</v>
      </c>
      <c r="DK10" s="233">
        <v>0</v>
      </c>
      <c r="DL10" s="233">
        <v>0</v>
      </c>
      <c r="DM10" s="233">
        <v>0</v>
      </c>
      <c r="DN10" s="233">
        <v>0</v>
      </c>
      <c r="DO10" s="233">
        <v>0</v>
      </c>
      <c r="DP10" s="233">
        <v>0</v>
      </c>
      <c r="DQ10" s="233">
        <v>0</v>
      </c>
      <c r="DR10" s="233">
        <v>0</v>
      </c>
      <c r="DS10" s="233">
        <v>0</v>
      </c>
      <c r="DT10" s="233">
        <v>0</v>
      </c>
      <c r="DU10" s="233">
        <v>0</v>
      </c>
      <c r="DV10" s="233">
        <v>0</v>
      </c>
      <c r="DW10" s="233">
        <v>0</v>
      </c>
    </row>
    <row r="11" spans="1:163" x14ac:dyDescent="0.35">
      <c r="A11" s="133" t="s">
        <v>67</v>
      </c>
      <c r="B11" s="127" t="s">
        <v>26</v>
      </c>
      <c r="C11" s="129" t="s">
        <v>27</v>
      </c>
      <c r="D11" s="129" t="s">
        <v>18</v>
      </c>
      <c r="E11" s="145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1"/>
      <c r="AC11" s="102"/>
      <c r="AD11" s="102"/>
      <c r="AE11" s="102"/>
      <c r="AF11" s="100"/>
      <c r="AG11" s="100"/>
      <c r="AH11" s="100"/>
      <c r="AI11" s="146"/>
      <c r="AJ11" s="146"/>
      <c r="AK11" s="146"/>
      <c r="AL11" s="146"/>
      <c r="AM11" s="146"/>
      <c r="AN11" s="146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J11" s="132"/>
      <c r="BK11" s="132"/>
      <c r="BL11" s="227"/>
      <c r="BM11" s="227"/>
      <c r="BN11" s="227"/>
      <c r="BO11" s="233">
        <v>1.3031666666666699</v>
      </c>
      <c r="BP11" s="233">
        <v>0.36302499778072</v>
      </c>
      <c r="BQ11" s="233">
        <v>0.36302499778072</v>
      </c>
      <c r="BR11" s="233">
        <v>0.36302499778072</v>
      </c>
      <c r="BS11" s="233">
        <v>0.17313500133156801</v>
      </c>
      <c r="BT11" s="233">
        <v>0.17313500133156801</v>
      </c>
      <c r="BU11" s="233">
        <v>0.17313500133156801</v>
      </c>
      <c r="BV11" s="233">
        <v>0.16382666577895499</v>
      </c>
      <c r="BW11" s="233">
        <v>0.16382666577895499</v>
      </c>
      <c r="BX11" s="233">
        <v>0.16382666577895499</v>
      </c>
      <c r="BY11" s="233">
        <v>0.21595332711935</v>
      </c>
      <c r="BZ11" s="233">
        <v>0.21595332711935</v>
      </c>
      <c r="CA11" s="233">
        <v>0.21595332711935</v>
      </c>
      <c r="CB11" s="233">
        <v>0</v>
      </c>
      <c r="CC11" s="233">
        <v>0</v>
      </c>
      <c r="CD11" s="233">
        <v>0</v>
      </c>
      <c r="CE11" s="233">
        <v>0</v>
      </c>
      <c r="CF11" s="233">
        <v>0</v>
      </c>
      <c r="CG11" s="233">
        <v>0</v>
      </c>
      <c r="CH11" s="233">
        <v>0.14148666489124301</v>
      </c>
      <c r="CI11" s="233">
        <v>0.14148666489124301</v>
      </c>
      <c r="CJ11" s="233">
        <v>0.14148666489124301</v>
      </c>
      <c r="CK11" s="233">
        <v>0</v>
      </c>
      <c r="CL11" s="233">
        <v>0</v>
      </c>
      <c r="CM11" s="233">
        <v>0</v>
      </c>
      <c r="CN11" s="233">
        <v>0</v>
      </c>
      <c r="CO11" s="233">
        <v>0</v>
      </c>
      <c r="CP11" s="233">
        <v>0</v>
      </c>
      <c r="CQ11" s="233">
        <v>0</v>
      </c>
      <c r="CR11" s="233">
        <v>0</v>
      </c>
      <c r="CS11" s="233">
        <v>0</v>
      </c>
      <c r="CT11" s="233">
        <v>0</v>
      </c>
      <c r="CU11" s="233">
        <v>0</v>
      </c>
      <c r="CV11" s="233">
        <v>0</v>
      </c>
      <c r="CW11" s="233">
        <v>0</v>
      </c>
      <c r="CX11" s="233">
        <v>0</v>
      </c>
      <c r="CY11" s="233">
        <v>0</v>
      </c>
      <c r="CZ11" s="233">
        <v>0</v>
      </c>
      <c r="DA11" s="233">
        <v>0</v>
      </c>
      <c r="DB11" s="233">
        <v>0</v>
      </c>
      <c r="DC11" s="233">
        <v>0</v>
      </c>
      <c r="DD11" s="233">
        <v>0</v>
      </c>
      <c r="DE11" s="233">
        <v>0</v>
      </c>
      <c r="DF11" s="233">
        <v>0</v>
      </c>
      <c r="DG11" s="233">
        <v>0</v>
      </c>
      <c r="DH11" s="233">
        <v>0</v>
      </c>
      <c r="DI11" s="233">
        <v>0</v>
      </c>
      <c r="DJ11" s="233">
        <v>0</v>
      </c>
      <c r="DK11" s="233">
        <v>0</v>
      </c>
      <c r="DL11" s="233">
        <v>0</v>
      </c>
      <c r="DM11" s="233">
        <v>0</v>
      </c>
      <c r="DN11" s="233">
        <v>0</v>
      </c>
      <c r="DO11" s="233">
        <v>0</v>
      </c>
      <c r="DP11" s="233">
        <v>0</v>
      </c>
      <c r="DQ11" s="233">
        <v>0</v>
      </c>
      <c r="DR11" s="233">
        <v>0</v>
      </c>
      <c r="DS11" s="233">
        <v>0</v>
      </c>
      <c r="DT11" s="233">
        <v>0</v>
      </c>
      <c r="DU11" s="233">
        <v>0</v>
      </c>
      <c r="DV11" s="233">
        <v>0</v>
      </c>
      <c r="DW11" s="233">
        <v>0</v>
      </c>
    </row>
    <row r="12" spans="1:163" s="20" customFormat="1" ht="15.5" x14ac:dyDescent="0.35">
      <c r="A12" s="84"/>
      <c r="B12" s="104"/>
      <c r="C12" s="99"/>
      <c r="D12" s="99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5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</row>
    <row r="13" spans="1:163" s="20" customFormat="1" x14ac:dyDescent="0.35">
      <c r="B13" s="106"/>
      <c r="C13" s="99"/>
      <c r="D13" s="99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5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</row>
    <row r="14" spans="1:163" s="20" customFormat="1" x14ac:dyDescent="0.35">
      <c r="B14" s="106"/>
      <c r="C14" s="99"/>
      <c r="D14" s="99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5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</row>
    <row r="15" spans="1:163" s="20" customFormat="1" x14ac:dyDescent="0.35">
      <c r="B15" s="106"/>
      <c r="C15" s="99"/>
      <c r="D15" s="99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5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</row>
    <row r="16" spans="1:163" s="20" customFormat="1" x14ac:dyDescent="0.35">
      <c r="B16" s="106"/>
      <c r="C16" s="99"/>
      <c r="D16" s="99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5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</row>
    <row r="17" spans="2:106" s="20" customFormat="1" x14ac:dyDescent="0.35">
      <c r="B17" s="106"/>
      <c r="C17" s="99"/>
      <c r="D17" s="99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5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</row>
    <row r="18" spans="2:106" s="20" customFormat="1" x14ac:dyDescent="0.35">
      <c r="B18" s="106"/>
      <c r="C18" s="99"/>
      <c r="D18" s="99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5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</row>
    <row r="19" spans="2:106" s="20" customFormat="1" x14ac:dyDescent="0.35">
      <c r="B19" s="106"/>
      <c r="C19" s="99"/>
      <c r="D19" s="99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5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</row>
    <row r="20" spans="2:106" s="20" customFormat="1" x14ac:dyDescent="0.35">
      <c r="B20" s="106"/>
      <c r="C20" s="99"/>
      <c r="D20" s="99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5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</row>
    <row r="21" spans="2:106" s="20" customFormat="1" x14ac:dyDescent="0.35">
      <c r="B21" s="106"/>
      <c r="C21" s="99"/>
      <c r="D21" s="99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5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</row>
    <row r="22" spans="2:106" s="20" customFormat="1" x14ac:dyDescent="0.35">
      <c r="B22" s="106"/>
      <c r="C22" s="99"/>
      <c r="D22" s="99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5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</row>
    <row r="23" spans="2:106" s="20" customFormat="1" x14ac:dyDescent="0.35">
      <c r="B23" s="106"/>
      <c r="C23" s="99"/>
      <c r="D23" s="99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5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</row>
    <row r="24" spans="2:106" s="20" customFormat="1" x14ac:dyDescent="0.35">
      <c r="B24" s="106"/>
      <c r="C24" s="99"/>
      <c r="D24" s="99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5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</row>
    <row r="25" spans="2:106" s="20" customFormat="1" x14ac:dyDescent="0.35">
      <c r="B25" s="106"/>
      <c r="C25" s="99"/>
      <c r="D25" s="99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5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</row>
    <row r="26" spans="2:106" s="20" customFormat="1" x14ac:dyDescent="0.35">
      <c r="B26" s="106"/>
      <c r="C26" s="99"/>
      <c r="D26" s="99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5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</row>
    <row r="27" spans="2:106" s="20" customFormat="1" x14ac:dyDescent="0.35">
      <c r="B27" s="106"/>
      <c r="C27" s="99"/>
      <c r="D27" s="99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5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</row>
    <row r="28" spans="2:106" s="20" customFormat="1" x14ac:dyDescent="0.35">
      <c r="B28" s="106"/>
      <c r="C28" s="99"/>
      <c r="D28" s="99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5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</row>
    <row r="29" spans="2:106" s="20" customFormat="1" x14ac:dyDescent="0.35">
      <c r="B29" s="106"/>
      <c r="C29" s="99"/>
      <c r="D29" s="99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5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</row>
    <row r="30" spans="2:106" s="20" customFormat="1" x14ac:dyDescent="0.35">
      <c r="B30" s="106"/>
      <c r="C30" s="99"/>
      <c r="D30" s="99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5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</row>
    <row r="31" spans="2:106" s="20" customFormat="1" x14ac:dyDescent="0.35">
      <c r="B31" s="106"/>
      <c r="C31" s="99"/>
      <c r="D31" s="99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5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</row>
    <row r="32" spans="2:106" s="20" customFormat="1" x14ac:dyDescent="0.35">
      <c r="B32" s="106"/>
      <c r="C32" s="99"/>
      <c r="D32" s="99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5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</row>
    <row r="33" spans="2:106" s="20" customFormat="1" x14ac:dyDescent="0.35">
      <c r="B33" s="106"/>
      <c r="C33" s="99"/>
      <c r="D33" s="99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5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</row>
    <row r="34" spans="2:106" s="20" customFormat="1" x14ac:dyDescent="0.35">
      <c r="B34" s="106"/>
      <c r="C34" s="99"/>
      <c r="D34" s="99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5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</row>
    <row r="35" spans="2:106" s="20" customFormat="1" x14ac:dyDescent="0.35">
      <c r="B35" s="106"/>
      <c r="C35" s="99"/>
      <c r="D35" s="99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5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</row>
    <row r="36" spans="2:106" s="20" customFormat="1" x14ac:dyDescent="0.35">
      <c r="B36" s="106"/>
      <c r="C36" s="99"/>
      <c r="D36" s="99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5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</row>
    <row r="37" spans="2:106" s="20" customFormat="1" x14ac:dyDescent="0.35">
      <c r="B37" s="106"/>
      <c r="C37" s="99"/>
      <c r="D37" s="99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5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</row>
    <row r="38" spans="2:106" s="20" customFormat="1" x14ac:dyDescent="0.35">
      <c r="B38" s="106"/>
      <c r="C38" s="99"/>
      <c r="D38" s="99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5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</row>
    <row r="39" spans="2:106" s="20" customFormat="1" x14ac:dyDescent="0.35">
      <c r="B39" s="106"/>
      <c r="C39" s="99"/>
      <c r="D39" s="99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5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</row>
    <row r="40" spans="2:106" s="20" customFormat="1" x14ac:dyDescent="0.35">
      <c r="B40" s="106"/>
      <c r="C40" s="99"/>
      <c r="D40" s="99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5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</row>
    <row r="41" spans="2:106" s="20" customFormat="1" x14ac:dyDescent="0.35">
      <c r="B41" s="106"/>
      <c r="C41" s="99"/>
      <c r="D41" s="99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5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</row>
    <row r="42" spans="2:106" s="20" customFormat="1" x14ac:dyDescent="0.35">
      <c r="B42" s="106"/>
      <c r="C42" s="99"/>
      <c r="D42" s="99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5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</row>
    <row r="43" spans="2:106" s="20" customFormat="1" x14ac:dyDescent="0.35">
      <c r="B43" s="106"/>
      <c r="C43" s="99"/>
      <c r="D43" s="99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5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</row>
    <row r="44" spans="2:106" s="20" customFormat="1" x14ac:dyDescent="0.35">
      <c r="B44" s="106"/>
      <c r="C44" s="99"/>
      <c r="D44" s="99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5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</row>
    <row r="45" spans="2:106" s="20" customFormat="1" x14ac:dyDescent="0.35">
      <c r="B45" s="106"/>
      <c r="C45" s="99"/>
      <c r="D45" s="99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5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</row>
    <row r="46" spans="2:106" s="20" customFormat="1" x14ac:dyDescent="0.35">
      <c r="B46" s="106"/>
      <c r="C46" s="99"/>
      <c r="D46" s="99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5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</row>
    <row r="47" spans="2:106" s="20" customFormat="1" x14ac:dyDescent="0.35">
      <c r="B47" s="106"/>
      <c r="C47" s="99"/>
      <c r="D47" s="99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5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</row>
    <row r="48" spans="2:106" s="20" customFormat="1" x14ac:dyDescent="0.35">
      <c r="B48" s="106"/>
      <c r="C48" s="99"/>
      <c r="D48" s="99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5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</row>
    <row r="49" spans="2:106" s="20" customFormat="1" x14ac:dyDescent="0.35">
      <c r="B49" s="106"/>
      <c r="C49" s="99"/>
      <c r="D49" s="99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5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</row>
    <row r="50" spans="2:106" s="20" customFormat="1" x14ac:dyDescent="0.35">
      <c r="B50" s="106"/>
      <c r="C50" s="99"/>
      <c r="D50" s="99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5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</row>
    <row r="51" spans="2:106" s="20" customFormat="1" x14ac:dyDescent="0.35">
      <c r="B51" s="106"/>
      <c r="C51" s="99"/>
      <c r="D51" s="99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5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</row>
    <row r="52" spans="2:106" s="20" customFormat="1" x14ac:dyDescent="0.35">
      <c r="B52" s="106"/>
      <c r="C52" s="99"/>
      <c r="D52" s="99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5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</row>
    <row r="53" spans="2:106" s="20" customFormat="1" x14ac:dyDescent="0.35">
      <c r="B53" s="106"/>
      <c r="C53" s="99"/>
      <c r="D53" s="99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5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</row>
    <row r="54" spans="2:106" s="20" customFormat="1" x14ac:dyDescent="0.35">
      <c r="B54" s="106"/>
      <c r="C54" s="99"/>
      <c r="D54" s="99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5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</row>
    <row r="55" spans="2:106" s="20" customFormat="1" x14ac:dyDescent="0.35">
      <c r="B55" s="106"/>
      <c r="C55" s="99"/>
      <c r="D55" s="99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5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</row>
    <row r="56" spans="2:106" s="20" customFormat="1" x14ac:dyDescent="0.35">
      <c r="B56" s="106"/>
      <c r="C56" s="99"/>
      <c r="D56" s="99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5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</row>
    <row r="57" spans="2:106" s="20" customFormat="1" x14ac:dyDescent="0.35">
      <c r="B57" s="106"/>
      <c r="C57" s="99"/>
      <c r="D57" s="99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5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</row>
    <row r="58" spans="2:106" s="20" customFormat="1" x14ac:dyDescent="0.35">
      <c r="B58" s="106"/>
      <c r="C58" s="99"/>
      <c r="D58" s="99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5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</row>
    <row r="59" spans="2:106" s="20" customFormat="1" x14ac:dyDescent="0.35">
      <c r="B59" s="106"/>
      <c r="C59" s="99"/>
      <c r="D59" s="99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5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</row>
    <row r="60" spans="2:106" s="20" customFormat="1" x14ac:dyDescent="0.35">
      <c r="B60" s="106"/>
      <c r="C60" s="99"/>
      <c r="D60" s="99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5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</row>
    <row r="61" spans="2:106" s="20" customFormat="1" x14ac:dyDescent="0.35">
      <c r="B61" s="106"/>
      <c r="C61" s="99"/>
      <c r="D61" s="99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5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</row>
    <row r="62" spans="2:106" s="20" customFormat="1" x14ac:dyDescent="0.35">
      <c r="B62" s="106"/>
      <c r="C62" s="99"/>
      <c r="D62" s="99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5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</row>
    <row r="63" spans="2:106" s="20" customFormat="1" x14ac:dyDescent="0.35">
      <c r="B63" s="106"/>
      <c r="C63" s="99"/>
      <c r="D63" s="99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5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</row>
    <row r="64" spans="2:106" s="20" customFormat="1" x14ac:dyDescent="0.35">
      <c r="B64" s="106"/>
      <c r="C64" s="99"/>
      <c r="D64" s="99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5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</row>
    <row r="65" spans="2:106" s="20" customFormat="1" x14ac:dyDescent="0.35">
      <c r="B65" s="106"/>
      <c r="C65" s="99"/>
      <c r="D65" s="99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5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</row>
    <row r="66" spans="2:106" s="20" customFormat="1" x14ac:dyDescent="0.35">
      <c r="B66" s="106"/>
      <c r="C66" s="99"/>
      <c r="D66" s="99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5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</row>
    <row r="67" spans="2:106" s="20" customFormat="1" x14ac:dyDescent="0.35">
      <c r="B67" s="106"/>
      <c r="C67" s="99"/>
      <c r="D67" s="99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5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</row>
    <row r="68" spans="2:106" s="20" customFormat="1" x14ac:dyDescent="0.35">
      <c r="B68" s="106"/>
      <c r="C68" s="99"/>
      <c r="D68" s="99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5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</row>
    <row r="69" spans="2:106" s="20" customFormat="1" x14ac:dyDescent="0.35">
      <c r="B69" s="106"/>
      <c r="C69" s="99"/>
      <c r="D69" s="99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5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</row>
    <row r="70" spans="2:106" s="20" customFormat="1" x14ac:dyDescent="0.35">
      <c r="B70" s="106"/>
      <c r="C70" s="99"/>
      <c r="D70" s="99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5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</row>
    <row r="71" spans="2:106" s="20" customFormat="1" x14ac:dyDescent="0.35">
      <c r="B71" s="106"/>
      <c r="C71" s="99"/>
      <c r="D71" s="99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5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</row>
    <row r="72" spans="2:106" s="20" customFormat="1" x14ac:dyDescent="0.35">
      <c r="B72" s="106"/>
      <c r="C72" s="99"/>
      <c r="D72" s="99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5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</row>
    <row r="73" spans="2:106" s="20" customFormat="1" x14ac:dyDescent="0.35">
      <c r="B73" s="106"/>
      <c r="C73" s="99"/>
      <c r="D73" s="99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5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</row>
    <row r="74" spans="2:106" s="20" customFormat="1" x14ac:dyDescent="0.35">
      <c r="B74" s="106"/>
      <c r="C74" s="99"/>
      <c r="D74" s="99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5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</row>
    <row r="75" spans="2:106" s="20" customFormat="1" x14ac:dyDescent="0.35">
      <c r="B75" s="106"/>
      <c r="C75" s="99"/>
      <c r="D75" s="99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5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</row>
    <row r="76" spans="2:106" s="20" customFormat="1" x14ac:dyDescent="0.35">
      <c r="B76" s="106"/>
      <c r="C76" s="99"/>
      <c r="D76" s="99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5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</row>
    <row r="77" spans="2:106" s="20" customFormat="1" x14ac:dyDescent="0.35">
      <c r="B77" s="106"/>
      <c r="C77" s="99"/>
      <c r="D77" s="99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5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</row>
    <row r="78" spans="2:106" s="20" customFormat="1" x14ac:dyDescent="0.35">
      <c r="B78" s="106"/>
      <c r="C78" s="99"/>
      <c r="D78" s="99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5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</row>
    <row r="79" spans="2:106" s="20" customFormat="1" x14ac:dyDescent="0.35">
      <c r="B79" s="106"/>
      <c r="C79" s="99"/>
      <c r="D79" s="99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5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</row>
    <row r="80" spans="2:106" s="20" customFormat="1" x14ac:dyDescent="0.35">
      <c r="B80" s="106"/>
      <c r="C80" s="99"/>
      <c r="D80" s="99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5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</row>
    <row r="81" spans="2:106" s="20" customFormat="1" x14ac:dyDescent="0.35">
      <c r="B81" s="106"/>
      <c r="C81" s="99"/>
      <c r="D81" s="99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5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</row>
    <row r="82" spans="2:106" s="20" customFormat="1" x14ac:dyDescent="0.35">
      <c r="B82" s="106"/>
      <c r="C82" s="99"/>
      <c r="D82" s="99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5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</row>
    <row r="83" spans="2:106" s="20" customFormat="1" x14ac:dyDescent="0.35">
      <c r="B83" s="106"/>
      <c r="C83" s="99"/>
      <c r="D83" s="99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5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</row>
    <row r="84" spans="2:106" s="20" customFormat="1" x14ac:dyDescent="0.35">
      <c r="B84" s="106"/>
      <c r="C84" s="99"/>
      <c r="D84" s="99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5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</row>
    <row r="85" spans="2:106" s="20" customFormat="1" x14ac:dyDescent="0.35">
      <c r="B85" s="106"/>
      <c r="C85" s="99"/>
      <c r="D85" s="99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5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</row>
    <row r="86" spans="2:106" s="20" customFormat="1" x14ac:dyDescent="0.35">
      <c r="B86" s="106"/>
      <c r="C86" s="99"/>
      <c r="D86" s="99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5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</row>
    <row r="87" spans="2:106" s="20" customFormat="1" x14ac:dyDescent="0.35">
      <c r="B87" s="106"/>
      <c r="C87" s="99"/>
      <c r="D87" s="99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5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</row>
    <row r="88" spans="2:106" s="20" customFormat="1" x14ac:dyDescent="0.35">
      <c r="B88" s="106"/>
      <c r="C88" s="99"/>
      <c r="D88" s="99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5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</row>
    <row r="89" spans="2:106" s="20" customFormat="1" x14ac:dyDescent="0.35">
      <c r="B89" s="106"/>
      <c r="C89" s="99"/>
      <c r="D89" s="99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5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</row>
    <row r="90" spans="2:106" s="20" customFormat="1" x14ac:dyDescent="0.35">
      <c r="B90" s="106"/>
      <c r="C90" s="99"/>
      <c r="D90" s="99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5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</row>
    <row r="91" spans="2:106" s="20" customFormat="1" x14ac:dyDescent="0.35">
      <c r="B91" s="106"/>
      <c r="C91" s="99"/>
      <c r="D91" s="99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5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</row>
    <row r="92" spans="2:106" s="20" customFormat="1" x14ac:dyDescent="0.35">
      <c r="B92" s="106"/>
      <c r="C92" s="99"/>
      <c r="D92" s="99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5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</row>
    <row r="93" spans="2:106" s="20" customFormat="1" x14ac:dyDescent="0.35">
      <c r="B93" s="106"/>
      <c r="C93" s="99"/>
      <c r="D93" s="99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5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</row>
    <row r="94" spans="2:106" s="20" customFormat="1" x14ac:dyDescent="0.35">
      <c r="B94" s="106"/>
      <c r="C94" s="99"/>
      <c r="D94" s="99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5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</row>
    <row r="95" spans="2:106" s="20" customFormat="1" x14ac:dyDescent="0.35">
      <c r="B95" s="106"/>
      <c r="C95" s="99"/>
      <c r="D95" s="99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5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</row>
    <row r="96" spans="2:106" s="20" customFormat="1" x14ac:dyDescent="0.35">
      <c r="B96" s="106"/>
      <c r="C96" s="99"/>
      <c r="D96" s="99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5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</row>
    <row r="97" spans="2:106" s="20" customFormat="1" x14ac:dyDescent="0.35">
      <c r="B97" s="106"/>
      <c r="C97" s="99"/>
      <c r="D97" s="99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5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</row>
    <row r="98" spans="2:106" s="20" customFormat="1" x14ac:dyDescent="0.35">
      <c r="B98" s="106"/>
      <c r="C98" s="99"/>
      <c r="D98" s="99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5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</row>
    <row r="99" spans="2:106" s="20" customFormat="1" x14ac:dyDescent="0.35">
      <c r="B99" s="106"/>
      <c r="C99" s="99"/>
      <c r="D99" s="99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5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</row>
    <row r="100" spans="2:106" s="20" customFormat="1" x14ac:dyDescent="0.35">
      <c r="B100" s="106"/>
      <c r="C100" s="99"/>
      <c r="D100" s="99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5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</row>
    <row r="101" spans="2:106" s="20" customFormat="1" x14ac:dyDescent="0.35">
      <c r="B101" s="106"/>
      <c r="C101" s="99"/>
      <c r="D101" s="99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5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</row>
    <row r="102" spans="2:106" s="20" customFormat="1" x14ac:dyDescent="0.35">
      <c r="B102" s="106"/>
      <c r="C102" s="99"/>
      <c r="D102" s="99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5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</row>
    <row r="103" spans="2:106" s="20" customFormat="1" x14ac:dyDescent="0.35">
      <c r="B103" s="106"/>
      <c r="C103" s="99"/>
      <c r="D103" s="99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5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</row>
    <row r="104" spans="2:106" s="20" customFormat="1" x14ac:dyDescent="0.35">
      <c r="B104" s="106"/>
      <c r="C104" s="99"/>
      <c r="D104" s="99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5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</row>
    <row r="105" spans="2:106" s="20" customFormat="1" x14ac:dyDescent="0.35">
      <c r="B105" s="106"/>
      <c r="C105" s="99"/>
      <c r="D105" s="99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5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</row>
    <row r="106" spans="2:106" s="20" customFormat="1" x14ac:dyDescent="0.35">
      <c r="B106" s="106"/>
      <c r="C106" s="99"/>
      <c r="D106" s="99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5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</row>
    <row r="107" spans="2:106" s="20" customFormat="1" x14ac:dyDescent="0.35">
      <c r="B107" s="106"/>
      <c r="C107" s="99"/>
      <c r="D107" s="99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5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</row>
    <row r="108" spans="2:106" s="20" customFormat="1" x14ac:dyDescent="0.35">
      <c r="B108" s="106"/>
      <c r="C108" s="99"/>
      <c r="D108" s="99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5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</row>
    <row r="109" spans="2:106" s="20" customFormat="1" x14ac:dyDescent="0.35">
      <c r="B109" s="106"/>
      <c r="C109" s="99"/>
      <c r="D109" s="99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5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</row>
    <row r="110" spans="2:106" s="20" customFormat="1" x14ac:dyDescent="0.35">
      <c r="B110" s="106"/>
      <c r="C110" s="99"/>
      <c r="D110" s="99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5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</row>
    <row r="111" spans="2:106" s="20" customFormat="1" x14ac:dyDescent="0.35">
      <c r="B111" s="106"/>
      <c r="C111" s="99"/>
      <c r="D111" s="99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5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</row>
    <row r="112" spans="2:106" s="20" customFormat="1" x14ac:dyDescent="0.35">
      <c r="B112" s="106"/>
      <c r="C112" s="99"/>
      <c r="D112" s="99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5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</row>
    <row r="113" spans="2:106" s="20" customFormat="1" x14ac:dyDescent="0.35">
      <c r="B113" s="106"/>
      <c r="C113" s="99"/>
      <c r="D113" s="99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5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</row>
    <row r="114" spans="2:106" s="20" customFormat="1" x14ac:dyDescent="0.35">
      <c r="B114" s="106"/>
      <c r="C114" s="99"/>
      <c r="D114" s="99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5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</row>
    <row r="115" spans="2:106" s="20" customFormat="1" x14ac:dyDescent="0.35">
      <c r="B115" s="106"/>
      <c r="C115" s="99"/>
      <c r="D115" s="99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5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</row>
    <row r="116" spans="2:106" s="20" customFormat="1" x14ac:dyDescent="0.35">
      <c r="B116" s="106"/>
      <c r="C116" s="99"/>
      <c r="D116" s="99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5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</row>
    <row r="117" spans="2:106" s="20" customFormat="1" x14ac:dyDescent="0.35">
      <c r="B117" s="106"/>
      <c r="C117" s="99"/>
      <c r="D117" s="99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5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</row>
    <row r="118" spans="2:106" s="20" customFormat="1" x14ac:dyDescent="0.35">
      <c r="B118" s="106"/>
      <c r="C118" s="99"/>
      <c r="D118" s="99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5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</row>
    <row r="119" spans="2:106" s="20" customFormat="1" x14ac:dyDescent="0.35">
      <c r="B119" s="106"/>
      <c r="C119" s="99"/>
      <c r="D119" s="99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5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</row>
    <row r="120" spans="2:106" s="20" customFormat="1" x14ac:dyDescent="0.35">
      <c r="B120" s="106"/>
      <c r="C120" s="99"/>
      <c r="D120" s="99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5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</row>
    <row r="121" spans="2:106" s="20" customFormat="1" x14ac:dyDescent="0.35">
      <c r="B121" s="106"/>
      <c r="C121" s="99"/>
      <c r="D121" s="99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5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</row>
    <row r="122" spans="2:106" s="20" customFormat="1" x14ac:dyDescent="0.35">
      <c r="B122" s="106"/>
      <c r="C122" s="99"/>
      <c r="D122" s="99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5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</row>
    <row r="123" spans="2:106" s="20" customFormat="1" x14ac:dyDescent="0.35">
      <c r="B123" s="106"/>
      <c r="C123" s="99"/>
      <c r="D123" s="99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5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</row>
    <row r="124" spans="2:106" s="20" customFormat="1" x14ac:dyDescent="0.35">
      <c r="B124" s="106"/>
      <c r="C124" s="99"/>
      <c r="D124" s="99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5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</row>
    <row r="125" spans="2:106" s="20" customFormat="1" x14ac:dyDescent="0.35">
      <c r="B125" s="106"/>
      <c r="C125" s="99"/>
      <c r="D125" s="99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5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</row>
    <row r="126" spans="2:106" s="20" customFormat="1" x14ac:dyDescent="0.35">
      <c r="B126" s="106"/>
      <c r="C126" s="99"/>
      <c r="D126" s="99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5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</row>
    <row r="127" spans="2:106" s="20" customFormat="1" x14ac:dyDescent="0.35">
      <c r="B127" s="106"/>
      <c r="C127" s="99"/>
      <c r="D127" s="99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5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</row>
  </sheetData>
  <mergeCells count="2">
    <mergeCell ref="A5:B5"/>
    <mergeCell ref="A8:B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2089-7F79-44AF-8FB4-6200A256C3BF}">
  <dimension ref="A1:AG829"/>
  <sheetViews>
    <sheetView tabSelected="1" topLeftCell="C55" zoomScale="80" zoomScaleNormal="80" workbookViewId="0">
      <selection activeCell="M71" sqref="M71"/>
    </sheetView>
  </sheetViews>
  <sheetFormatPr defaultRowHeight="14.5" x14ac:dyDescent="0.35"/>
  <cols>
    <col min="1" max="1" width="42.26953125" bestFit="1" customWidth="1"/>
    <col min="2" max="2" width="35.54296875" bestFit="1" customWidth="1"/>
    <col min="8" max="8" width="12.26953125" bestFit="1" customWidth="1"/>
    <col min="13" max="13" width="12.26953125" bestFit="1" customWidth="1"/>
    <col min="19" max="19" width="12" style="15" customWidth="1"/>
    <col min="20" max="25" width="14.1796875" style="15" customWidth="1"/>
    <col min="26" max="26" width="12.26953125" style="15" customWidth="1"/>
    <col min="27" max="28" width="11.26953125" style="15" customWidth="1"/>
    <col min="29" max="29" width="9.1796875" style="15"/>
    <col min="33" max="33" width="35.54296875" bestFit="1" customWidth="1"/>
  </cols>
  <sheetData>
    <row r="1" spans="1:33" s="165" customFormat="1" ht="18.5" x14ac:dyDescent="0.35">
      <c r="A1" s="251" t="s">
        <v>108</v>
      </c>
      <c r="B1" s="251"/>
      <c r="C1" s="251"/>
      <c r="D1" s="251"/>
      <c r="E1" s="251"/>
      <c r="F1" s="251"/>
      <c r="G1" s="171"/>
      <c r="H1" s="250" t="s">
        <v>107</v>
      </c>
      <c r="I1" s="250"/>
      <c r="J1" s="250"/>
      <c r="K1" s="250"/>
      <c r="L1" s="172"/>
      <c r="M1" s="252" t="s">
        <v>109</v>
      </c>
      <c r="N1" s="252"/>
      <c r="O1" s="252"/>
      <c r="P1" s="252"/>
      <c r="R1" s="249" t="s">
        <v>110</v>
      </c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</row>
    <row r="2" spans="1:33" s="175" customFormat="1" ht="58" x14ac:dyDescent="0.35">
      <c r="A2" s="173" t="s">
        <v>105</v>
      </c>
      <c r="B2" s="249" t="s">
        <v>106</v>
      </c>
      <c r="C2" s="249"/>
      <c r="D2" s="249"/>
      <c r="E2" s="249"/>
      <c r="F2" s="249"/>
      <c r="G2" s="173"/>
      <c r="H2" s="173" t="s">
        <v>105</v>
      </c>
      <c r="I2" s="249" t="s">
        <v>106</v>
      </c>
      <c r="J2" s="249"/>
      <c r="K2" s="249"/>
      <c r="L2" s="174"/>
      <c r="M2" s="173" t="s">
        <v>105</v>
      </c>
      <c r="N2" s="249" t="s">
        <v>106</v>
      </c>
      <c r="O2" s="249"/>
      <c r="P2" s="249"/>
      <c r="R2" s="165"/>
      <c r="S2" s="168" t="s">
        <v>0</v>
      </c>
      <c r="T2" s="169" t="s">
        <v>8</v>
      </c>
      <c r="U2" s="169" t="s">
        <v>9</v>
      </c>
      <c r="V2" s="169" t="s">
        <v>100</v>
      </c>
      <c r="W2" s="169" t="s">
        <v>12</v>
      </c>
      <c r="X2" s="169" t="s">
        <v>13</v>
      </c>
      <c r="Y2" s="169" t="s">
        <v>15</v>
      </c>
      <c r="Z2" s="169" t="s">
        <v>115</v>
      </c>
      <c r="AA2" s="169" t="s">
        <v>116</v>
      </c>
      <c r="AB2" s="218"/>
      <c r="AC2" s="170" t="s">
        <v>27</v>
      </c>
    </row>
    <row r="3" spans="1:33" x14ac:dyDescent="0.35">
      <c r="A3" t="s">
        <v>8</v>
      </c>
      <c r="B3" s="165" t="s">
        <v>98</v>
      </c>
      <c r="C3" s="165">
        <v>2013</v>
      </c>
      <c r="D3" s="165">
        <v>1</v>
      </c>
      <c r="E3" s="165">
        <v>23</v>
      </c>
      <c r="F3" s="165"/>
      <c r="H3" t="str">
        <f>"701D"&amp;I3&amp;J3</f>
        <v>701D201310</v>
      </c>
      <c r="I3" s="165">
        <v>2013</v>
      </c>
      <c r="J3" s="165">
        <v>10</v>
      </c>
      <c r="K3" s="165">
        <v>10</v>
      </c>
      <c r="L3" s="165"/>
      <c r="M3" t="str">
        <f>"701D"&amp;N3&amp;O3</f>
        <v>701D201310</v>
      </c>
      <c r="N3" s="165">
        <v>2013</v>
      </c>
      <c r="O3" s="165">
        <v>10</v>
      </c>
      <c r="P3" s="165">
        <v>3</v>
      </c>
      <c r="S3" s="166" t="s">
        <v>31</v>
      </c>
      <c r="T3" s="166" t="s">
        <v>1</v>
      </c>
      <c r="U3" s="166" t="s">
        <v>4</v>
      </c>
      <c r="V3" s="167" t="s">
        <v>3</v>
      </c>
      <c r="W3" s="167" t="s">
        <v>6</v>
      </c>
      <c r="X3" s="167" t="s">
        <v>2</v>
      </c>
      <c r="Y3" s="167" t="s">
        <v>5</v>
      </c>
      <c r="Z3" s="167" t="s">
        <v>117</v>
      </c>
      <c r="AA3" s="167" t="s">
        <v>118</v>
      </c>
      <c r="AB3" s="219"/>
      <c r="AC3" s="166" t="s">
        <v>27</v>
      </c>
      <c r="AF3" s="161" t="s">
        <v>31</v>
      </c>
      <c r="AG3" t="s">
        <v>31</v>
      </c>
    </row>
    <row r="4" spans="1:33" x14ac:dyDescent="0.35">
      <c r="A4" t="s">
        <v>8</v>
      </c>
      <c r="B4" s="165" t="s">
        <v>98</v>
      </c>
      <c r="C4" s="165">
        <v>2013</v>
      </c>
      <c r="D4" s="165">
        <v>2</v>
      </c>
      <c r="E4" s="165">
        <v>15</v>
      </c>
      <c r="F4" s="165"/>
      <c r="H4" t="str">
        <f t="shared" ref="H4:H67" si="0">"701D"&amp;I4&amp;J4</f>
        <v>701D201311</v>
      </c>
      <c r="I4" s="165">
        <v>2013</v>
      </c>
      <c r="J4" s="165">
        <v>11</v>
      </c>
      <c r="K4" s="165">
        <v>14</v>
      </c>
      <c r="L4" s="165"/>
      <c r="M4" t="str">
        <f t="shared" ref="M4:M67" si="1">"701D"&amp;N4&amp;O4</f>
        <v>701D201311</v>
      </c>
      <c r="N4" s="165">
        <v>2013</v>
      </c>
      <c r="O4" s="165">
        <v>11</v>
      </c>
      <c r="P4" s="165">
        <v>6</v>
      </c>
      <c r="R4" s="158">
        <v>41913</v>
      </c>
      <c r="S4" s="15">
        <f t="shared" ref="S4:S61" si="2">_xlfn.IFNA(VLOOKUP(S$2&amp;YEAR($R4)&amp;MONTH($R4), $H:$K, 4, FALSE), 0)</f>
        <v>20</v>
      </c>
      <c r="T4" s="15">
        <f t="shared" ref="T4:AA19" si="3">_xlfn.IFNA(VLOOKUP(T$2&amp;YEAR($R4)&amp;MONTH($R4), $A:$F, 6, FALSE), 0)</f>
        <v>0</v>
      </c>
      <c r="U4" s="15">
        <f t="shared" si="3"/>
        <v>0</v>
      </c>
      <c r="V4" s="15">
        <f t="shared" si="3"/>
        <v>0</v>
      </c>
      <c r="W4" s="15">
        <f t="shared" si="3"/>
        <v>0</v>
      </c>
      <c r="X4" s="15">
        <f t="shared" si="3"/>
        <v>0</v>
      </c>
      <c r="Y4" s="15">
        <f t="shared" si="3"/>
        <v>0</v>
      </c>
      <c r="Z4" s="15">
        <f>_xlfn.IFNA(VLOOKUP(Z$2&amp;YEAR($R4)&amp;MONTH($R4), $A:$F, 6, FALSE), 0)</f>
        <v>0</v>
      </c>
      <c r="AA4" s="15">
        <f t="shared" si="3"/>
        <v>0</v>
      </c>
      <c r="AC4" s="15">
        <f t="shared" ref="AC4:AC45" si="4">_xlfn.IFNA(VLOOKUP(S$2&amp;YEAR($R4)&amp;MONTH($R4), $M:$P, 4, FALSE), 0)</f>
        <v>3</v>
      </c>
      <c r="AF4" s="161" t="s">
        <v>1</v>
      </c>
      <c r="AG4" t="s">
        <v>8</v>
      </c>
    </row>
    <row r="5" spans="1:33" x14ac:dyDescent="0.35">
      <c r="A5" t="s">
        <v>8</v>
      </c>
      <c r="B5" s="165" t="s">
        <v>98</v>
      </c>
      <c r="C5" s="165">
        <v>2013</v>
      </c>
      <c r="D5" s="165">
        <v>3</v>
      </c>
      <c r="E5" s="165">
        <v>10</v>
      </c>
      <c r="F5" s="165"/>
      <c r="H5" t="str">
        <f t="shared" si="0"/>
        <v>701D201312</v>
      </c>
      <c r="I5" s="165">
        <v>2013</v>
      </c>
      <c r="J5" s="165">
        <v>12</v>
      </c>
      <c r="K5" s="165">
        <v>13</v>
      </c>
      <c r="L5" s="165"/>
      <c r="M5" t="str">
        <f t="shared" si="1"/>
        <v>701D201312</v>
      </c>
      <c r="N5" s="165">
        <v>2013</v>
      </c>
      <c r="O5" s="165">
        <v>12</v>
      </c>
      <c r="P5" s="165">
        <v>4</v>
      </c>
      <c r="R5" s="158">
        <v>41944</v>
      </c>
      <c r="S5" s="15">
        <f t="shared" si="2"/>
        <v>13</v>
      </c>
      <c r="T5" s="15">
        <f t="shared" si="3"/>
        <v>0</v>
      </c>
      <c r="U5" s="15">
        <f t="shared" si="3"/>
        <v>0</v>
      </c>
      <c r="V5" s="15">
        <f t="shared" si="3"/>
        <v>0</v>
      </c>
      <c r="W5" s="15">
        <f t="shared" si="3"/>
        <v>0</v>
      </c>
      <c r="X5" s="15">
        <f t="shared" si="3"/>
        <v>0</v>
      </c>
      <c r="Y5" s="15">
        <f t="shared" si="3"/>
        <v>0</v>
      </c>
      <c r="Z5" s="15">
        <f t="shared" si="3"/>
        <v>0</v>
      </c>
      <c r="AA5" s="15">
        <f t="shared" si="3"/>
        <v>0</v>
      </c>
      <c r="AC5" s="15">
        <f t="shared" si="4"/>
        <v>1</v>
      </c>
      <c r="AF5" s="161" t="s">
        <v>4</v>
      </c>
      <c r="AG5" t="s">
        <v>9</v>
      </c>
    </row>
    <row r="6" spans="1:33" x14ac:dyDescent="0.35">
      <c r="A6" t="s">
        <v>8</v>
      </c>
      <c r="B6" s="165" t="s">
        <v>98</v>
      </c>
      <c r="C6" s="165">
        <v>2013</v>
      </c>
      <c r="D6" s="165">
        <v>4</v>
      </c>
      <c r="E6" s="165">
        <v>15</v>
      </c>
      <c r="F6" s="165"/>
      <c r="H6" t="str">
        <f t="shared" si="0"/>
        <v>701D20141</v>
      </c>
      <c r="I6" s="165">
        <v>2014</v>
      </c>
      <c r="J6" s="165">
        <v>1</v>
      </c>
      <c r="K6" s="165">
        <v>10</v>
      </c>
      <c r="L6" s="165"/>
      <c r="M6" t="str">
        <f t="shared" si="1"/>
        <v>701D20141</v>
      </c>
      <c r="N6" s="165">
        <v>2014</v>
      </c>
      <c r="O6" s="165">
        <v>1</v>
      </c>
      <c r="P6" s="165">
        <v>3</v>
      </c>
      <c r="R6" s="158">
        <v>41974</v>
      </c>
      <c r="S6" s="15">
        <f t="shared" si="2"/>
        <v>9</v>
      </c>
      <c r="T6" s="15">
        <f t="shared" si="3"/>
        <v>0</v>
      </c>
      <c r="U6" s="15">
        <f t="shared" si="3"/>
        <v>0</v>
      </c>
      <c r="V6" s="15">
        <f t="shared" si="3"/>
        <v>0</v>
      </c>
      <c r="W6" s="15">
        <f t="shared" si="3"/>
        <v>0</v>
      </c>
      <c r="X6" s="15">
        <f t="shared" si="3"/>
        <v>0</v>
      </c>
      <c r="Y6" s="15">
        <f t="shared" si="3"/>
        <v>0</v>
      </c>
      <c r="Z6" s="15">
        <f t="shared" si="3"/>
        <v>0</v>
      </c>
      <c r="AA6" s="15">
        <f t="shared" si="3"/>
        <v>0</v>
      </c>
      <c r="AC6" s="15">
        <f t="shared" si="4"/>
        <v>2</v>
      </c>
      <c r="AF6" s="162" t="s">
        <v>3</v>
      </c>
      <c r="AG6" t="s">
        <v>100</v>
      </c>
    </row>
    <row r="7" spans="1:33" x14ac:dyDescent="0.35">
      <c r="A7" t="s">
        <v>8</v>
      </c>
      <c r="B7" s="165" t="s">
        <v>98</v>
      </c>
      <c r="C7" s="165">
        <v>2013</v>
      </c>
      <c r="D7" s="165">
        <v>5</v>
      </c>
      <c r="E7" s="165">
        <v>23</v>
      </c>
      <c r="F7" s="165"/>
      <c r="H7" t="str">
        <f t="shared" si="0"/>
        <v>701D20142</v>
      </c>
      <c r="I7" s="165">
        <v>2014</v>
      </c>
      <c r="J7" s="165">
        <v>2</v>
      </c>
      <c r="K7" s="165">
        <v>19</v>
      </c>
      <c r="L7" s="165"/>
      <c r="M7" t="str">
        <f t="shared" si="1"/>
        <v>701D20142</v>
      </c>
      <c r="N7" s="165">
        <v>2014</v>
      </c>
      <c r="O7" s="165">
        <v>2</v>
      </c>
      <c r="P7" s="165">
        <v>5</v>
      </c>
      <c r="R7" s="158">
        <v>42005</v>
      </c>
      <c r="S7" s="15">
        <f t="shared" si="2"/>
        <v>10</v>
      </c>
      <c r="T7" s="15">
        <f t="shared" si="3"/>
        <v>0</v>
      </c>
      <c r="U7" s="15">
        <f t="shared" si="3"/>
        <v>0</v>
      </c>
      <c r="V7" s="15">
        <f t="shared" si="3"/>
        <v>0</v>
      </c>
      <c r="W7" s="15">
        <f t="shared" si="3"/>
        <v>0</v>
      </c>
      <c r="X7" s="15">
        <f t="shared" si="3"/>
        <v>0</v>
      </c>
      <c r="Y7" s="15">
        <f t="shared" si="3"/>
        <v>0</v>
      </c>
      <c r="Z7" s="15">
        <f t="shared" si="3"/>
        <v>0</v>
      </c>
      <c r="AA7" s="15">
        <f t="shared" si="3"/>
        <v>0</v>
      </c>
      <c r="AC7" s="15">
        <f t="shared" si="4"/>
        <v>1</v>
      </c>
      <c r="AF7" s="162" t="s">
        <v>6</v>
      </c>
      <c r="AG7" t="s">
        <v>12</v>
      </c>
    </row>
    <row r="8" spans="1:33" x14ac:dyDescent="0.35">
      <c r="A8" t="s">
        <v>8</v>
      </c>
      <c r="B8" s="165" t="s">
        <v>98</v>
      </c>
      <c r="C8" s="165">
        <v>2013</v>
      </c>
      <c r="D8" s="165">
        <v>6</v>
      </c>
      <c r="E8" s="165">
        <v>21</v>
      </c>
      <c r="F8" s="165"/>
      <c r="H8" t="str">
        <f t="shared" si="0"/>
        <v>701D20143</v>
      </c>
      <c r="I8" s="165">
        <v>2014</v>
      </c>
      <c r="J8" s="165">
        <v>3</v>
      </c>
      <c r="K8" s="165">
        <v>17</v>
      </c>
      <c r="L8" s="165"/>
      <c r="M8" t="str">
        <f t="shared" si="1"/>
        <v>701D20143</v>
      </c>
      <c r="N8" s="165">
        <v>2014</v>
      </c>
      <c r="O8" s="165">
        <v>3</v>
      </c>
      <c r="P8" s="165">
        <v>5</v>
      </c>
      <c r="R8" s="158">
        <v>42036</v>
      </c>
      <c r="S8" s="15">
        <f t="shared" si="2"/>
        <v>15</v>
      </c>
      <c r="T8" s="15">
        <f t="shared" si="3"/>
        <v>0</v>
      </c>
      <c r="U8" s="15">
        <f t="shared" si="3"/>
        <v>0</v>
      </c>
      <c r="V8" s="15">
        <f t="shared" si="3"/>
        <v>0</v>
      </c>
      <c r="W8" s="15">
        <f t="shared" si="3"/>
        <v>0</v>
      </c>
      <c r="X8" s="15">
        <f t="shared" si="3"/>
        <v>0</v>
      </c>
      <c r="Y8" s="15">
        <f t="shared" si="3"/>
        <v>0</v>
      </c>
      <c r="Z8" s="15">
        <f t="shared" si="3"/>
        <v>0</v>
      </c>
      <c r="AA8" s="15">
        <f t="shared" si="3"/>
        <v>0</v>
      </c>
      <c r="AC8" s="15">
        <f t="shared" si="4"/>
        <v>3</v>
      </c>
      <c r="AF8" s="162" t="s">
        <v>2</v>
      </c>
      <c r="AG8" t="s">
        <v>13</v>
      </c>
    </row>
    <row r="9" spans="1:33" x14ac:dyDescent="0.35">
      <c r="A9" t="s">
        <v>8</v>
      </c>
      <c r="B9" s="165" t="s">
        <v>98</v>
      </c>
      <c r="C9" s="165">
        <v>2013</v>
      </c>
      <c r="D9" s="165">
        <v>7</v>
      </c>
      <c r="E9" s="165">
        <v>19</v>
      </c>
      <c r="F9" s="165"/>
      <c r="H9" t="str">
        <f t="shared" si="0"/>
        <v>701D20144</v>
      </c>
      <c r="I9" s="165">
        <v>2014</v>
      </c>
      <c r="J9" s="165">
        <v>4</v>
      </c>
      <c r="K9" s="165">
        <v>24</v>
      </c>
      <c r="L9" s="165"/>
      <c r="M9" t="str">
        <f t="shared" si="1"/>
        <v>701D20144</v>
      </c>
      <c r="N9" s="165">
        <v>2014</v>
      </c>
      <c r="O9" s="165">
        <v>4</v>
      </c>
      <c r="P9" s="165">
        <v>7</v>
      </c>
      <c r="R9" s="158">
        <v>42064</v>
      </c>
      <c r="S9" s="15">
        <f t="shared" si="2"/>
        <v>17</v>
      </c>
      <c r="T9" s="15">
        <f t="shared" si="3"/>
        <v>0</v>
      </c>
      <c r="U9" s="15">
        <f t="shared" si="3"/>
        <v>0</v>
      </c>
      <c r="V9" s="15">
        <f t="shared" si="3"/>
        <v>0</v>
      </c>
      <c r="W9" s="15">
        <f t="shared" si="3"/>
        <v>0</v>
      </c>
      <c r="X9" s="15">
        <f t="shared" si="3"/>
        <v>0</v>
      </c>
      <c r="Y9" s="15">
        <f t="shared" si="3"/>
        <v>0</v>
      </c>
      <c r="Z9" s="15">
        <f t="shared" si="3"/>
        <v>0</v>
      </c>
      <c r="AA9" s="15">
        <f t="shared" si="3"/>
        <v>0</v>
      </c>
      <c r="AC9" s="15">
        <f t="shared" si="4"/>
        <v>2</v>
      </c>
      <c r="AF9" s="162" t="s">
        <v>5</v>
      </c>
      <c r="AG9" t="s">
        <v>15</v>
      </c>
    </row>
    <row r="10" spans="1:33" x14ac:dyDescent="0.35">
      <c r="A10" t="s">
        <v>8</v>
      </c>
      <c r="B10" s="165" t="s">
        <v>98</v>
      </c>
      <c r="C10" s="165">
        <v>2013</v>
      </c>
      <c r="D10" s="165">
        <v>8</v>
      </c>
      <c r="E10" s="165">
        <v>14</v>
      </c>
      <c r="F10" s="165"/>
      <c r="H10" t="str">
        <f t="shared" si="0"/>
        <v>701D20145</v>
      </c>
      <c r="I10" s="165">
        <v>2014</v>
      </c>
      <c r="J10" s="165">
        <v>5</v>
      </c>
      <c r="K10" s="165">
        <v>24</v>
      </c>
      <c r="L10" s="165"/>
      <c r="M10" t="str">
        <f t="shared" si="1"/>
        <v>701D20145</v>
      </c>
      <c r="N10" s="165">
        <v>2014</v>
      </c>
      <c r="O10" s="165">
        <v>5</v>
      </c>
      <c r="P10" s="165">
        <v>2</v>
      </c>
      <c r="R10" s="158">
        <v>42095</v>
      </c>
      <c r="S10" s="15">
        <f t="shared" si="2"/>
        <v>20</v>
      </c>
      <c r="T10" s="15">
        <f t="shared" si="3"/>
        <v>0</v>
      </c>
      <c r="U10" s="15">
        <f t="shared" si="3"/>
        <v>0</v>
      </c>
      <c r="V10" s="15">
        <f t="shared" si="3"/>
        <v>0</v>
      </c>
      <c r="W10" s="15">
        <f t="shared" si="3"/>
        <v>0</v>
      </c>
      <c r="X10" s="15">
        <f t="shared" si="3"/>
        <v>0</v>
      </c>
      <c r="Y10" s="15">
        <f t="shared" si="3"/>
        <v>0</v>
      </c>
      <c r="Z10" s="15">
        <f t="shared" si="3"/>
        <v>0</v>
      </c>
      <c r="AA10" s="15">
        <f t="shared" si="3"/>
        <v>0</v>
      </c>
      <c r="AC10" s="15">
        <f t="shared" si="4"/>
        <v>3</v>
      </c>
      <c r="AF10" s="162" t="s">
        <v>117</v>
      </c>
      <c r="AG10" t="s">
        <v>115</v>
      </c>
    </row>
    <row r="11" spans="1:33" x14ac:dyDescent="0.35">
      <c r="A11" t="s">
        <v>8</v>
      </c>
      <c r="B11" s="165" t="s">
        <v>98</v>
      </c>
      <c r="C11" s="165">
        <v>2013</v>
      </c>
      <c r="D11" s="165">
        <v>9</v>
      </c>
      <c r="E11" s="165">
        <v>23</v>
      </c>
      <c r="F11" s="165"/>
      <c r="H11" t="str">
        <f t="shared" si="0"/>
        <v>701D20146</v>
      </c>
      <c r="I11" s="165">
        <v>2014</v>
      </c>
      <c r="J11" s="165">
        <v>6</v>
      </c>
      <c r="K11" s="165">
        <v>28</v>
      </c>
      <c r="L11" s="165"/>
      <c r="M11" t="str">
        <f t="shared" si="1"/>
        <v>701D20146</v>
      </c>
      <c r="N11" s="165">
        <v>2014</v>
      </c>
      <c r="O11" s="165">
        <v>6</v>
      </c>
      <c r="P11" s="165">
        <v>8</v>
      </c>
      <c r="R11" s="158">
        <v>42125</v>
      </c>
      <c r="S11" s="15">
        <f t="shared" si="2"/>
        <v>11</v>
      </c>
      <c r="T11" s="15">
        <f t="shared" si="3"/>
        <v>0</v>
      </c>
      <c r="U11" s="15">
        <f t="shared" si="3"/>
        <v>0</v>
      </c>
      <c r="V11" s="15">
        <f t="shared" si="3"/>
        <v>0</v>
      </c>
      <c r="W11" s="15">
        <f t="shared" si="3"/>
        <v>0</v>
      </c>
      <c r="X11" s="15">
        <f t="shared" si="3"/>
        <v>0</v>
      </c>
      <c r="Y11" s="15">
        <f t="shared" si="3"/>
        <v>0</v>
      </c>
      <c r="Z11" s="15">
        <f t="shared" si="3"/>
        <v>0</v>
      </c>
      <c r="AA11" s="15">
        <f t="shared" si="3"/>
        <v>0</v>
      </c>
      <c r="AC11" s="15">
        <f t="shared" si="4"/>
        <v>3</v>
      </c>
      <c r="AF11" s="162" t="s">
        <v>118</v>
      </c>
      <c r="AG11" t="s">
        <v>116</v>
      </c>
    </row>
    <row r="12" spans="1:33" x14ac:dyDescent="0.35">
      <c r="A12" t="s">
        <v>8</v>
      </c>
      <c r="B12" s="165" t="s">
        <v>98</v>
      </c>
      <c r="C12" s="165">
        <v>2013</v>
      </c>
      <c r="D12" s="165">
        <v>10</v>
      </c>
      <c r="E12" s="165">
        <v>20</v>
      </c>
      <c r="F12" s="165"/>
      <c r="H12" t="str">
        <f t="shared" si="0"/>
        <v>701D20147</v>
      </c>
      <c r="I12" s="165">
        <v>2014</v>
      </c>
      <c r="J12" s="165">
        <v>7</v>
      </c>
      <c r="K12" s="165">
        <v>27</v>
      </c>
      <c r="L12" s="165"/>
      <c r="M12" t="str">
        <f t="shared" si="1"/>
        <v>701D20147</v>
      </c>
      <c r="N12" s="165">
        <v>2014</v>
      </c>
      <c r="O12" s="165">
        <v>7</v>
      </c>
      <c r="P12" s="165">
        <v>8</v>
      </c>
      <c r="R12" s="158">
        <v>42156</v>
      </c>
      <c r="S12" s="15">
        <f t="shared" si="2"/>
        <v>18</v>
      </c>
      <c r="T12" s="15">
        <f t="shared" si="3"/>
        <v>0</v>
      </c>
      <c r="U12" s="15">
        <f t="shared" si="3"/>
        <v>0</v>
      </c>
      <c r="V12" s="15">
        <f t="shared" si="3"/>
        <v>0</v>
      </c>
      <c r="W12" s="15">
        <f t="shared" si="3"/>
        <v>0</v>
      </c>
      <c r="X12" s="15">
        <f t="shared" si="3"/>
        <v>0</v>
      </c>
      <c r="Y12" s="15">
        <f t="shared" si="3"/>
        <v>0</v>
      </c>
      <c r="Z12" s="15">
        <f t="shared" si="3"/>
        <v>0</v>
      </c>
      <c r="AA12" s="15">
        <f t="shared" si="3"/>
        <v>0</v>
      </c>
      <c r="AC12" s="15">
        <f t="shared" si="4"/>
        <v>6</v>
      </c>
      <c r="AF12" s="161" t="s">
        <v>27</v>
      </c>
      <c r="AG12" t="s">
        <v>27</v>
      </c>
    </row>
    <row r="13" spans="1:33" x14ac:dyDescent="0.35">
      <c r="A13" t="s">
        <v>8</v>
      </c>
      <c r="B13" s="165" t="s">
        <v>98</v>
      </c>
      <c r="C13" s="165">
        <v>2013</v>
      </c>
      <c r="D13" s="165">
        <v>11</v>
      </c>
      <c r="E13" s="165">
        <v>10</v>
      </c>
      <c r="F13" s="165"/>
      <c r="H13" t="str">
        <f t="shared" si="0"/>
        <v>701D20148</v>
      </c>
      <c r="I13" s="165">
        <v>2014</v>
      </c>
      <c r="J13" s="165">
        <v>8</v>
      </c>
      <c r="K13" s="165">
        <v>23</v>
      </c>
      <c r="L13" s="165"/>
      <c r="M13" t="str">
        <f t="shared" si="1"/>
        <v>701D20148</v>
      </c>
      <c r="N13" s="165">
        <v>2014</v>
      </c>
      <c r="O13" s="165">
        <v>8</v>
      </c>
      <c r="P13" s="165">
        <v>5</v>
      </c>
      <c r="R13" s="158">
        <v>42186</v>
      </c>
      <c r="S13" s="15">
        <f t="shared" si="2"/>
        <v>21</v>
      </c>
      <c r="T13" s="15">
        <f t="shared" si="3"/>
        <v>0</v>
      </c>
      <c r="U13" s="15">
        <f t="shared" si="3"/>
        <v>0</v>
      </c>
      <c r="V13" s="15">
        <f t="shared" si="3"/>
        <v>0</v>
      </c>
      <c r="W13" s="15">
        <f t="shared" si="3"/>
        <v>0</v>
      </c>
      <c r="X13" s="15">
        <f t="shared" si="3"/>
        <v>0</v>
      </c>
      <c r="Y13" s="15">
        <f t="shared" si="3"/>
        <v>0</v>
      </c>
      <c r="Z13" s="15">
        <f t="shared" si="3"/>
        <v>0</v>
      </c>
      <c r="AA13" s="15">
        <f t="shared" si="3"/>
        <v>0</v>
      </c>
      <c r="AC13" s="15">
        <f t="shared" si="4"/>
        <v>3</v>
      </c>
    </row>
    <row r="14" spans="1:33" x14ac:dyDescent="0.35">
      <c r="A14" t="s">
        <v>8</v>
      </c>
      <c r="B14" s="165" t="s">
        <v>98</v>
      </c>
      <c r="C14" s="165">
        <v>2013</v>
      </c>
      <c r="D14" s="165">
        <v>12</v>
      </c>
      <c r="E14" s="165">
        <v>8</v>
      </c>
      <c r="F14" s="165"/>
      <c r="H14" t="str">
        <f t="shared" si="0"/>
        <v>701D20149</v>
      </c>
      <c r="I14" s="165">
        <v>2014</v>
      </c>
      <c r="J14" s="165">
        <v>9</v>
      </c>
      <c r="K14" s="165">
        <v>18</v>
      </c>
      <c r="L14" s="165"/>
      <c r="M14" t="str">
        <f t="shared" si="1"/>
        <v>701D20149</v>
      </c>
      <c r="N14" s="165">
        <v>2014</v>
      </c>
      <c r="O14" s="165">
        <v>9</v>
      </c>
      <c r="P14" s="165">
        <v>8</v>
      </c>
      <c r="R14" s="158">
        <v>42217</v>
      </c>
      <c r="S14" s="15">
        <f t="shared" si="2"/>
        <v>28</v>
      </c>
      <c r="T14" s="15">
        <f t="shared" ref="T14:AA29" si="5">_xlfn.IFNA(VLOOKUP(T$2&amp;YEAR($R14)&amp;MONTH($R14), $A:$F, 6, FALSE), 0)</f>
        <v>0</v>
      </c>
      <c r="U14" s="15">
        <f t="shared" si="5"/>
        <v>0</v>
      </c>
      <c r="V14" s="15">
        <f t="shared" si="5"/>
        <v>0</v>
      </c>
      <c r="W14" s="15">
        <f t="shared" si="5"/>
        <v>0</v>
      </c>
      <c r="X14" s="15">
        <f t="shared" si="5"/>
        <v>0</v>
      </c>
      <c r="Y14" s="15">
        <f t="shared" si="5"/>
        <v>0</v>
      </c>
      <c r="Z14" s="15">
        <f t="shared" si="3"/>
        <v>0</v>
      </c>
      <c r="AA14" s="15">
        <f t="shared" si="3"/>
        <v>0</v>
      </c>
      <c r="AC14" s="15">
        <f t="shared" si="4"/>
        <v>11</v>
      </c>
    </row>
    <row r="15" spans="1:33" x14ac:dyDescent="0.35">
      <c r="A15" t="s">
        <v>8</v>
      </c>
      <c r="B15" s="165" t="s">
        <v>98</v>
      </c>
      <c r="C15" s="165">
        <v>2014</v>
      </c>
      <c r="D15" s="165">
        <v>1</v>
      </c>
      <c r="E15" s="165">
        <v>23</v>
      </c>
      <c r="F15" s="165"/>
      <c r="H15" t="str">
        <f t="shared" si="0"/>
        <v>701D201410</v>
      </c>
      <c r="I15" s="165">
        <v>2014</v>
      </c>
      <c r="J15" s="165">
        <v>10</v>
      </c>
      <c r="K15" s="165">
        <v>20</v>
      </c>
      <c r="L15" s="165"/>
      <c r="M15" t="str">
        <f t="shared" si="1"/>
        <v>701D201410</v>
      </c>
      <c r="N15" s="165">
        <v>2014</v>
      </c>
      <c r="O15" s="165">
        <v>10</v>
      </c>
      <c r="P15" s="165">
        <v>3</v>
      </c>
      <c r="R15" s="158">
        <v>42248</v>
      </c>
      <c r="S15" s="15">
        <f t="shared" si="2"/>
        <v>18</v>
      </c>
      <c r="T15" s="15">
        <f t="shared" si="5"/>
        <v>0</v>
      </c>
      <c r="U15" s="15">
        <f t="shared" si="5"/>
        <v>0</v>
      </c>
      <c r="V15" s="15">
        <f t="shared" si="5"/>
        <v>0</v>
      </c>
      <c r="W15" s="15">
        <f t="shared" si="5"/>
        <v>0</v>
      </c>
      <c r="X15" s="15">
        <f t="shared" si="5"/>
        <v>0</v>
      </c>
      <c r="Y15" s="15">
        <f t="shared" si="5"/>
        <v>0</v>
      </c>
      <c r="Z15" s="15">
        <f t="shared" si="3"/>
        <v>0</v>
      </c>
      <c r="AA15" s="15">
        <f t="shared" si="3"/>
        <v>0</v>
      </c>
      <c r="AC15" s="15">
        <f t="shared" si="4"/>
        <v>1</v>
      </c>
    </row>
    <row r="16" spans="1:33" x14ac:dyDescent="0.35">
      <c r="A16" t="s">
        <v>8</v>
      </c>
      <c r="B16" s="165" t="s">
        <v>98</v>
      </c>
      <c r="C16" s="165">
        <v>2014</v>
      </c>
      <c r="D16" s="165">
        <v>2</v>
      </c>
      <c r="E16" s="165">
        <v>10</v>
      </c>
      <c r="F16" s="165"/>
      <c r="H16" t="str">
        <f t="shared" si="0"/>
        <v>701D201411</v>
      </c>
      <c r="I16" s="165">
        <v>2014</v>
      </c>
      <c r="J16" s="165">
        <v>11</v>
      </c>
      <c r="K16" s="165">
        <v>13</v>
      </c>
      <c r="L16" s="165"/>
      <c r="M16" t="str">
        <f t="shared" si="1"/>
        <v>701D201411</v>
      </c>
      <c r="N16" s="165">
        <v>2014</v>
      </c>
      <c r="O16" s="165">
        <v>11</v>
      </c>
      <c r="P16" s="165">
        <v>1</v>
      </c>
      <c r="R16" s="158">
        <v>42278</v>
      </c>
      <c r="S16" s="15">
        <f t="shared" si="2"/>
        <v>24</v>
      </c>
      <c r="T16" s="15">
        <f t="shared" si="5"/>
        <v>0</v>
      </c>
      <c r="U16" s="15">
        <f t="shared" si="5"/>
        <v>0</v>
      </c>
      <c r="V16" s="15">
        <f t="shared" si="5"/>
        <v>0</v>
      </c>
      <c r="W16" s="15">
        <f t="shared" si="5"/>
        <v>0</v>
      </c>
      <c r="X16" s="15">
        <f t="shared" si="5"/>
        <v>0</v>
      </c>
      <c r="Y16" s="15">
        <f t="shared" si="5"/>
        <v>0</v>
      </c>
      <c r="Z16" s="15">
        <f t="shared" si="3"/>
        <v>0</v>
      </c>
      <c r="AA16" s="15">
        <f t="shared" si="3"/>
        <v>0</v>
      </c>
      <c r="AC16" s="15">
        <f t="shared" si="4"/>
        <v>1</v>
      </c>
    </row>
    <row r="17" spans="1:29" x14ac:dyDescent="0.35">
      <c r="A17" t="s">
        <v>8</v>
      </c>
      <c r="B17" s="165" t="s">
        <v>98</v>
      </c>
      <c r="C17" s="165">
        <v>2014</v>
      </c>
      <c r="D17" s="165">
        <v>3</v>
      </c>
      <c r="E17" s="165">
        <v>17</v>
      </c>
      <c r="F17" s="165"/>
      <c r="H17" t="str">
        <f t="shared" si="0"/>
        <v>701D201412</v>
      </c>
      <c r="I17" s="165">
        <v>2014</v>
      </c>
      <c r="J17" s="165">
        <v>12</v>
      </c>
      <c r="K17" s="165">
        <v>9</v>
      </c>
      <c r="L17" s="165"/>
      <c r="M17" t="str">
        <f t="shared" si="1"/>
        <v>701D201412</v>
      </c>
      <c r="N17" s="165">
        <v>2014</v>
      </c>
      <c r="O17" s="165">
        <v>12</v>
      </c>
      <c r="P17" s="165">
        <v>2</v>
      </c>
      <c r="R17" s="158">
        <v>42309</v>
      </c>
      <c r="S17" s="15">
        <f t="shared" si="2"/>
        <v>22</v>
      </c>
      <c r="T17" s="15">
        <f t="shared" si="5"/>
        <v>0</v>
      </c>
      <c r="U17" s="15">
        <f t="shared" si="5"/>
        <v>0</v>
      </c>
      <c r="V17" s="15">
        <f t="shared" si="5"/>
        <v>0</v>
      </c>
      <c r="W17" s="15">
        <f t="shared" si="5"/>
        <v>0</v>
      </c>
      <c r="X17" s="15">
        <f t="shared" si="5"/>
        <v>0</v>
      </c>
      <c r="Y17" s="15">
        <f t="shared" si="5"/>
        <v>0</v>
      </c>
      <c r="Z17" s="15">
        <f t="shared" si="3"/>
        <v>0</v>
      </c>
      <c r="AA17" s="15">
        <f t="shared" si="3"/>
        <v>0</v>
      </c>
      <c r="AC17" s="15">
        <f t="shared" si="4"/>
        <v>0</v>
      </c>
    </row>
    <row r="18" spans="1:29" x14ac:dyDescent="0.35">
      <c r="A18" t="s">
        <v>8</v>
      </c>
      <c r="B18" s="165" t="s">
        <v>98</v>
      </c>
      <c r="C18" s="165">
        <v>2014</v>
      </c>
      <c r="D18" s="165">
        <v>4</v>
      </c>
      <c r="E18" s="165">
        <v>19</v>
      </c>
      <c r="F18" s="165"/>
      <c r="H18" t="str">
        <f t="shared" si="0"/>
        <v>701D20151</v>
      </c>
      <c r="I18" s="165">
        <v>2015</v>
      </c>
      <c r="J18" s="165">
        <v>1</v>
      </c>
      <c r="K18" s="165">
        <v>10</v>
      </c>
      <c r="L18" s="165"/>
      <c r="M18" t="str">
        <f t="shared" si="1"/>
        <v>701D20151</v>
      </c>
      <c r="N18" s="165">
        <v>2015</v>
      </c>
      <c r="O18" s="165">
        <v>1</v>
      </c>
      <c r="P18" s="165">
        <v>1</v>
      </c>
      <c r="R18" s="158">
        <v>42339</v>
      </c>
      <c r="S18" s="15">
        <f t="shared" si="2"/>
        <v>14</v>
      </c>
      <c r="T18" s="15">
        <f t="shared" si="5"/>
        <v>0</v>
      </c>
      <c r="U18" s="15">
        <f t="shared" si="5"/>
        <v>0</v>
      </c>
      <c r="V18" s="15">
        <f t="shared" si="5"/>
        <v>0</v>
      </c>
      <c r="W18" s="15">
        <f t="shared" si="5"/>
        <v>0</v>
      </c>
      <c r="X18" s="15">
        <f t="shared" si="5"/>
        <v>0</v>
      </c>
      <c r="Y18" s="15">
        <f t="shared" si="5"/>
        <v>0</v>
      </c>
      <c r="Z18" s="15">
        <f t="shared" si="3"/>
        <v>0</v>
      </c>
      <c r="AA18" s="15">
        <f t="shared" si="3"/>
        <v>0</v>
      </c>
      <c r="AC18" s="15">
        <f t="shared" si="4"/>
        <v>3</v>
      </c>
    </row>
    <row r="19" spans="1:29" x14ac:dyDescent="0.35">
      <c r="A19" t="s">
        <v>8</v>
      </c>
      <c r="B19" s="165" t="s">
        <v>98</v>
      </c>
      <c r="C19" s="165">
        <v>2014</v>
      </c>
      <c r="D19" s="165">
        <v>5</v>
      </c>
      <c r="E19" s="165">
        <v>18</v>
      </c>
      <c r="F19" s="165"/>
      <c r="H19" t="str">
        <f t="shared" si="0"/>
        <v>701D20152</v>
      </c>
      <c r="I19" s="165">
        <v>2015</v>
      </c>
      <c r="J19" s="165">
        <v>2</v>
      </c>
      <c r="K19" s="165">
        <v>15</v>
      </c>
      <c r="L19" s="165"/>
      <c r="M19" t="str">
        <f t="shared" si="1"/>
        <v>701D20152</v>
      </c>
      <c r="N19" s="165">
        <v>2015</v>
      </c>
      <c r="O19" s="165">
        <v>2</v>
      </c>
      <c r="P19" s="165">
        <v>3</v>
      </c>
      <c r="R19" s="158">
        <v>42370</v>
      </c>
      <c r="S19" s="15">
        <f t="shared" si="2"/>
        <v>19</v>
      </c>
      <c r="T19" s="15">
        <f t="shared" si="5"/>
        <v>0</v>
      </c>
      <c r="U19" s="15">
        <f t="shared" si="5"/>
        <v>0</v>
      </c>
      <c r="V19" s="15">
        <f t="shared" si="5"/>
        <v>0</v>
      </c>
      <c r="W19" s="15">
        <f t="shared" si="5"/>
        <v>0</v>
      </c>
      <c r="X19" s="15">
        <f t="shared" si="5"/>
        <v>0</v>
      </c>
      <c r="Y19" s="15">
        <f t="shared" si="5"/>
        <v>0</v>
      </c>
      <c r="Z19" s="15">
        <f t="shared" si="3"/>
        <v>0</v>
      </c>
      <c r="AA19" s="15">
        <f t="shared" si="3"/>
        <v>0</v>
      </c>
      <c r="AC19" s="15">
        <f t="shared" si="4"/>
        <v>13</v>
      </c>
    </row>
    <row r="20" spans="1:29" x14ac:dyDescent="0.35">
      <c r="A20" t="s">
        <v>8</v>
      </c>
      <c r="B20" s="165" t="s">
        <v>98</v>
      </c>
      <c r="C20" s="165">
        <v>2014</v>
      </c>
      <c r="D20" s="165">
        <v>6</v>
      </c>
      <c r="E20" s="165">
        <v>19</v>
      </c>
      <c r="F20" s="165"/>
      <c r="H20" t="str">
        <f t="shared" si="0"/>
        <v>701D20153</v>
      </c>
      <c r="I20" s="165">
        <v>2015</v>
      </c>
      <c r="J20" s="165">
        <v>3</v>
      </c>
      <c r="K20" s="165">
        <v>17</v>
      </c>
      <c r="L20" s="165"/>
      <c r="M20" t="str">
        <f t="shared" si="1"/>
        <v>701D20153</v>
      </c>
      <c r="N20" s="165">
        <v>2015</v>
      </c>
      <c r="O20" s="165">
        <v>3</v>
      </c>
      <c r="P20" s="165">
        <v>2</v>
      </c>
      <c r="R20" s="158">
        <v>42401</v>
      </c>
      <c r="S20" s="15">
        <f t="shared" si="2"/>
        <v>24</v>
      </c>
      <c r="T20" s="15">
        <f t="shared" si="5"/>
        <v>0</v>
      </c>
      <c r="U20" s="15">
        <f t="shared" si="5"/>
        <v>0</v>
      </c>
      <c r="V20" s="15">
        <f t="shared" si="5"/>
        <v>0</v>
      </c>
      <c r="W20" s="15">
        <f t="shared" si="5"/>
        <v>0</v>
      </c>
      <c r="X20" s="15">
        <f t="shared" si="5"/>
        <v>0</v>
      </c>
      <c r="Y20" s="15">
        <f t="shared" si="5"/>
        <v>0</v>
      </c>
      <c r="Z20" s="15">
        <f t="shared" si="5"/>
        <v>0</v>
      </c>
      <c r="AA20" s="15">
        <f t="shared" si="5"/>
        <v>0</v>
      </c>
      <c r="AC20" s="15">
        <f t="shared" si="4"/>
        <v>4</v>
      </c>
    </row>
    <row r="21" spans="1:29" x14ac:dyDescent="0.35">
      <c r="A21" t="s">
        <v>8</v>
      </c>
      <c r="B21" s="165" t="s">
        <v>98</v>
      </c>
      <c r="C21" s="165">
        <v>2014</v>
      </c>
      <c r="D21" s="165">
        <v>7</v>
      </c>
      <c r="E21" s="165">
        <v>25</v>
      </c>
      <c r="F21" s="165"/>
      <c r="H21" t="str">
        <f t="shared" si="0"/>
        <v>701D20154</v>
      </c>
      <c r="I21" s="165">
        <v>2015</v>
      </c>
      <c r="J21" s="165">
        <v>4</v>
      </c>
      <c r="K21" s="165">
        <v>20</v>
      </c>
      <c r="L21" s="165"/>
      <c r="M21" t="str">
        <f t="shared" si="1"/>
        <v>701D20154</v>
      </c>
      <c r="N21" s="165">
        <v>2015</v>
      </c>
      <c r="O21" s="165">
        <v>4</v>
      </c>
      <c r="P21" s="165">
        <v>3</v>
      </c>
      <c r="R21" s="158">
        <v>42430</v>
      </c>
      <c r="S21" s="15">
        <f t="shared" si="2"/>
        <v>27</v>
      </c>
      <c r="T21" s="15">
        <f t="shared" si="5"/>
        <v>0</v>
      </c>
      <c r="U21" s="15">
        <f t="shared" si="5"/>
        <v>0</v>
      </c>
      <c r="V21" s="15">
        <f t="shared" si="5"/>
        <v>0</v>
      </c>
      <c r="W21" s="15">
        <f t="shared" si="5"/>
        <v>0</v>
      </c>
      <c r="X21" s="15">
        <f t="shared" si="5"/>
        <v>0</v>
      </c>
      <c r="Y21" s="15">
        <f t="shared" si="5"/>
        <v>0</v>
      </c>
      <c r="Z21" s="15">
        <f t="shared" si="5"/>
        <v>0</v>
      </c>
      <c r="AA21" s="15">
        <f t="shared" si="5"/>
        <v>0</v>
      </c>
      <c r="AC21" s="15">
        <f t="shared" si="4"/>
        <v>5</v>
      </c>
    </row>
    <row r="22" spans="1:29" x14ac:dyDescent="0.35">
      <c r="A22" t="s">
        <v>8</v>
      </c>
      <c r="B22" s="165" t="s">
        <v>98</v>
      </c>
      <c r="C22" s="165">
        <v>2014</v>
      </c>
      <c r="D22" s="165">
        <v>8</v>
      </c>
      <c r="E22" s="165">
        <v>11</v>
      </c>
      <c r="F22" s="165"/>
      <c r="H22" t="str">
        <f t="shared" si="0"/>
        <v>701D20155</v>
      </c>
      <c r="I22" s="165">
        <v>2015</v>
      </c>
      <c r="J22" s="165">
        <v>5</v>
      </c>
      <c r="K22" s="165">
        <v>11</v>
      </c>
      <c r="L22" s="165"/>
      <c r="M22" t="str">
        <f t="shared" si="1"/>
        <v>701D20155</v>
      </c>
      <c r="N22" s="165">
        <v>2015</v>
      </c>
      <c r="O22" s="165">
        <v>5</v>
      </c>
      <c r="P22" s="165">
        <v>3</v>
      </c>
      <c r="R22" s="158">
        <v>42461</v>
      </c>
      <c r="S22" s="15">
        <f t="shared" si="2"/>
        <v>16</v>
      </c>
      <c r="T22" s="15">
        <f t="shared" si="5"/>
        <v>0</v>
      </c>
      <c r="U22" s="15">
        <f t="shared" si="5"/>
        <v>0</v>
      </c>
      <c r="V22" s="15">
        <f t="shared" si="5"/>
        <v>0</v>
      </c>
      <c r="W22" s="15">
        <f t="shared" si="5"/>
        <v>0</v>
      </c>
      <c r="X22" s="15">
        <f t="shared" si="5"/>
        <v>0</v>
      </c>
      <c r="Y22" s="15">
        <f t="shared" si="5"/>
        <v>0</v>
      </c>
      <c r="Z22" s="15">
        <f t="shared" si="5"/>
        <v>0</v>
      </c>
      <c r="AA22" s="15">
        <f t="shared" si="5"/>
        <v>0</v>
      </c>
      <c r="AC22" s="15">
        <f t="shared" si="4"/>
        <v>1</v>
      </c>
    </row>
    <row r="23" spans="1:29" x14ac:dyDescent="0.35">
      <c r="A23" t="s">
        <v>8</v>
      </c>
      <c r="B23" s="165" t="s">
        <v>98</v>
      </c>
      <c r="C23" s="165">
        <v>2014</v>
      </c>
      <c r="D23" s="165">
        <v>9</v>
      </c>
      <c r="E23" s="165">
        <v>24</v>
      </c>
      <c r="F23" s="165"/>
      <c r="H23" t="str">
        <f t="shared" si="0"/>
        <v>701D20156</v>
      </c>
      <c r="I23" s="165">
        <v>2015</v>
      </c>
      <c r="J23" s="165">
        <v>6</v>
      </c>
      <c r="K23" s="165">
        <v>18</v>
      </c>
      <c r="L23" s="165"/>
      <c r="M23" t="str">
        <f t="shared" si="1"/>
        <v>701D20156</v>
      </c>
      <c r="N23" s="165">
        <v>2015</v>
      </c>
      <c r="O23" s="165">
        <v>6</v>
      </c>
      <c r="P23" s="165">
        <v>6</v>
      </c>
      <c r="R23" s="158">
        <v>42491</v>
      </c>
      <c r="S23" s="15">
        <f t="shared" si="2"/>
        <v>28</v>
      </c>
      <c r="T23" s="15">
        <f t="shared" si="5"/>
        <v>0</v>
      </c>
      <c r="U23" s="15">
        <f t="shared" si="5"/>
        <v>0</v>
      </c>
      <c r="V23" s="15">
        <f t="shared" si="5"/>
        <v>0</v>
      </c>
      <c r="W23" s="15">
        <f t="shared" si="5"/>
        <v>0</v>
      </c>
      <c r="X23" s="15">
        <f t="shared" si="5"/>
        <v>0</v>
      </c>
      <c r="Y23" s="15">
        <f t="shared" si="5"/>
        <v>0</v>
      </c>
      <c r="Z23" s="15">
        <f t="shared" si="5"/>
        <v>0</v>
      </c>
      <c r="AA23" s="15">
        <f t="shared" si="5"/>
        <v>0</v>
      </c>
      <c r="AC23" s="15">
        <f t="shared" si="4"/>
        <v>2</v>
      </c>
    </row>
    <row r="24" spans="1:29" x14ac:dyDescent="0.35">
      <c r="A24" t="s">
        <v>8</v>
      </c>
      <c r="B24" s="165" t="s">
        <v>98</v>
      </c>
      <c r="C24" s="165">
        <v>2014</v>
      </c>
      <c r="D24" s="165">
        <v>10</v>
      </c>
      <c r="E24" s="165">
        <v>14</v>
      </c>
      <c r="F24" s="165"/>
      <c r="H24" t="str">
        <f t="shared" si="0"/>
        <v>701D20157</v>
      </c>
      <c r="I24" s="165">
        <v>2015</v>
      </c>
      <c r="J24" s="165">
        <v>7</v>
      </c>
      <c r="K24" s="165">
        <v>21</v>
      </c>
      <c r="L24" s="165"/>
      <c r="M24" t="str">
        <f t="shared" si="1"/>
        <v>701D20157</v>
      </c>
      <c r="N24" s="165">
        <v>2015</v>
      </c>
      <c r="O24" s="165">
        <v>7</v>
      </c>
      <c r="P24" s="165">
        <v>3</v>
      </c>
      <c r="R24" s="158">
        <v>42522</v>
      </c>
      <c r="S24" s="15">
        <f t="shared" si="2"/>
        <v>21</v>
      </c>
      <c r="T24" s="15">
        <f t="shared" ref="T24:AA39" si="6">_xlfn.IFNA(VLOOKUP(T$2&amp;YEAR($R24)&amp;MONTH($R24), $A:$F, 6, FALSE), 0)</f>
        <v>0</v>
      </c>
      <c r="U24" s="15">
        <f t="shared" si="6"/>
        <v>0</v>
      </c>
      <c r="V24" s="15">
        <f t="shared" si="6"/>
        <v>0</v>
      </c>
      <c r="W24" s="15">
        <f t="shared" si="6"/>
        <v>0</v>
      </c>
      <c r="X24" s="15">
        <f t="shared" si="6"/>
        <v>0</v>
      </c>
      <c r="Y24" s="15">
        <f t="shared" si="6"/>
        <v>0</v>
      </c>
      <c r="Z24" s="15">
        <f t="shared" si="5"/>
        <v>0</v>
      </c>
      <c r="AA24" s="15">
        <f t="shared" si="5"/>
        <v>0</v>
      </c>
      <c r="AC24" s="15">
        <f t="shared" si="4"/>
        <v>14</v>
      </c>
    </row>
    <row r="25" spans="1:29" x14ac:dyDescent="0.35">
      <c r="A25" t="s">
        <v>8</v>
      </c>
      <c r="B25" s="165" t="s">
        <v>98</v>
      </c>
      <c r="C25" s="165">
        <v>2014</v>
      </c>
      <c r="D25" s="165">
        <v>11</v>
      </c>
      <c r="E25" s="165">
        <v>10</v>
      </c>
      <c r="F25" s="165"/>
      <c r="H25" t="str">
        <f t="shared" si="0"/>
        <v>701D20158</v>
      </c>
      <c r="I25" s="165">
        <v>2015</v>
      </c>
      <c r="J25" s="165">
        <v>8</v>
      </c>
      <c r="K25" s="165">
        <v>28</v>
      </c>
      <c r="L25" s="165"/>
      <c r="M25" t="str">
        <f t="shared" si="1"/>
        <v>701D20158</v>
      </c>
      <c r="N25" s="165">
        <v>2015</v>
      </c>
      <c r="O25" s="165">
        <v>8</v>
      </c>
      <c r="P25" s="165">
        <v>11</v>
      </c>
      <c r="R25" s="158">
        <v>42552</v>
      </c>
      <c r="S25" s="15">
        <f t="shared" si="2"/>
        <v>14</v>
      </c>
      <c r="T25" s="15">
        <f t="shared" si="6"/>
        <v>0</v>
      </c>
      <c r="U25" s="15">
        <f t="shared" si="6"/>
        <v>0</v>
      </c>
      <c r="V25" s="15">
        <f t="shared" si="6"/>
        <v>0</v>
      </c>
      <c r="W25" s="15">
        <f t="shared" si="6"/>
        <v>0</v>
      </c>
      <c r="X25" s="15">
        <f t="shared" si="6"/>
        <v>0</v>
      </c>
      <c r="Y25" s="15">
        <f t="shared" si="6"/>
        <v>0</v>
      </c>
      <c r="Z25" s="15">
        <f t="shared" si="5"/>
        <v>0</v>
      </c>
      <c r="AA25" s="15">
        <f t="shared" si="5"/>
        <v>0</v>
      </c>
      <c r="AC25" s="15">
        <f t="shared" si="4"/>
        <v>12</v>
      </c>
    </row>
    <row r="26" spans="1:29" x14ac:dyDescent="0.35">
      <c r="A26" t="s">
        <v>8</v>
      </c>
      <c r="B26" s="165" t="s">
        <v>98</v>
      </c>
      <c r="C26" s="165">
        <v>2014</v>
      </c>
      <c r="D26" s="165">
        <v>12</v>
      </c>
      <c r="E26" s="165">
        <v>12</v>
      </c>
      <c r="F26" s="165"/>
      <c r="H26" t="str">
        <f t="shared" si="0"/>
        <v>701D20159</v>
      </c>
      <c r="I26" s="165">
        <v>2015</v>
      </c>
      <c r="J26" s="165">
        <v>9</v>
      </c>
      <c r="K26" s="165">
        <v>18</v>
      </c>
      <c r="L26" s="165"/>
      <c r="M26" t="str">
        <f t="shared" si="1"/>
        <v>701D20159</v>
      </c>
      <c r="N26" s="165">
        <v>2015</v>
      </c>
      <c r="O26" s="165">
        <v>9</v>
      </c>
      <c r="P26" s="165">
        <v>1</v>
      </c>
      <c r="R26" s="158">
        <v>42583</v>
      </c>
      <c r="S26" s="15">
        <f t="shared" si="2"/>
        <v>23</v>
      </c>
      <c r="T26" s="15">
        <f t="shared" si="6"/>
        <v>0</v>
      </c>
      <c r="U26" s="15">
        <f t="shared" si="6"/>
        <v>0</v>
      </c>
      <c r="V26" s="15">
        <f t="shared" si="6"/>
        <v>0</v>
      </c>
      <c r="W26" s="15">
        <f t="shared" si="6"/>
        <v>0</v>
      </c>
      <c r="X26" s="15">
        <f t="shared" si="6"/>
        <v>0</v>
      </c>
      <c r="Y26" s="15">
        <f t="shared" si="6"/>
        <v>0</v>
      </c>
      <c r="Z26" s="15">
        <f t="shared" si="5"/>
        <v>0</v>
      </c>
      <c r="AA26" s="15">
        <f t="shared" si="5"/>
        <v>0</v>
      </c>
      <c r="AC26" s="15">
        <f t="shared" si="4"/>
        <v>6</v>
      </c>
    </row>
    <row r="27" spans="1:29" x14ac:dyDescent="0.35">
      <c r="A27" t="s">
        <v>8</v>
      </c>
      <c r="B27" s="165" t="s">
        <v>98</v>
      </c>
      <c r="C27" s="165">
        <v>2015</v>
      </c>
      <c r="D27" s="165">
        <v>1</v>
      </c>
      <c r="E27" s="165">
        <v>13</v>
      </c>
      <c r="F27" s="165"/>
      <c r="H27" t="str">
        <f t="shared" si="0"/>
        <v>701D201510</v>
      </c>
      <c r="I27" s="165">
        <v>2015</v>
      </c>
      <c r="J27" s="165">
        <v>10</v>
      </c>
      <c r="K27" s="165">
        <v>24</v>
      </c>
      <c r="L27" s="165"/>
      <c r="M27" t="str">
        <f t="shared" si="1"/>
        <v>701D201510</v>
      </c>
      <c r="N27" s="165">
        <v>2015</v>
      </c>
      <c r="O27" s="165">
        <v>10</v>
      </c>
      <c r="P27" s="165">
        <v>1</v>
      </c>
      <c r="R27" s="159">
        <v>42614</v>
      </c>
      <c r="S27" s="15">
        <f t="shared" si="2"/>
        <v>20</v>
      </c>
      <c r="T27" s="15">
        <f t="shared" si="6"/>
        <v>0</v>
      </c>
      <c r="U27" s="15">
        <f t="shared" si="6"/>
        <v>0</v>
      </c>
      <c r="V27" s="15">
        <f t="shared" si="6"/>
        <v>0</v>
      </c>
      <c r="W27" s="15">
        <f t="shared" si="6"/>
        <v>0</v>
      </c>
      <c r="X27" s="15">
        <f t="shared" si="6"/>
        <v>0</v>
      </c>
      <c r="Y27" s="15">
        <f t="shared" si="6"/>
        <v>0</v>
      </c>
      <c r="Z27" s="15">
        <f t="shared" si="5"/>
        <v>0</v>
      </c>
      <c r="AA27" s="15">
        <f t="shared" si="5"/>
        <v>0</v>
      </c>
      <c r="AC27" s="15">
        <f t="shared" si="4"/>
        <v>6</v>
      </c>
    </row>
    <row r="28" spans="1:29" x14ac:dyDescent="0.35">
      <c r="A28" t="s">
        <v>8</v>
      </c>
      <c r="B28" s="165" t="s">
        <v>98</v>
      </c>
      <c r="C28" s="165">
        <v>2015</v>
      </c>
      <c r="D28" s="165">
        <v>2</v>
      </c>
      <c r="E28" s="165">
        <v>14</v>
      </c>
      <c r="F28" s="165"/>
      <c r="H28" t="str">
        <f t="shared" si="0"/>
        <v>701D201511</v>
      </c>
      <c r="I28" s="165">
        <v>2015</v>
      </c>
      <c r="J28" s="165">
        <v>11</v>
      </c>
      <c r="K28" s="165">
        <v>22</v>
      </c>
      <c r="L28" s="165"/>
      <c r="M28" t="str">
        <f t="shared" si="1"/>
        <v>701D201512</v>
      </c>
      <c r="N28" s="165">
        <v>2015</v>
      </c>
      <c r="O28" s="165">
        <v>12</v>
      </c>
      <c r="P28" s="165">
        <v>3</v>
      </c>
      <c r="R28" s="160">
        <v>42644</v>
      </c>
      <c r="S28" s="15">
        <f t="shared" si="2"/>
        <v>27</v>
      </c>
      <c r="T28" s="15">
        <f t="shared" si="6"/>
        <v>0</v>
      </c>
      <c r="U28" s="15">
        <f t="shared" si="6"/>
        <v>0</v>
      </c>
      <c r="V28" s="15">
        <f t="shared" si="6"/>
        <v>0</v>
      </c>
      <c r="W28" s="15">
        <f t="shared" si="6"/>
        <v>0</v>
      </c>
      <c r="X28" s="15">
        <f t="shared" si="6"/>
        <v>0</v>
      </c>
      <c r="Y28" s="15">
        <f t="shared" si="6"/>
        <v>0</v>
      </c>
      <c r="Z28" s="15">
        <f t="shared" si="5"/>
        <v>0</v>
      </c>
      <c r="AA28" s="15">
        <f t="shared" si="5"/>
        <v>0</v>
      </c>
      <c r="AC28" s="15">
        <f t="shared" si="4"/>
        <v>19</v>
      </c>
    </row>
    <row r="29" spans="1:29" x14ac:dyDescent="0.35">
      <c r="A29" t="s">
        <v>8</v>
      </c>
      <c r="B29" s="165" t="s">
        <v>98</v>
      </c>
      <c r="C29" s="165">
        <v>2015</v>
      </c>
      <c r="D29" s="165">
        <v>3</v>
      </c>
      <c r="E29" s="165">
        <v>19</v>
      </c>
      <c r="F29" s="165"/>
      <c r="H29" t="str">
        <f t="shared" si="0"/>
        <v>701D201512</v>
      </c>
      <c r="I29" s="165">
        <v>2015</v>
      </c>
      <c r="J29" s="165">
        <v>12</v>
      </c>
      <c r="K29" s="165">
        <v>14</v>
      </c>
      <c r="L29" s="165"/>
      <c r="M29" t="str">
        <f t="shared" si="1"/>
        <v>701D20161</v>
      </c>
      <c r="N29" s="165">
        <v>2016</v>
      </c>
      <c r="O29" s="165">
        <v>1</v>
      </c>
      <c r="P29" s="165">
        <v>13</v>
      </c>
      <c r="R29" s="160">
        <v>42675</v>
      </c>
      <c r="S29" s="15">
        <f t="shared" si="2"/>
        <v>17</v>
      </c>
      <c r="T29" s="15">
        <f t="shared" si="6"/>
        <v>0</v>
      </c>
      <c r="U29" s="15">
        <f t="shared" si="6"/>
        <v>0</v>
      </c>
      <c r="V29" s="15">
        <f t="shared" si="6"/>
        <v>0</v>
      </c>
      <c r="W29" s="15">
        <f t="shared" si="6"/>
        <v>0</v>
      </c>
      <c r="X29" s="15">
        <f t="shared" si="6"/>
        <v>0</v>
      </c>
      <c r="Y29" s="15">
        <f t="shared" si="6"/>
        <v>0</v>
      </c>
      <c r="Z29" s="15">
        <f t="shared" si="5"/>
        <v>0</v>
      </c>
      <c r="AA29" s="15">
        <f t="shared" si="5"/>
        <v>0</v>
      </c>
      <c r="AC29" s="15">
        <f t="shared" si="4"/>
        <v>2</v>
      </c>
    </row>
    <row r="30" spans="1:29" x14ac:dyDescent="0.35">
      <c r="A30" t="s">
        <v>8</v>
      </c>
      <c r="B30" s="165" t="s">
        <v>98</v>
      </c>
      <c r="C30" s="165">
        <v>2015</v>
      </c>
      <c r="D30" s="165">
        <v>4</v>
      </c>
      <c r="E30" s="165">
        <v>14</v>
      </c>
      <c r="F30" s="165"/>
      <c r="H30" t="str">
        <f t="shared" si="0"/>
        <v>701D20161</v>
      </c>
      <c r="I30" s="165">
        <v>2016</v>
      </c>
      <c r="J30" s="165">
        <v>1</v>
      </c>
      <c r="K30" s="165">
        <v>19</v>
      </c>
      <c r="L30" s="165"/>
      <c r="M30" t="str">
        <f t="shared" si="1"/>
        <v>701D20162</v>
      </c>
      <c r="N30" s="165">
        <v>2016</v>
      </c>
      <c r="O30" s="165">
        <v>2</v>
      </c>
      <c r="P30" s="165">
        <v>4</v>
      </c>
      <c r="R30" s="160">
        <v>42705</v>
      </c>
      <c r="S30" s="15">
        <f t="shared" si="2"/>
        <v>25</v>
      </c>
      <c r="T30" s="15">
        <f t="shared" si="6"/>
        <v>0</v>
      </c>
      <c r="U30" s="15">
        <f t="shared" si="6"/>
        <v>0</v>
      </c>
      <c r="V30" s="15">
        <f t="shared" si="6"/>
        <v>0</v>
      </c>
      <c r="W30" s="15">
        <f t="shared" si="6"/>
        <v>0</v>
      </c>
      <c r="X30" s="15">
        <f t="shared" si="6"/>
        <v>0</v>
      </c>
      <c r="Y30" s="15">
        <f t="shared" si="6"/>
        <v>0</v>
      </c>
      <c r="Z30" s="15">
        <f t="shared" si="6"/>
        <v>0</v>
      </c>
      <c r="AA30" s="15">
        <f t="shared" si="6"/>
        <v>0</v>
      </c>
      <c r="AC30" s="15">
        <f t="shared" si="4"/>
        <v>2</v>
      </c>
    </row>
    <row r="31" spans="1:29" x14ac:dyDescent="0.35">
      <c r="A31" t="s">
        <v>8</v>
      </c>
      <c r="B31" s="165" t="s">
        <v>98</v>
      </c>
      <c r="C31" s="165">
        <v>2015</v>
      </c>
      <c r="D31" s="165">
        <v>5</v>
      </c>
      <c r="E31" s="165">
        <v>18</v>
      </c>
      <c r="F31" s="165"/>
      <c r="H31" t="str">
        <f t="shared" si="0"/>
        <v>701D20162</v>
      </c>
      <c r="I31" s="165">
        <v>2016</v>
      </c>
      <c r="J31" s="165">
        <v>2</v>
      </c>
      <c r="K31" s="165">
        <v>24</v>
      </c>
      <c r="L31" s="165"/>
      <c r="M31" t="str">
        <f t="shared" si="1"/>
        <v>701D20163</v>
      </c>
      <c r="N31" s="165">
        <v>2016</v>
      </c>
      <c r="O31" s="165">
        <v>3</v>
      </c>
      <c r="P31" s="165">
        <v>5</v>
      </c>
      <c r="R31" s="160">
        <v>42736</v>
      </c>
      <c r="S31" s="15">
        <f t="shared" si="2"/>
        <v>28</v>
      </c>
      <c r="T31" s="15">
        <f t="shared" si="6"/>
        <v>0</v>
      </c>
      <c r="U31" s="15">
        <f t="shared" si="6"/>
        <v>0</v>
      </c>
      <c r="V31" s="15">
        <f t="shared" si="6"/>
        <v>0</v>
      </c>
      <c r="W31" s="15">
        <f t="shared" si="6"/>
        <v>0</v>
      </c>
      <c r="X31" s="15">
        <f t="shared" si="6"/>
        <v>0</v>
      </c>
      <c r="Y31" s="15">
        <f t="shared" si="6"/>
        <v>0</v>
      </c>
      <c r="Z31" s="15">
        <f t="shared" si="6"/>
        <v>0</v>
      </c>
      <c r="AA31" s="15">
        <f t="shared" si="6"/>
        <v>0</v>
      </c>
      <c r="AC31" s="15">
        <f t="shared" si="4"/>
        <v>7</v>
      </c>
    </row>
    <row r="32" spans="1:29" x14ac:dyDescent="0.35">
      <c r="A32" t="s">
        <v>8</v>
      </c>
      <c r="B32" s="165" t="s">
        <v>98</v>
      </c>
      <c r="C32" s="165">
        <v>2015</v>
      </c>
      <c r="D32" s="165">
        <v>6</v>
      </c>
      <c r="E32" s="165">
        <v>17</v>
      </c>
      <c r="F32" s="165"/>
      <c r="H32" t="str">
        <f t="shared" si="0"/>
        <v>701D20163</v>
      </c>
      <c r="I32" s="165">
        <v>2016</v>
      </c>
      <c r="J32" s="165">
        <v>3</v>
      </c>
      <c r="K32" s="165">
        <v>27</v>
      </c>
      <c r="L32" s="165"/>
      <c r="M32" t="str">
        <f t="shared" si="1"/>
        <v>701D20164</v>
      </c>
      <c r="N32" s="165">
        <v>2016</v>
      </c>
      <c r="O32" s="165">
        <v>4</v>
      </c>
      <c r="P32" s="165">
        <v>1</v>
      </c>
      <c r="R32" s="160">
        <v>42767</v>
      </c>
      <c r="S32" s="15">
        <f t="shared" si="2"/>
        <v>20</v>
      </c>
      <c r="T32" s="15">
        <f t="shared" si="6"/>
        <v>0</v>
      </c>
      <c r="U32" s="15">
        <f t="shared" si="6"/>
        <v>0</v>
      </c>
      <c r="V32" s="15">
        <f t="shared" si="6"/>
        <v>0</v>
      </c>
      <c r="W32" s="15">
        <f t="shared" si="6"/>
        <v>0</v>
      </c>
      <c r="X32" s="15">
        <f t="shared" si="6"/>
        <v>0</v>
      </c>
      <c r="Y32" s="15">
        <f t="shared" si="6"/>
        <v>0</v>
      </c>
      <c r="Z32" s="15">
        <f t="shared" si="6"/>
        <v>0</v>
      </c>
      <c r="AA32" s="15">
        <f t="shared" si="6"/>
        <v>0</v>
      </c>
      <c r="AC32" s="15">
        <f t="shared" si="4"/>
        <v>5</v>
      </c>
    </row>
    <row r="33" spans="1:29" x14ac:dyDescent="0.35">
      <c r="A33" t="s">
        <v>8</v>
      </c>
      <c r="B33" s="165" t="s">
        <v>98</v>
      </c>
      <c r="C33" s="165">
        <v>2015</v>
      </c>
      <c r="D33" s="165">
        <v>7</v>
      </c>
      <c r="E33" s="165">
        <v>16</v>
      </c>
      <c r="F33" s="165"/>
      <c r="H33" t="str">
        <f t="shared" si="0"/>
        <v>701D20164</v>
      </c>
      <c r="I33" s="165">
        <v>2016</v>
      </c>
      <c r="J33" s="165">
        <v>4</v>
      </c>
      <c r="K33" s="165">
        <v>16</v>
      </c>
      <c r="L33" s="165"/>
      <c r="M33" t="str">
        <f t="shared" si="1"/>
        <v>701D20165</v>
      </c>
      <c r="N33" s="165">
        <v>2016</v>
      </c>
      <c r="O33" s="165">
        <v>5</v>
      </c>
      <c r="P33" s="165">
        <v>2</v>
      </c>
      <c r="R33" s="160">
        <v>42795</v>
      </c>
      <c r="S33" s="15">
        <f t="shared" si="2"/>
        <v>21</v>
      </c>
      <c r="T33" s="15">
        <f t="shared" si="6"/>
        <v>0</v>
      </c>
      <c r="U33" s="15">
        <f t="shared" si="6"/>
        <v>0</v>
      </c>
      <c r="V33" s="15">
        <f t="shared" si="6"/>
        <v>0</v>
      </c>
      <c r="W33" s="15">
        <f t="shared" si="6"/>
        <v>0</v>
      </c>
      <c r="X33" s="15">
        <f t="shared" si="6"/>
        <v>0</v>
      </c>
      <c r="Y33" s="15">
        <f t="shared" si="6"/>
        <v>0</v>
      </c>
      <c r="Z33" s="15">
        <f t="shared" si="6"/>
        <v>0</v>
      </c>
      <c r="AA33" s="15">
        <f t="shared" si="6"/>
        <v>0</v>
      </c>
      <c r="AC33" s="15">
        <f t="shared" si="4"/>
        <v>8</v>
      </c>
    </row>
    <row r="34" spans="1:29" x14ac:dyDescent="0.35">
      <c r="A34" t="s">
        <v>8</v>
      </c>
      <c r="B34" s="165" t="s">
        <v>98</v>
      </c>
      <c r="C34" s="165">
        <v>2015</v>
      </c>
      <c r="D34" s="165">
        <v>8</v>
      </c>
      <c r="E34" s="165">
        <v>16</v>
      </c>
      <c r="F34" s="165"/>
      <c r="H34" t="str">
        <f t="shared" si="0"/>
        <v>701D20165</v>
      </c>
      <c r="I34" s="165">
        <v>2016</v>
      </c>
      <c r="J34" s="165">
        <v>5</v>
      </c>
      <c r="K34" s="165">
        <v>28</v>
      </c>
      <c r="L34" s="165"/>
      <c r="M34" t="str">
        <f t="shared" si="1"/>
        <v>701D20166</v>
      </c>
      <c r="N34" s="165">
        <v>2016</v>
      </c>
      <c r="O34" s="165">
        <v>6</v>
      </c>
      <c r="P34" s="165">
        <v>14</v>
      </c>
      <c r="R34" s="160">
        <v>42826</v>
      </c>
      <c r="S34" s="15">
        <f t="shared" si="2"/>
        <v>20</v>
      </c>
      <c r="T34" s="15">
        <f t="shared" ref="T34:AA49" si="7">_xlfn.IFNA(VLOOKUP(T$2&amp;YEAR($R34)&amp;MONTH($R34), $A:$F, 6, FALSE), 0)</f>
        <v>0</v>
      </c>
      <c r="U34" s="15">
        <f t="shared" si="7"/>
        <v>0</v>
      </c>
      <c r="V34" s="15">
        <f t="shared" si="7"/>
        <v>0</v>
      </c>
      <c r="W34" s="15">
        <f t="shared" si="7"/>
        <v>0</v>
      </c>
      <c r="X34" s="15">
        <f t="shared" si="7"/>
        <v>0</v>
      </c>
      <c r="Y34" s="15">
        <f t="shared" si="7"/>
        <v>0</v>
      </c>
      <c r="Z34" s="15">
        <f t="shared" si="6"/>
        <v>0</v>
      </c>
      <c r="AA34" s="15">
        <f t="shared" si="6"/>
        <v>0</v>
      </c>
      <c r="AC34" s="15">
        <f t="shared" si="4"/>
        <v>4</v>
      </c>
    </row>
    <row r="35" spans="1:29" x14ac:dyDescent="0.35">
      <c r="A35" t="s">
        <v>8</v>
      </c>
      <c r="B35" s="165" t="s">
        <v>98</v>
      </c>
      <c r="C35" s="165">
        <v>2015</v>
      </c>
      <c r="D35" s="165">
        <v>9</v>
      </c>
      <c r="E35" s="165">
        <v>13</v>
      </c>
      <c r="F35" s="165"/>
      <c r="H35" t="str">
        <f t="shared" si="0"/>
        <v>701D20166</v>
      </c>
      <c r="I35" s="165">
        <v>2016</v>
      </c>
      <c r="J35" s="165">
        <v>6</v>
      </c>
      <c r="K35" s="165">
        <v>21</v>
      </c>
      <c r="L35" s="165"/>
      <c r="M35" t="str">
        <f t="shared" si="1"/>
        <v>701D20167</v>
      </c>
      <c r="N35" s="165">
        <v>2016</v>
      </c>
      <c r="O35" s="165">
        <v>7</v>
      </c>
      <c r="P35" s="165">
        <v>12</v>
      </c>
      <c r="R35" s="160">
        <v>42856</v>
      </c>
      <c r="S35" s="15">
        <f t="shared" si="2"/>
        <v>25</v>
      </c>
      <c r="T35" s="15">
        <f t="shared" si="7"/>
        <v>0</v>
      </c>
      <c r="U35" s="15">
        <f t="shared" si="7"/>
        <v>0</v>
      </c>
      <c r="V35" s="15">
        <f t="shared" si="7"/>
        <v>0</v>
      </c>
      <c r="W35" s="15">
        <f t="shared" si="7"/>
        <v>0</v>
      </c>
      <c r="X35" s="15">
        <f t="shared" si="7"/>
        <v>0</v>
      </c>
      <c r="Y35" s="15">
        <f t="shared" si="7"/>
        <v>0</v>
      </c>
      <c r="Z35" s="15">
        <f t="shared" si="6"/>
        <v>0</v>
      </c>
      <c r="AA35" s="15">
        <f t="shared" si="6"/>
        <v>0</v>
      </c>
      <c r="AC35" s="15">
        <f t="shared" si="4"/>
        <v>1</v>
      </c>
    </row>
    <row r="36" spans="1:29" x14ac:dyDescent="0.35">
      <c r="A36" t="s">
        <v>8</v>
      </c>
      <c r="B36" s="165" t="s">
        <v>98</v>
      </c>
      <c r="C36" s="165">
        <v>2015</v>
      </c>
      <c r="D36" s="165">
        <v>10</v>
      </c>
      <c r="E36" s="165">
        <v>15</v>
      </c>
      <c r="F36" s="165"/>
      <c r="H36" t="str">
        <f t="shared" si="0"/>
        <v>701D20167</v>
      </c>
      <c r="I36" s="165">
        <v>2016</v>
      </c>
      <c r="J36" s="165">
        <v>7</v>
      </c>
      <c r="K36" s="165">
        <v>14</v>
      </c>
      <c r="L36" s="165"/>
      <c r="M36" t="str">
        <f t="shared" si="1"/>
        <v>701D20168</v>
      </c>
      <c r="N36" s="165">
        <v>2016</v>
      </c>
      <c r="O36" s="165">
        <v>8</v>
      </c>
      <c r="P36" s="165">
        <v>6</v>
      </c>
      <c r="R36" s="160">
        <v>42887</v>
      </c>
      <c r="S36" s="15">
        <f t="shared" si="2"/>
        <v>13</v>
      </c>
      <c r="T36" s="15">
        <f t="shared" si="7"/>
        <v>0</v>
      </c>
      <c r="U36" s="15">
        <f t="shared" si="7"/>
        <v>0</v>
      </c>
      <c r="V36" s="15">
        <f t="shared" si="7"/>
        <v>0</v>
      </c>
      <c r="W36" s="15">
        <f t="shared" si="7"/>
        <v>0</v>
      </c>
      <c r="X36" s="15">
        <f t="shared" si="7"/>
        <v>0</v>
      </c>
      <c r="Y36" s="15">
        <f t="shared" si="7"/>
        <v>0</v>
      </c>
      <c r="Z36" s="15">
        <f t="shared" si="6"/>
        <v>0</v>
      </c>
      <c r="AA36" s="15">
        <f t="shared" si="6"/>
        <v>0</v>
      </c>
      <c r="AC36" s="15">
        <f t="shared" si="4"/>
        <v>0</v>
      </c>
    </row>
    <row r="37" spans="1:29" x14ac:dyDescent="0.35">
      <c r="A37" t="s">
        <v>8</v>
      </c>
      <c r="B37" s="165" t="s">
        <v>98</v>
      </c>
      <c r="C37" s="165">
        <v>2015</v>
      </c>
      <c r="D37" s="165">
        <v>11</v>
      </c>
      <c r="E37" s="165">
        <v>14</v>
      </c>
      <c r="F37" s="165"/>
      <c r="H37" t="str">
        <f t="shared" si="0"/>
        <v>701D20168</v>
      </c>
      <c r="I37" s="165">
        <v>2016</v>
      </c>
      <c r="J37" s="165">
        <v>8</v>
      </c>
      <c r="K37" s="165">
        <v>23</v>
      </c>
      <c r="L37" s="165"/>
      <c r="M37" t="str">
        <f t="shared" si="1"/>
        <v>701D20169</v>
      </c>
      <c r="N37" s="165">
        <v>2016</v>
      </c>
      <c r="O37" s="165">
        <v>9</v>
      </c>
      <c r="P37" s="165">
        <v>6</v>
      </c>
      <c r="R37" s="160">
        <v>42917</v>
      </c>
      <c r="S37" s="15">
        <f t="shared" si="2"/>
        <v>31</v>
      </c>
      <c r="T37" s="15">
        <f t="shared" si="7"/>
        <v>0</v>
      </c>
      <c r="U37" s="15">
        <f t="shared" si="7"/>
        <v>0</v>
      </c>
      <c r="V37" s="15">
        <f t="shared" si="7"/>
        <v>0</v>
      </c>
      <c r="W37" s="15">
        <f t="shared" si="7"/>
        <v>0</v>
      </c>
      <c r="X37" s="15">
        <f t="shared" si="7"/>
        <v>0</v>
      </c>
      <c r="Y37" s="15">
        <f t="shared" si="7"/>
        <v>0</v>
      </c>
      <c r="Z37" s="15">
        <f t="shared" si="6"/>
        <v>0</v>
      </c>
      <c r="AA37" s="15">
        <f t="shared" si="6"/>
        <v>0</v>
      </c>
      <c r="AC37" s="15">
        <f t="shared" si="4"/>
        <v>1</v>
      </c>
    </row>
    <row r="38" spans="1:29" x14ac:dyDescent="0.35">
      <c r="A38" t="s">
        <v>8</v>
      </c>
      <c r="B38" s="165" t="s">
        <v>98</v>
      </c>
      <c r="C38" s="165">
        <v>2015</v>
      </c>
      <c r="D38" s="165">
        <v>12</v>
      </c>
      <c r="E38" s="165">
        <v>7</v>
      </c>
      <c r="F38" s="165"/>
      <c r="H38" t="str">
        <f t="shared" si="0"/>
        <v>701D20169</v>
      </c>
      <c r="I38" s="165">
        <v>2016</v>
      </c>
      <c r="J38" s="165">
        <v>9</v>
      </c>
      <c r="K38" s="165">
        <v>20</v>
      </c>
      <c r="L38" s="165"/>
      <c r="M38" t="str">
        <f t="shared" si="1"/>
        <v>701D201610</v>
      </c>
      <c r="N38" s="165">
        <v>2016</v>
      </c>
      <c r="O38" s="165">
        <v>10</v>
      </c>
      <c r="P38" s="165">
        <v>19</v>
      </c>
      <c r="R38" s="160">
        <v>42948</v>
      </c>
      <c r="S38" s="15">
        <f t="shared" si="2"/>
        <v>25</v>
      </c>
      <c r="T38" s="15">
        <f t="shared" si="7"/>
        <v>0</v>
      </c>
      <c r="U38" s="15">
        <f t="shared" si="7"/>
        <v>0</v>
      </c>
      <c r="V38" s="15">
        <f t="shared" si="7"/>
        <v>0</v>
      </c>
      <c r="W38" s="15">
        <f t="shared" si="7"/>
        <v>0</v>
      </c>
      <c r="X38" s="15">
        <f t="shared" si="7"/>
        <v>0</v>
      </c>
      <c r="Y38" s="15">
        <f t="shared" si="7"/>
        <v>0</v>
      </c>
      <c r="Z38" s="15">
        <f t="shared" si="6"/>
        <v>0</v>
      </c>
      <c r="AA38" s="15">
        <f t="shared" si="6"/>
        <v>0</v>
      </c>
      <c r="AC38" s="15">
        <f t="shared" si="4"/>
        <v>8</v>
      </c>
    </row>
    <row r="39" spans="1:29" x14ac:dyDescent="0.35">
      <c r="A39" t="s">
        <v>8</v>
      </c>
      <c r="B39" s="165" t="s">
        <v>98</v>
      </c>
      <c r="C39" s="165">
        <v>2016</v>
      </c>
      <c r="D39" s="165">
        <v>1</v>
      </c>
      <c r="E39" s="165">
        <v>14</v>
      </c>
      <c r="F39" s="165"/>
      <c r="H39" t="str">
        <f t="shared" si="0"/>
        <v>701D201610</v>
      </c>
      <c r="I39" s="165">
        <v>2016</v>
      </c>
      <c r="J39" s="165">
        <v>10</v>
      </c>
      <c r="K39" s="165">
        <v>27</v>
      </c>
      <c r="L39" s="165"/>
      <c r="M39" t="str">
        <f t="shared" si="1"/>
        <v>701D201611</v>
      </c>
      <c r="N39" s="165">
        <v>2016</v>
      </c>
      <c r="O39" s="165">
        <v>11</v>
      </c>
      <c r="P39" s="165">
        <v>2</v>
      </c>
      <c r="R39" s="160">
        <v>42979</v>
      </c>
      <c r="S39" s="15">
        <f t="shared" si="2"/>
        <v>24</v>
      </c>
      <c r="T39" s="15">
        <f t="shared" si="7"/>
        <v>0</v>
      </c>
      <c r="U39" s="15">
        <f t="shared" si="7"/>
        <v>0</v>
      </c>
      <c r="V39" s="15">
        <f t="shared" si="7"/>
        <v>0</v>
      </c>
      <c r="W39" s="15">
        <f t="shared" si="7"/>
        <v>0</v>
      </c>
      <c r="X39" s="15">
        <f t="shared" si="7"/>
        <v>0</v>
      </c>
      <c r="Y39" s="15">
        <f t="shared" si="7"/>
        <v>0</v>
      </c>
      <c r="Z39" s="15">
        <f t="shared" si="6"/>
        <v>0</v>
      </c>
      <c r="AA39" s="15">
        <f t="shared" si="6"/>
        <v>0</v>
      </c>
      <c r="AC39" s="15">
        <f t="shared" si="4"/>
        <v>2</v>
      </c>
    </row>
    <row r="40" spans="1:29" x14ac:dyDescent="0.35">
      <c r="A40" t="s">
        <v>8</v>
      </c>
      <c r="B40" s="165" t="s">
        <v>98</v>
      </c>
      <c r="C40" s="165">
        <v>2016</v>
      </c>
      <c r="D40" s="165">
        <v>2</v>
      </c>
      <c r="E40" s="165">
        <v>13</v>
      </c>
      <c r="F40" s="165"/>
      <c r="H40" t="str">
        <f t="shared" si="0"/>
        <v>701D201611</v>
      </c>
      <c r="I40" s="165">
        <v>2016</v>
      </c>
      <c r="J40" s="165">
        <v>11</v>
      </c>
      <c r="K40" s="165">
        <v>17</v>
      </c>
      <c r="L40" s="165"/>
      <c r="M40" t="str">
        <f t="shared" si="1"/>
        <v>701D201612</v>
      </c>
      <c r="N40" s="165">
        <v>2016</v>
      </c>
      <c r="O40" s="165">
        <v>12</v>
      </c>
      <c r="P40" s="165">
        <v>2</v>
      </c>
      <c r="R40" s="160">
        <v>43009</v>
      </c>
      <c r="S40" s="15">
        <f t="shared" si="2"/>
        <v>15</v>
      </c>
      <c r="T40" s="15">
        <f t="shared" si="7"/>
        <v>0</v>
      </c>
      <c r="U40" s="15">
        <f t="shared" si="7"/>
        <v>0</v>
      </c>
      <c r="V40" s="15">
        <f t="shared" si="7"/>
        <v>0</v>
      </c>
      <c r="W40" s="15">
        <f t="shared" si="7"/>
        <v>0</v>
      </c>
      <c r="X40" s="15">
        <f t="shared" si="7"/>
        <v>0</v>
      </c>
      <c r="Y40" s="15">
        <f t="shared" si="7"/>
        <v>0</v>
      </c>
      <c r="Z40" s="15">
        <f t="shared" si="7"/>
        <v>0</v>
      </c>
      <c r="AA40" s="15">
        <f t="shared" si="7"/>
        <v>0</v>
      </c>
      <c r="AC40" s="15">
        <f t="shared" si="4"/>
        <v>1</v>
      </c>
    </row>
    <row r="41" spans="1:29" x14ac:dyDescent="0.35">
      <c r="A41" t="s">
        <v>8</v>
      </c>
      <c r="B41" s="165" t="s">
        <v>98</v>
      </c>
      <c r="C41" s="165">
        <v>2016</v>
      </c>
      <c r="D41" s="165">
        <v>3</v>
      </c>
      <c r="E41" s="165">
        <v>19</v>
      </c>
      <c r="F41" s="165"/>
      <c r="H41" t="str">
        <f t="shared" si="0"/>
        <v>701D201612</v>
      </c>
      <c r="I41" s="165">
        <v>2016</v>
      </c>
      <c r="J41" s="165">
        <v>12</v>
      </c>
      <c r="K41" s="165">
        <v>25</v>
      </c>
      <c r="L41" s="165"/>
      <c r="M41" t="str">
        <f t="shared" si="1"/>
        <v>701D20171</v>
      </c>
      <c r="N41" s="165">
        <v>2017</v>
      </c>
      <c r="O41" s="165">
        <v>1</v>
      </c>
      <c r="P41" s="165">
        <v>7</v>
      </c>
      <c r="R41" s="160">
        <v>43040</v>
      </c>
      <c r="S41" s="15">
        <f t="shared" si="2"/>
        <v>19</v>
      </c>
      <c r="T41" s="15">
        <f t="shared" si="7"/>
        <v>0</v>
      </c>
      <c r="U41" s="15">
        <f t="shared" si="7"/>
        <v>0</v>
      </c>
      <c r="V41" s="15">
        <f t="shared" si="7"/>
        <v>0</v>
      </c>
      <c r="W41" s="15">
        <f t="shared" si="7"/>
        <v>0</v>
      </c>
      <c r="X41" s="15">
        <f t="shared" si="7"/>
        <v>0</v>
      </c>
      <c r="Y41" s="15">
        <f t="shared" si="7"/>
        <v>0</v>
      </c>
      <c r="Z41" s="15">
        <f t="shared" si="7"/>
        <v>0</v>
      </c>
      <c r="AA41" s="15">
        <f t="shared" si="7"/>
        <v>0</v>
      </c>
      <c r="AC41" s="15">
        <f t="shared" si="4"/>
        <v>1</v>
      </c>
    </row>
    <row r="42" spans="1:29" x14ac:dyDescent="0.35">
      <c r="A42" t="s">
        <v>8</v>
      </c>
      <c r="B42" s="165" t="s">
        <v>98</v>
      </c>
      <c r="C42" s="165">
        <v>2016</v>
      </c>
      <c r="D42" s="165">
        <v>4</v>
      </c>
      <c r="E42" s="165">
        <v>11</v>
      </c>
      <c r="F42" s="165"/>
      <c r="H42" t="str">
        <f t="shared" si="0"/>
        <v>701D20171</v>
      </c>
      <c r="I42" s="165">
        <v>2017</v>
      </c>
      <c r="J42" s="165">
        <v>1</v>
      </c>
      <c r="K42" s="165">
        <v>28</v>
      </c>
      <c r="L42" s="165"/>
      <c r="M42" t="str">
        <f t="shared" si="1"/>
        <v>701D20172</v>
      </c>
      <c r="N42" s="165">
        <v>2017</v>
      </c>
      <c r="O42" s="165">
        <v>2</v>
      </c>
      <c r="P42" s="165">
        <v>5</v>
      </c>
      <c r="R42" s="160">
        <v>43070</v>
      </c>
      <c r="S42" s="15">
        <f t="shared" si="2"/>
        <v>26</v>
      </c>
      <c r="T42" s="15">
        <f t="shared" si="7"/>
        <v>0</v>
      </c>
      <c r="U42" s="15">
        <f t="shared" si="7"/>
        <v>0</v>
      </c>
      <c r="V42" s="15">
        <f t="shared" si="7"/>
        <v>0</v>
      </c>
      <c r="W42" s="15">
        <f t="shared" si="7"/>
        <v>0</v>
      </c>
      <c r="X42" s="15">
        <f t="shared" si="7"/>
        <v>0</v>
      </c>
      <c r="Y42" s="15">
        <f t="shared" si="7"/>
        <v>0</v>
      </c>
      <c r="Z42" s="15">
        <f t="shared" si="7"/>
        <v>0</v>
      </c>
      <c r="AA42" s="15">
        <f t="shared" si="7"/>
        <v>0</v>
      </c>
      <c r="AC42" s="15">
        <f t="shared" si="4"/>
        <v>5</v>
      </c>
    </row>
    <row r="43" spans="1:29" x14ac:dyDescent="0.35">
      <c r="A43" t="s">
        <v>8</v>
      </c>
      <c r="B43" s="165" t="s">
        <v>98</v>
      </c>
      <c r="C43" s="165">
        <v>2016</v>
      </c>
      <c r="D43" s="165">
        <v>5</v>
      </c>
      <c r="E43" s="165">
        <v>7</v>
      </c>
      <c r="F43" s="165"/>
      <c r="H43" t="str">
        <f t="shared" si="0"/>
        <v>701D20172</v>
      </c>
      <c r="I43" s="165">
        <v>2017</v>
      </c>
      <c r="J43" s="165">
        <v>2</v>
      </c>
      <c r="K43" s="165">
        <v>20</v>
      </c>
      <c r="L43" s="165"/>
      <c r="M43" t="str">
        <f t="shared" si="1"/>
        <v>701D20173</v>
      </c>
      <c r="N43" s="165">
        <v>2017</v>
      </c>
      <c r="O43" s="165">
        <v>3</v>
      </c>
      <c r="P43" s="165">
        <v>8</v>
      </c>
      <c r="R43" s="160">
        <v>43101</v>
      </c>
      <c r="S43" s="15">
        <f t="shared" si="2"/>
        <v>27</v>
      </c>
      <c r="T43" s="15">
        <f t="shared" si="7"/>
        <v>0</v>
      </c>
      <c r="U43" s="15">
        <f t="shared" si="7"/>
        <v>0</v>
      </c>
      <c r="V43" s="15">
        <f t="shared" si="7"/>
        <v>0</v>
      </c>
      <c r="W43" s="15">
        <f t="shared" si="7"/>
        <v>0</v>
      </c>
      <c r="X43" s="15">
        <f t="shared" si="7"/>
        <v>0</v>
      </c>
      <c r="Y43" s="15">
        <f t="shared" si="7"/>
        <v>0</v>
      </c>
      <c r="Z43" s="15">
        <f t="shared" si="7"/>
        <v>0</v>
      </c>
      <c r="AA43" s="15">
        <f t="shared" si="7"/>
        <v>0</v>
      </c>
      <c r="AC43" s="15">
        <f t="shared" si="4"/>
        <v>4</v>
      </c>
    </row>
    <row r="44" spans="1:29" x14ac:dyDescent="0.35">
      <c r="A44" t="s">
        <v>8</v>
      </c>
      <c r="B44" s="165" t="s">
        <v>98</v>
      </c>
      <c r="C44" s="165">
        <v>2016</v>
      </c>
      <c r="D44" s="165">
        <v>6</v>
      </c>
      <c r="E44" s="165">
        <v>23</v>
      </c>
      <c r="F44" s="165"/>
      <c r="H44" t="str">
        <f t="shared" si="0"/>
        <v>701D20173</v>
      </c>
      <c r="I44" s="165">
        <v>2017</v>
      </c>
      <c r="J44" s="165">
        <v>3</v>
      </c>
      <c r="K44" s="165">
        <v>21</v>
      </c>
      <c r="L44" s="165"/>
      <c r="M44" t="str">
        <f t="shared" si="1"/>
        <v>701D20174</v>
      </c>
      <c r="N44" s="165">
        <v>2017</v>
      </c>
      <c r="O44" s="165">
        <v>4</v>
      </c>
      <c r="P44" s="165">
        <v>4</v>
      </c>
      <c r="R44" s="160">
        <v>43132</v>
      </c>
      <c r="S44" s="15">
        <f t="shared" si="2"/>
        <v>16</v>
      </c>
      <c r="T44" s="15">
        <f t="shared" si="7"/>
        <v>0</v>
      </c>
      <c r="U44" s="15">
        <f t="shared" si="7"/>
        <v>0</v>
      </c>
      <c r="V44" s="15">
        <f t="shared" si="7"/>
        <v>0</v>
      </c>
      <c r="W44" s="15">
        <f t="shared" si="7"/>
        <v>0</v>
      </c>
      <c r="X44" s="15">
        <f t="shared" si="7"/>
        <v>0</v>
      </c>
      <c r="Y44" s="15">
        <f t="shared" si="7"/>
        <v>0</v>
      </c>
      <c r="Z44" s="15">
        <f t="shared" si="7"/>
        <v>0</v>
      </c>
      <c r="AA44" s="15">
        <f t="shared" si="7"/>
        <v>0</v>
      </c>
      <c r="AC44" s="15">
        <f t="shared" si="4"/>
        <v>5</v>
      </c>
    </row>
    <row r="45" spans="1:29" x14ac:dyDescent="0.35">
      <c r="A45" t="s">
        <v>8</v>
      </c>
      <c r="B45" s="165" t="s">
        <v>98</v>
      </c>
      <c r="C45" s="165">
        <v>2016</v>
      </c>
      <c r="D45" s="165">
        <v>7</v>
      </c>
      <c r="E45" s="165">
        <v>19</v>
      </c>
      <c r="F45" s="165"/>
      <c r="H45" t="str">
        <f t="shared" si="0"/>
        <v>701D20174</v>
      </c>
      <c r="I45" s="165">
        <v>2017</v>
      </c>
      <c r="J45" s="165">
        <v>4</v>
      </c>
      <c r="K45" s="165">
        <v>20</v>
      </c>
      <c r="L45" s="165"/>
      <c r="M45" t="str">
        <f t="shared" si="1"/>
        <v>701D20175</v>
      </c>
      <c r="N45" s="165">
        <v>2017</v>
      </c>
      <c r="O45" s="165">
        <v>5</v>
      </c>
      <c r="P45" s="165">
        <v>1</v>
      </c>
      <c r="R45" s="160">
        <v>43160</v>
      </c>
      <c r="S45" s="15">
        <f t="shared" si="2"/>
        <v>17</v>
      </c>
      <c r="T45" s="15">
        <f t="shared" si="7"/>
        <v>0</v>
      </c>
      <c r="U45" s="15">
        <f t="shared" si="7"/>
        <v>0</v>
      </c>
      <c r="V45" s="15">
        <f t="shared" si="7"/>
        <v>0</v>
      </c>
      <c r="W45" s="15">
        <f t="shared" si="7"/>
        <v>0</v>
      </c>
      <c r="X45" s="15">
        <f t="shared" si="7"/>
        <v>0</v>
      </c>
      <c r="Y45" s="15">
        <f t="shared" si="7"/>
        <v>0</v>
      </c>
      <c r="Z45" s="15">
        <f t="shared" si="7"/>
        <v>0</v>
      </c>
      <c r="AA45" s="15">
        <f t="shared" si="7"/>
        <v>0</v>
      </c>
      <c r="AC45" s="15">
        <f t="shared" si="4"/>
        <v>0</v>
      </c>
    </row>
    <row r="46" spans="1:29" x14ac:dyDescent="0.35">
      <c r="A46" t="s">
        <v>8</v>
      </c>
      <c r="B46" s="165" t="s">
        <v>98</v>
      </c>
      <c r="C46" s="165">
        <v>2016</v>
      </c>
      <c r="D46" s="165">
        <v>8</v>
      </c>
      <c r="E46" s="165">
        <v>21</v>
      </c>
      <c r="F46" s="165"/>
      <c r="H46" t="str">
        <f t="shared" si="0"/>
        <v>701D20175</v>
      </c>
      <c r="I46" s="165">
        <v>2017</v>
      </c>
      <c r="J46" s="165">
        <v>5</v>
      </c>
      <c r="K46" s="165">
        <v>25</v>
      </c>
      <c r="L46" s="165"/>
      <c r="M46" t="str">
        <f t="shared" si="1"/>
        <v>701D20177</v>
      </c>
      <c r="N46" s="165">
        <v>2017</v>
      </c>
      <c r="O46" s="165">
        <v>7</v>
      </c>
      <c r="P46" s="165">
        <v>1</v>
      </c>
      <c r="R46" s="160">
        <v>43191</v>
      </c>
      <c r="S46" s="15">
        <f t="shared" si="2"/>
        <v>11</v>
      </c>
      <c r="T46" s="15">
        <f t="shared" si="7"/>
        <v>0</v>
      </c>
      <c r="U46" s="15">
        <f t="shared" si="7"/>
        <v>0</v>
      </c>
      <c r="V46" s="15">
        <f t="shared" si="7"/>
        <v>0</v>
      </c>
      <c r="W46" s="15">
        <f t="shared" si="7"/>
        <v>0</v>
      </c>
      <c r="X46" s="15">
        <f t="shared" si="7"/>
        <v>0</v>
      </c>
      <c r="Y46" s="15">
        <f t="shared" si="7"/>
        <v>0</v>
      </c>
      <c r="Z46" s="15">
        <f t="shared" si="7"/>
        <v>0</v>
      </c>
      <c r="AA46" s="15">
        <f t="shared" si="7"/>
        <v>0</v>
      </c>
      <c r="AC46" s="15">
        <f t="shared" ref="AC46:AC60" si="8">_xlfn.IFNA(VLOOKUP(S$2&amp;YEAR($R46)&amp;MONTH($R46), $M:$P, 4, FALSE), 0)</f>
        <v>4</v>
      </c>
    </row>
    <row r="47" spans="1:29" x14ac:dyDescent="0.35">
      <c r="A47" t="s">
        <v>8</v>
      </c>
      <c r="B47" s="165" t="s">
        <v>98</v>
      </c>
      <c r="C47" s="165">
        <v>2016</v>
      </c>
      <c r="D47" s="165">
        <v>9</v>
      </c>
      <c r="E47" s="165">
        <v>11</v>
      </c>
      <c r="F47" s="165"/>
      <c r="H47" t="str">
        <f t="shared" si="0"/>
        <v>701D20176</v>
      </c>
      <c r="I47" s="165">
        <v>2017</v>
      </c>
      <c r="J47" s="165">
        <v>6</v>
      </c>
      <c r="K47" s="165">
        <v>13</v>
      </c>
      <c r="L47" s="165"/>
      <c r="M47" t="str">
        <f t="shared" si="1"/>
        <v>701D20178</v>
      </c>
      <c r="N47" s="165">
        <v>2017</v>
      </c>
      <c r="O47" s="165">
        <v>8</v>
      </c>
      <c r="P47" s="165">
        <v>8</v>
      </c>
      <c r="R47" s="160">
        <v>43221</v>
      </c>
      <c r="S47" s="15">
        <f t="shared" si="2"/>
        <v>21</v>
      </c>
      <c r="T47" s="15">
        <f t="shared" si="7"/>
        <v>0</v>
      </c>
      <c r="U47" s="15">
        <f t="shared" si="7"/>
        <v>0</v>
      </c>
      <c r="V47" s="15">
        <f t="shared" si="7"/>
        <v>0</v>
      </c>
      <c r="W47" s="15">
        <f t="shared" si="7"/>
        <v>0</v>
      </c>
      <c r="X47" s="15">
        <f t="shared" si="7"/>
        <v>0</v>
      </c>
      <c r="Y47" s="15">
        <f t="shared" si="7"/>
        <v>0</v>
      </c>
      <c r="Z47" s="15">
        <f t="shared" si="7"/>
        <v>0</v>
      </c>
      <c r="AA47" s="15">
        <f t="shared" si="7"/>
        <v>0</v>
      </c>
      <c r="AC47" s="15">
        <f t="shared" si="8"/>
        <v>3</v>
      </c>
    </row>
    <row r="48" spans="1:29" x14ac:dyDescent="0.35">
      <c r="A48" t="s">
        <v>8</v>
      </c>
      <c r="B48" s="165" t="s">
        <v>98</v>
      </c>
      <c r="C48" s="165">
        <v>2016</v>
      </c>
      <c r="D48" s="165">
        <v>10</v>
      </c>
      <c r="E48" s="165">
        <v>7</v>
      </c>
      <c r="F48" s="165"/>
      <c r="H48" t="str">
        <f t="shared" si="0"/>
        <v>701D20177</v>
      </c>
      <c r="I48" s="165">
        <v>2017</v>
      </c>
      <c r="J48" s="165">
        <v>7</v>
      </c>
      <c r="K48" s="165">
        <v>31</v>
      </c>
      <c r="L48" s="165"/>
      <c r="M48" t="str">
        <f t="shared" si="1"/>
        <v>701D20179</v>
      </c>
      <c r="N48" s="165">
        <v>2017</v>
      </c>
      <c r="O48" s="165">
        <v>9</v>
      </c>
      <c r="P48" s="165">
        <v>2</v>
      </c>
      <c r="R48" s="160">
        <v>43252</v>
      </c>
      <c r="S48" s="15">
        <f t="shared" si="2"/>
        <v>9</v>
      </c>
      <c r="T48" s="15">
        <f t="shared" si="7"/>
        <v>0</v>
      </c>
      <c r="U48" s="15">
        <f t="shared" si="7"/>
        <v>0</v>
      </c>
      <c r="V48" s="15">
        <f t="shared" si="7"/>
        <v>0</v>
      </c>
      <c r="W48" s="15">
        <f t="shared" si="7"/>
        <v>0</v>
      </c>
      <c r="X48" s="15">
        <f t="shared" si="7"/>
        <v>0</v>
      </c>
      <c r="Y48" s="15">
        <f t="shared" si="7"/>
        <v>0</v>
      </c>
      <c r="Z48" s="15">
        <f t="shared" si="7"/>
        <v>0</v>
      </c>
      <c r="AA48" s="15">
        <f t="shared" si="7"/>
        <v>0</v>
      </c>
      <c r="AC48" s="15">
        <f t="shared" si="8"/>
        <v>2</v>
      </c>
    </row>
    <row r="49" spans="1:29" x14ac:dyDescent="0.35">
      <c r="A49" t="s">
        <v>8</v>
      </c>
      <c r="B49" s="165" t="s">
        <v>98</v>
      </c>
      <c r="C49" s="165">
        <v>2016</v>
      </c>
      <c r="D49" s="165">
        <v>11</v>
      </c>
      <c r="E49" s="165">
        <v>23</v>
      </c>
      <c r="F49" s="165"/>
      <c r="H49" t="str">
        <f t="shared" si="0"/>
        <v>701D20178</v>
      </c>
      <c r="I49" s="165">
        <v>2017</v>
      </c>
      <c r="J49" s="165">
        <v>8</v>
      </c>
      <c r="K49" s="165">
        <v>25</v>
      </c>
      <c r="L49" s="165"/>
      <c r="M49" t="str">
        <f t="shared" si="1"/>
        <v>701D201710</v>
      </c>
      <c r="N49" s="165">
        <v>2017</v>
      </c>
      <c r="O49" s="165">
        <v>10</v>
      </c>
      <c r="P49" s="165">
        <v>1</v>
      </c>
      <c r="R49" s="160">
        <v>43282</v>
      </c>
      <c r="S49" s="15">
        <f t="shared" si="2"/>
        <v>16</v>
      </c>
      <c r="T49" s="15">
        <f t="shared" si="7"/>
        <v>0</v>
      </c>
      <c r="U49" s="15">
        <f t="shared" si="7"/>
        <v>0</v>
      </c>
      <c r="V49" s="15">
        <f t="shared" si="7"/>
        <v>0</v>
      </c>
      <c r="W49" s="15">
        <f t="shared" si="7"/>
        <v>0</v>
      </c>
      <c r="X49" s="15">
        <f t="shared" si="7"/>
        <v>0</v>
      </c>
      <c r="Y49" s="15">
        <f t="shared" si="7"/>
        <v>0</v>
      </c>
      <c r="Z49" s="15">
        <f t="shared" si="7"/>
        <v>0</v>
      </c>
      <c r="AA49" s="15">
        <f t="shared" si="7"/>
        <v>0</v>
      </c>
      <c r="AC49" s="15">
        <f t="shared" si="8"/>
        <v>4</v>
      </c>
    </row>
    <row r="50" spans="1:29" x14ac:dyDescent="0.35">
      <c r="A50" t="s">
        <v>8</v>
      </c>
      <c r="B50" s="165" t="s">
        <v>98</v>
      </c>
      <c r="C50" s="165">
        <v>2016</v>
      </c>
      <c r="D50" s="165">
        <v>12</v>
      </c>
      <c r="E50" s="165">
        <v>10</v>
      </c>
      <c r="F50" s="165"/>
      <c r="H50" t="str">
        <f t="shared" si="0"/>
        <v>701D20179</v>
      </c>
      <c r="I50" s="165">
        <v>2017</v>
      </c>
      <c r="J50" s="165">
        <v>9</v>
      </c>
      <c r="K50" s="165">
        <v>24</v>
      </c>
      <c r="L50" s="165"/>
      <c r="M50" t="str">
        <f t="shared" si="1"/>
        <v>701D201711</v>
      </c>
      <c r="N50" s="165">
        <v>2017</v>
      </c>
      <c r="O50" s="165">
        <v>11</v>
      </c>
      <c r="P50" s="165">
        <v>1</v>
      </c>
      <c r="R50" s="160">
        <v>43313</v>
      </c>
      <c r="S50" s="15">
        <f t="shared" si="2"/>
        <v>23</v>
      </c>
      <c r="T50" s="15">
        <f t="shared" ref="T50:AA61" si="9">_xlfn.IFNA(VLOOKUP(T$2&amp;YEAR($R50)&amp;MONTH($R50), $A:$F, 6, FALSE), 0)</f>
        <v>0</v>
      </c>
      <c r="U50" s="15">
        <f t="shared" si="9"/>
        <v>0</v>
      </c>
      <c r="V50" s="15">
        <f t="shared" si="9"/>
        <v>0</v>
      </c>
      <c r="W50" s="15">
        <f t="shared" si="9"/>
        <v>0</v>
      </c>
      <c r="X50" s="15">
        <f t="shared" si="9"/>
        <v>0</v>
      </c>
      <c r="Y50" s="15">
        <f t="shared" si="9"/>
        <v>0</v>
      </c>
      <c r="Z50" s="15">
        <f t="shared" si="9"/>
        <v>0</v>
      </c>
      <c r="AA50" s="15">
        <f t="shared" si="9"/>
        <v>0</v>
      </c>
      <c r="AC50" s="15">
        <f t="shared" si="8"/>
        <v>3</v>
      </c>
    </row>
    <row r="51" spans="1:29" x14ac:dyDescent="0.35">
      <c r="A51" t="s">
        <v>8</v>
      </c>
      <c r="B51" s="165" t="s">
        <v>98</v>
      </c>
      <c r="C51" s="165">
        <v>2017</v>
      </c>
      <c r="D51" s="165">
        <v>1</v>
      </c>
      <c r="E51" s="165">
        <v>16</v>
      </c>
      <c r="F51" s="165"/>
      <c r="H51" t="str">
        <f t="shared" si="0"/>
        <v>701D201710</v>
      </c>
      <c r="I51" s="165">
        <v>2017</v>
      </c>
      <c r="J51" s="165">
        <v>10</v>
      </c>
      <c r="K51" s="165">
        <v>15</v>
      </c>
      <c r="L51" s="165"/>
      <c r="M51" t="str">
        <f t="shared" si="1"/>
        <v>701D201712</v>
      </c>
      <c r="N51" s="165">
        <v>2017</v>
      </c>
      <c r="O51" s="165">
        <v>12</v>
      </c>
      <c r="P51" s="165">
        <v>5</v>
      </c>
      <c r="R51" s="160">
        <v>43344</v>
      </c>
      <c r="S51" s="15">
        <f t="shared" si="2"/>
        <v>24</v>
      </c>
      <c r="T51" s="15">
        <f t="shared" si="9"/>
        <v>0</v>
      </c>
      <c r="U51" s="15">
        <f t="shared" si="9"/>
        <v>0</v>
      </c>
      <c r="V51" s="15">
        <f t="shared" si="9"/>
        <v>0</v>
      </c>
      <c r="W51" s="15">
        <f t="shared" si="9"/>
        <v>0</v>
      </c>
      <c r="X51" s="15">
        <f t="shared" si="9"/>
        <v>0</v>
      </c>
      <c r="Y51" s="15">
        <f t="shared" si="9"/>
        <v>0</v>
      </c>
      <c r="Z51" s="15">
        <f t="shared" si="9"/>
        <v>0</v>
      </c>
      <c r="AA51" s="15">
        <f t="shared" si="9"/>
        <v>0</v>
      </c>
      <c r="AC51" s="15">
        <f t="shared" si="8"/>
        <v>0</v>
      </c>
    </row>
    <row r="52" spans="1:29" x14ac:dyDescent="0.35">
      <c r="A52" t="s">
        <v>8</v>
      </c>
      <c r="B52" s="165" t="s">
        <v>98</v>
      </c>
      <c r="C52" s="165">
        <v>2017</v>
      </c>
      <c r="D52" s="165">
        <v>2</v>
      </c>
      <c r="E52" s="165">
        <v>15</v>
      </c>
      <c r="F52" s="165"/>
      <c r="H52" t="str">
        <f t="shared" si="0"/>
        <v>701D201711</v>
      </c>
      <c r="I52" s="165">
        <v>2017</v>
      </c>
      <c r="J52" s="165">
        <v>11</v>
      </c>
      <c r="K52" s="165">
        <v>19</v>
      </c>
      <c r="L52" s="165"/>
      <c r="M52" t="str">
        <f t="shared" si="1"/>
        <v>701D20181</v>
      </c>
      <c r="N52" s="165">
        <v>2018</v>
      </c>
      <c r="O52" s="165">
        <v>1</v>
      </c>
      <c r="P52" s="165">
        <v>4</v>
      </c>
      <c r="R52" s="160">
        <v>43374</v>
      </c>
      <c r="S52" s="15">
        <f t="shared" si="2"/>
        <v>27</v>
      </c>
      <c r="T52" s="15">
        <f t="shared" si="9"/>
        <v>0</v>
      </c>
      <c r="U52" s="15">
        <f t="shared" si="9"/>
        <v>0</v>
      </c>
      <c r="V52" s="15">
        <f t="shared" si="9"/>
        <v>0</v>
      </c>
      <c r="W52" s="15">
        <f t="shared" si="9"/>
        <v>0</v>
      </c>
      <c r="X52" s="15">
        <f t="shared" si="9"/>
        <v>0</v>
      </c>
      <c r="Y52" s="15">
        <f t="shared" si="9"/>
        <v>0</v>
      </c>
      <c r="Z52" s="15">
        <f t="shared" si="9"/>
        <v>0</v>
      </c>
      <c r="AA52" s="15">
        <f t="shared" si="9"/>
        <v>0</v>
      </c>
      <c r="AC52" s="15">
        <f t="shared" si="8"/>
        <v>0</v>
      </c>
    </row>
    <row r="53" spans="1:29" x14ac:dyDescent="0.35">
      <c r="A53" t="s">
        <v>8</v>
      </c>
      <c r="B53" s="165" t="s">
        <v>98</v>
      </c>
      <c r="C53" s="165">
        <v>2017</v>
      </c>
      <c r="D53" s="165">
        <v>3</v>
      </c>
      <c r="E53" s="165">
        <v>14</v>
      </c>
      <c r="F53" s="165"/>
      <c r="H53" t="str">
        <f t="shared" si="0"/>
        <v>701D201712</v>
      </c>
      <c r="I53" s="165">
        <v>2017</v>
      </c>
      <c r="J53" s="165">
        <v>12</v>
      </c>
      <c r="K53" s="165">
        <v>26</v>
      </c>
      <c r="L53" s="165"/>
      <c r="M53" t="str">
        <f t="shared" si="1"/>
        <v>701D20182</v>
      </c>
      <c r="N53" s="165">
        <v>2018</v>
      </c>
      <c r="O53" s="165">
        <v>2</v>
      </c>
      <c r="P53" s="165">
        <v>5</v>
      </c>
      <c r="R53" s="160">
        <v>43405</v>
      </c>
      <c r="S53" s="15">
        <f t="shared" si="2"/>
        <v>21</v>
      </c>
      <c r="T53" s="15">
        <f t="shared" si="9"/>
        <v>0</v>
      </c>
      <c r="U53" s="15">
        <f t="shared" si="9"/>
        <v>0</v>
      </c>
      <c r="V53" s="15">
        <f t="shared" si="9"/>
        <v>0</v>
      </c>
      <c r="W53" s="15">
        <f t="shared" si="9"/>
        <v>0</v>
      </c>
      <c r="X53" s="15">
        <f t="shared" si="9"/>
        <v>0</v>
      </c>
      <c r="Y53" s="15">
        <f t="shared" si="9"/>
        <v>0</v>
      </c>
      <c r="Z53" s="15">
        <f t="shared" si="9"/>
        <v>0</v>
      </c>
      <c r="AA53" s="15">
        <f t="shared" si="9"/>
        <v>0</v>
      </c>
      <c r="AC53" s="15">
        <f t="shared" si="8"/>
        <v>0</v>
      </c>
    </row>
    <row r="54" spans="1:29" x14ac:dyDescent="0.35">
      <c r="A54" t="s">
        <v>8</v>
      </c>
      <c r="B54" s="165" t="s">
        <v>98</v>
      </c>
      <c r="C54" s="165">
        <v>2017</v>
      </c>
      <c r="D54" s="165">
        <v>4</v>
      </c>
      <c r="E54" s="165">
        <v>13</v>
      </c>
      <c r="F54" s="165"/>
      <c r="H54" t="str">
        <f t="shared" si="0"/>
        <v>701D20181</v>
      </c>
      <c r="I54" s="165">
        <v>2018</v>
      </c>
      <c r="J54" s="165">
        <v>1</v>
      </c>
      <c r="K54" s="165">
        <v>27</v>
      </c>
      <c r="L54" s="165"/>
      <c r="M54" t="str">
        <f t="shared" si="1"/>
        <v>701D20184</v>
      </c>
      <c r="N54" s="165">
        <v>2018</v>
      </c>
      <c r="O54" s="165">
        <v>4</v>
      </c>
      <c r="P54" s="165">
        <v>4</v>
      </c>
      <c r="R54" s="160">
        <v>43435</v>
      </c>
      <c r="S54" s="15">
        <f t="shared" si="2"/>
        <v>15</v>
      </c>
      <c r="T54" s="15">
        <f t="shared" si="9"/>
        <v>0</v>
      </c>
      <c r="U54" s="15">
        <f t="shared" si="9"/>
        <v>0</v>
      </c>
      <c r="V54" s="15">
        <f t="shared" si="9"/>
        <v>0</v>
      </c>
      <c r="W54" s="15">
        <f t="shared" si="9"/>
        <v>0</v>
      </c>
      <c r="X54" s="15">
        <f t="shared" si="9"/>
        <v>0</v>
      </c>
      <c r="Y54" s="15">
        <f t="shared" si="9"/>
        <v>0</v>
      </c>
      <c r="Z54" s="15">
        <f t="shared" si="9"/>
        <v>0</v>
      </c>
      <c r="AA54" s="15">
        <f t="shared" si="9"/>
        <v>0</v>
      </c>
      <c r="AC54" s="15">
        <f t="shared" si="8"/>
        <v>2</v>
      </c>
    </row>
    <row r="55" spans="1:29" x14ac:dyDescent="0.35">
      <c r="A55" t="s">
        <v>8</v>
      </c>
      <c r="B55" s="165" t="s">
        <v>98</v>
      </c>
      <c r="C55" s="165">
        <v>2017</v>
      </c>
      <c r="D55" s="165">
        <v>5</v>
      </c>
      <c r="E55" s="165">
        <v>17</v>
      </c>
      <c r="F55" s="165"/>
      <c r="H55" t="str">
        <f t="shared" si="0"/>
        <v>701D20182</v>
      </c>
      <c r="I55" s="165">
        <v>2018</v>
      </c>
      <c r="J55" s="165">
        <v>2</v>
      </c>
      <c r="K55" s="165">
        <v>16</v>
      </c>
      <c r="L55" s="165"/>
      <c r="M55" t="str">
        <f t="shared" si="1"/>
        <v>701D20185</v>
      </c>
      <c r="N55" s="165">
        <v>2018</v>
      </c>
      <c r="O55" s="165">
        <v>5</v>
      </c>
      <c r="P55" s="165">
        <v>3</v>
      </c>
      <c r="R55" s="160">
        <v>43466</v>
      </c>
      <c r="S55" s="15">
        <f t="shared" si="2"/>
        <v>28</v>
      </c>
      <c r="T55" s="15">
        <f t="shared" si="9"/>
        <v>0</v>
      </c>
      <c r="U55" s="15">
        <f t="shared" si="9"/>
        <v>0</v>
      </c>
      <c r="V55" s="15">
        <f t="shared" si="9"/>
        <v>0</v>
      </c>
      <c r="W55" s="15">
        <f t="shared" si="9"/>
        <v>0</v>
      </c>
      <c r="X55" s="15">
        <f t="shared" si="9"/>
        <v>0</v>
      </c>
      <c r="Y55" s="15">
        <f t="shared" si="9"/>
        <v>0</v>
      </c>
      <c r="Z55" s="15">
        <f t="shared" si="9"/>
        <v>0</v>
      </c>
      <c r="AA55" s="15">
        <f t="shared" si="9"/>
        <v>0</v>
      </c>
      <c r="AC55" s="15">
        <f t="shared" si="8"/>
        <v>2</v>
      </c>
    </row>
    <row r="56" spans="1:29" x14ac:dyDescent="0.35">
      <c r="A56" t="s">
        <v>8</v>
      </c>
      <c r="B56" s="165" t="s">
        <v>98</v>
      </c>
      <c r="C56" s="165">
        <v>2017</v>
      </c>
      <c r="D56" s="165">
        <v>6</v>
      </c>
      <c r="E56" s="165">
        <v>11</v>
      </c>
      <c r="F56" s="165"/>
      <c r="H56" t="str">
        <f t="shared" si="0"/>
        <v>701D20183</v>
      </c>
      <c r="I56" s="165">
        <v>2018</v>
      </c>
      <c r="J56" s="165">
        <v>3</v>
      </c>
      <c r="K56" s="165">
        <v>17</v>
      </c>
      <c r="L56" s="165"/>
      <c r="M56" t="str">
        <f t="shared" si="1"/>
        <v>701D20186</v>
      </c>
      <c r="N56" s="165">
        <v>2018</v>
      </c>
      <c r="O56" s="165">
        <v>6</v>
      </c>
      <c r="P56" s="165">
        <v>2</v>
      </c>
      <c r="R56" s="160">
        <v>43497</v>
      </c>
      <c r="S56" s="15">
        <f>_xlfn.IFNA(VLOOKUP(S$2&amp;YEAR($R56)&amp;MONTH($R56), $H:$K, 4, FALSE), 0)</f>
        <v>13</v>
      </c>
      <c r="T56" s="15">
        <f>_xlfn.IFNA(VLOOKUP(T$2&amp;YEAR($R56)&amp;MONTH($R56), $A:$F, 6, FALSE), 0)</f>
        <v>0</v>
      </c>
      <c r="U56" s="15">
        <f t="shared" si="9"/>
        <v>0</v>
      </c>
      <c r="V56" s="15">
        <f t="shared" si="9"/>
        <v>0</v>
      </c>
      <c r="W56" s="15">
        <f t="shared" si="9"/>
        <v>0</v>
      </c>
      <c r="X56" s="15">
        <f t="shared" si="9"/>
        <v>0</v>
      </c>
      <c r="Y56" s="15">
        <f t="shared" si="9"/>
        <v>0</v>
      </c>
      <c r="Z56" s="15">
        <f t="shared" si="9"/>
        <v>0</v>
      </c>
      <c r="AA56" s="15">
        <f t="shared" si="9"/>
        <v>0</v>
      </c>
      <c r="AC56" s="15">
        <f t="shared" si="8"/>
        <v>2</v>
      </c>
    </row>
    <row r="57" spans="1:29" x14ac:dyDescent="0.35">
      <c r="A57" t="s">
        <v>8</v>
      </c>
      <c r="B57" s="165" t="s">
        <v>98</v>
      </c>
      <c r="C57" s="165">
        <v>2017</v>
      </c>
      <c r="D57" s="165">
        <v>7</v>
      </c>
      <c r="E57" s="165">
        <v>16</v>
      </c>
      <c r="F57" s="165"/>
      <c r="H57" t="str">
        <f t="shared" si="0"/>
        <v>701D20184</v>
      </c>
      <c r="I57" s="165">
        <v>2018</v>
      </c>
      <c r="J57" s="165">
        <v>4</v>
      </c>
      <c r="K57" s="165">
        <v>11</v>
      </c>
      <c r="L57" s="165"/>
      <c r="M57" t="str">
        <f t="shared" si="1"/>
        <v>701D20187</v>
      </c>
      <c r="N57" s="165">
        <v>2018</v>
      </c>
      <c r="O57" s="165">
        <v>7</v>
      </c>
      <c r="P57" s="165">
        <v>4</v>
      </c>
      <c r="R57" s="160">
        <v>43525</v>
      </c>
      <c r="S57" s="15">
        <f t="shared" si="2"/>
        <v>13</v>
      </c>
      <c r="T57" s="15">
        <f t="shared" si="9"/>
        <v>0</v>
      </c>
      <c r="U57" s="15">
        <f t="shared" si="9"/>
        <v>0</v>
      </c>
      <c r="V57" s="15">
        <f t="shared" si="9"/>
        <v>0</v>
      </c>
      <c r="W57" s="15">
        <f t="shared" si="9"/>
        <v>0</v>
      </c>
      <c r="X57" s="15">
        <f t="shared" si="9"/>
        <v>0</v>
      </c>
      <c r="Y57" s="15">
        <f t="shared" si="9"/>
        <v>0</v>
      </c>
      <c r="Z57" s="15">
        <f t="shared" si="9"/>
        <v>0</v>
      </c>
      <c r="AA57" s="15">
        <f t="shared" si="9"/>
        <v>0</v>
      </c>
      <c r="AC57" s="15">
        <f t="shared" si="8"/>
        <v>1</v>
      </c>
    </row>
    <row r="58" spans="1:29" x14ac:dyDescent="0.35">
      <c r="A58" t="s">
        <v>8</v>
      </c>
      <c r="B58" s="165" t="s">
        <v>98</v>
      </c>
      <c r="C58" s="165">
        <v>2017</v>
      </c>
      <c r="D58" s="165">
        <v>8</v>
      </c>
      <c r="E58" s="165">
        <v>19</v>
      </c>
      <c r="F58" s="165"/>
      <c r="H58" t="str">
        <f t="shared" si="0"/>
        <v>701D20185</v>
      </c>
      <c r="I58" s="165">
        <v>2018</v>
      </c>
      <c r="J58" s="165">
        <v>5</v>
      </c>
      <c r="K58" s="165">
        <v>21</v>
      </c>
      <c r="L58" s="165"/>
      <c r="M58" t="str">
        <f t="shared" si="1"/>
        <v>701D20188</v>
      </c>
      <c r="N58" s="165">
        <v>2018</v>
      </c>
      <c r="O58" s="165">
        <v>8</v>
      </c>
      <c r="P58" s="165">
        <v>3</v>
      </c>
      <c r="R58" s="160">
        <v>43556</v>
      </c>
      <c r="S58" s="15">
        <f t="shared" si="2"/>
        <v>19</v>
      </c>
      <c r="T58" s="15">
        <f t="shared" si="9"/>
        <v>0</v>
      </c>
      <c r="U58" s="15">
        <f t="shared" si="9"/>
        <v>0</v>
      </c>
      <c r="V58" s="15">
        <f t="shared" si="9"/>
        <v>0</v>
      </c>
      <c r="W58" s="15">
        <f t="shared" si="9"/>
        <v>0</v>
      </c>
      <c r="X58" s="15">
        <f t="shared" si="9"/>
        <v>0</v>
      </c>
      <c r="Y58" s="15">
        <f t="shared" si="9"/>
        <v>0</v>
      </c>
      <c r="Z58" s="15">
        <f t="shared" si="9"/>
        <v>0</v>
      </c>
      <c r="AA58" s="15">
        <f t="shared" si="9"/>
        <v>0</v>
      </c>
      <c r="AC58" s="15">
        <f t="shared" si="8"/>
        <v>2</v>
      </c>
    </row>
    <row r="59" spans="1:29" x14ac:dyDescent="0.35">
      <c r="A59" t="s">
        <v>8</v>
      </c>
      <c r="B59" s="165" t="s">
        <v>98</v>
      </c>
      <c r="C59" s="165">
        <v>2017</v>
      </c>
      <c r="D59" s="165">
        <v>9</v>
      </c>
      <c r="E59" s="165">
        <v>8</v>
      </c>
      <c r="F59" s="165"/>
      <c r="H59" t="str">
        <f t="shared" si="0"/>
        <v>701D20186</v>
      </c>
      <c r="I59" s="165">
        <v>2018</v>
      </c>
      <c r="J59" s="165">
        <v>6</v>
      </c>
      <c r="K59" s="165">
        <v>9</v>
      </c>
      <c r="L59" s="165"/>
      <c r="M59" t="str">
        <f t="shared" si="1"/>
        <v>701D201812</v>
      </c>
      <c r="N59" s="165">
        <v>2018</v>
      </c>
      <c r="O59" s="165">
        <v>12</v>
      </c>
      <c r="P59" s="165">
        <v>2</v>
      </c>
      <c r="R59" s="160">
        <v>43586</v>
      </c>
      <c r="S59" s="15">
        <f t="shared" si="2"/>
        <v>33</v>
      </c>
      <c r="T59" s="15">
        <f t="shared" si="9"/>
        <v>0</v>
      </c>
      <c r="U59" s="15">
        <f t="shared" si="9"/>
        <v>0</v>
      </c>
      <c r="V59" s="15">
        <f t="shared" si="9"/>
        <v>0</v>
      </c>
      <c r="W59" s="15">
        <f t="shared" si="9"/>
        <v>0</v>
      </c>
      <c r="X59" s="15">
        <f t="shared" si="9"/>
        <v>0</v>
      </c>
      <c r="Y59" s="15">
        <f t="shared" si="9"/>
        <v>0</v>
      </c>
      <c r="Z59" s="15">
        <f t="shared" si="9"/>
        <v>0</v>
      </c>
      <c r="AA59" s="15">
        <f t="shared" si="9"/>
        <v>0</v>
      </c>
      <c r="AC59" s="15">
        <f t="shared" si="8"/>
        <v>2</v>
      </c>
    </row>
    <row r="60" spans="1:29" x14ac:dyDescent="0.35">
      <c r="A60" t="s">
        <v>8</v>
      </c>
      <c r="B60" s="165" t="s">
        <v>98</v>
      </c>
      <c r="C60" s="165">
        <v>2017</v>
      </c>
      <c r="D60" s="165">
        <v>10</v>
      </c>
      <c r="E60" s="165">
        <v>13</v>
      </c>
      <c r="F60" s="165"/>
      <c r="H60" t="str">
        <f t="shared" si="0"/>
        <v>701D20187</v>
      </c>
      <c r="I60" s="165">
        <v>2018</v>
      </c>
      <c r="J60" s="165">
        <v>7</v>
      </c>
      <c r="K60" s="165">
        <v>16</v>
      </c>
      <c r="L60" s="165"/>
      <c r="M60" t="str">
        <f t="shared" si="1"/>
        <v>701D20191</v>
      </c>
      <c r="N60" s="165">
        <v>2019</v>
      </c>
      <c r="O60" s="165">
        <v>1</v>
      </c>
      <c r="P60" s="165">
        <v>2</v>
      </c>
      <c r="R60" s="160">
        <v>43617</v>
      </c>
      <c r="S60" s="15">
        <f t="shared" si="2"/>
        <v>34</v>
      </c>
      <c r="T60" s="15">
        <f t="shared" si="9"/>
        <v>0</v>
      </c>
      <c r="U60" s="15">
        <f t="shared" si="9"/>
        <v>0</v>
      </c>
      <c r="V60" s="15">
        <f t="shared" si="9"/>
        <v>0</v>
      </c>
      <c r="W60" s="15">
        <f t="shared" si="9"/>
        <v>0</v>
      </c>
      <c r="X60" s="15">
        <f t="shared" si="9"/>
        <v>0</v>
      </c>
      <c r="Y60" s="15">
        <f t="shared" si="9"/>
        <v>0</v>
      </c>
      <c r="Z60" s="15">
        <f t="shared" si="9"/>
        <v>0</v>
      </c>
      <c r="AA60" s="15">
        <f t="shared" si="9"/>
        <v>0</v>
      </c>
      <c r="AC60" s="15">
        <f t="shared" si="8"/>
        <v>0</v>
      </c>
    </row>
    <row r="61" spans="1:29" x14ac:dyDescent="0.35">
      <c r="A61" t="s">
        <v>8</v>
      </c>
      <c r="B61" s="165" t="s">
        <v>98</v>
      </c>
      <c r="C61" s="165">
        <v>2017</v>
      </c>
      <c r="D61" s="165">
        <v>11</v>
      </c>
      <c r="E61" s="165">
        <v>13</v>
      </c>
      <c r="F61" s="165"/>
      <c r="H61" t="str">
        <f t="shared" si="0"/>
        <v>701D20188</v>
      </c>
      <c r="I61" s="165">
        <v>2018</v>
      </c>
      <c r="J61" s="165">
        <v>8</v>
      </c>
      <c r="K61" s="165">
        <v>23</v>
      </c>
      <c r="M61" t="str">
        <f t="shared" si="1"/>
        <v>701D20192</v>
      </c>
      <c r="N61" s="165">
        <v>2019</v>
      </c>
      <c r="O61" s="165">
        <v>2</v>
      </c>
      <c r="P61" s="165">
        <v>2</v>
      </c>
      <c r="R61" s="160">
        <v>43647</v>
      </c>
      <c r="S61" s="15">
        <f t="shared" si="2"/>
        <v>45</v>
      </c>
      <c r="T61" s="15">
        <f t="shared" si="9"/>
        <v>0</v>
      </c>
      <c r="U61" s="15">
        <f t="shared" si="9"/>
        <v>0</v>
      </c>
      <c r="V61" s="15">
        <f t="shared" si="9"/>
        <v>0</v>
      </c>
      <c r="W61" s="15">
        <f t="shared" si="9"/>
        <v>0</v>
      </c>
      <c r="X61" s="15">
        <f t="shared" si="9"/>
        <v>0</v>
      </c>
      <c r="Y61" s="15">
        <f t="shared" si="9"/>
        <v>0</v>
      </c>
      <c r="Z61" s="15">
        <f t="shared" si="9"/>
        <v>0</v>
      </c>
      <c r="AA61" s="15">
        <f t="shared" si="9"/>
        <v>0</v>
      </c>
      <c r="AC61" s="15">
        <f>_xlfn.IFNA(VLOOKUP(S$2&amp;YEAR($R61)&amp;MONTH($R61), $M:$P, 4, FALSE), 0)</f>
        <v>1</v>
      </c>
    </row>
    <row r="62" spans="1:29" x14ac:dyDescent="0.35">
      <c r="A62" t="s">
        <v>8</v>
      </c>
      <c r="B62" s="165" t="s">
        <v>98</v>
      </c>
      <c r="C62" s="165">
        <v>2017</v>
      </c>
      <c r="D62" s="165">
        <v>12</v>
      </c>
      <c r="E62" s="165">
        <v>9</v>
      </c>
      <c r="F62" s="165"/>
      <c r="H62" t="str">
        <f t="shared" si="0"/>
        <v>701D20189</v>
      </c>
      <c r="I62" s="165">
        <v>2018</v>
      </c>
      <c r="J62" s="165">
        <v>9</v>
      </c>
      <c r="K62" s="165">
        <v>24</v>
      </c>
      <c r="M62" t="str">
        <f t="shared" si="1"/>
        <v>701D20193</v>
      </c>
      <c r="N62" s="165">
        <v>2019</v>
      </c>
      <c r="O62" s="165">
        <v>3</v>
      </c>
      <c r="P62" s="165">
        <v>1</v>
      </c>
    </row>
    <row r="63" spans="1:29" x14ac:dyDescent="0.35">
      <c r="A63" t="s">
        <v>8</v>
      </c>
      <c r="B63" s="165" t="s">
        <v>98</v>
      </c>
      <c r="C63" s="165">
        <v>2018</v>
      </c>
      <c r="D63" s="165">
        <v>1</v>
      </c>
      <c r="E63" s="165">
        <v>5</v>
      </c>
      <c r="F63" s="165"/>
      <c r="H63" t="str">
        <f t="shared" si="0"/>
        <v>701D201810</v>
      </c>
      <c r="I63" s="165">
        <v>2018</v>
      </c>
      <c r="J63" s="165">
        <v>10</v>
      </c>
      <c r="K63" s="165">
        <v>27</v>
      </c>
      <c r="M63" t="str">
        <f t="shared" si="1"/>
        <v>701D20194</v>
      </c>
      <c r="N63" s="165">
        <v>2019</v>
      </c>
      <c r="O63" s="165">
        <v>4</v>
      </c>
      <c r="P63" s="165">
        <v>2</v>
      </c>
    </row>
    <row r="64" spans="1:29" x14ac:dyDescent="0.35">
      <c r="A64" t="s">
        <v>8</v>
      </c>
      <c r="B64" s="165" t="s">
        <v>98</v>
      </c>
      <c r="C64" s="165">
        <v>2018</v>
      </c>
      <c r="D64" s="165">
        <v>2</v>
      </c>
      <c r="E64" s="165">
        <v>21</v>
      </c>
      <c r="F64" s="165"/>
      <c r="H64" t="str">
        <f t="shared" si="0"/>
        <v>701D201811</v>
      </c>
      <c r="I64" s="165">
        <v>2018</v>
      </c>
      <c r="J64" s="165">
        <v>11</v>
      </c>
      <c r="K64" s="165">
        <v>21</v>
      </c>
      <c r="M64" t="str">
        <f t="shared" si="1"/>
        <v>701D20195</v>
      </c>
      <c r="N64" s="165">
        <v>2019</v>
      </c>
      <c r="O64" s="165">
        <v>5</v>
      </c>
      <c r="P64" s="165">
        <v>2</v>
      </c>
    </row>
    <row r="65" spans="1:16" x14ac:dyDescent="0.35">
      <c r="A65" t="s">
        <v>8</v>
      </c>
      <c r="B65" s="165" t="s">
        <v>98</v>
      </c>
      <c r="C65" s="165">
        <v>2018</v>
      </c>
      <c r="D65" s="165">
        <v>3</v>
      </c>
      <c r="E65" s="165">
        <v>15</v>
      </c>
      <c r="F65" s="165"/>
      <c r="H65" t="str">
        <f t="shared" si="0"/>
        <v>701D201812</v>
      </c>
      <c r="I65" s="165">
        <v>2018</v>
      </c>
      <c r="J65" s="165">
        <v>12</v>
      </c>
      <c r="K65" s="165">
        <v>15</v>
      </c>
      <c r="M65" t="str">
        <f t="shared" si="1"/>
        <v>701D20197</v>
      </c>
      <c r="N65" s="165">
        <v>2019</v>
      </c>
      <c r="O65" s="165">
        <v>7</v>
      </c>
      <c r="P65" s="165">
        <v>1</v>
      </c>
    </row>
    <row r="66" spans="1:16" x14ac:dyDescent="0.35">
      <c r="A66" t="s">
        <v>8</v>
      </c>
      <c r="B66" s="165" t="s">
        <v>98</v>
      </c>
      <c r="C66" s="165">
        <v>2018</v>
      </c>
      <c r="D66" s="165">
        <v>4</v>
      </c>
      <c r="E66" s="165">
        <v>11</v>
      </c>
      <c r="F66" s="165"/>
      <c r="H66" t="str">
        <f t="shared" si="0"/>
        <v>701D20191</v>
      </c>
      <c r="I66" s="165">
        <v>2019</v>
      </c>
      <c r="J66" s="165">
        <v>1</v>
      </c>
      <c r="K66" s="165">
        <v>28</v>
      </c>
      <c r="M66" t="str">
        <f t="shared" si="1"/>
        <v>701D20198</v>
      </c>
      <c r="N66" s="165">
        <v>2019</v>
      </c>
      <c r="O66" s="165">
        <v>8</v>
      </c>
      <c r="P66" s="165">
        <v>1</v>
      </c>
    </row>
    <row r="67" spans="1:16" x14ac:dyDescent="0.35">
      <c r="A67" t="s">
        <v>8</v>
      </c>
      <c r="B67" s="165" t="s">
        <v>98</v>
      </c>
      <c r="C67" s="165">
        <v>2018</v>
      </c>
      <c r="D67" s="165">
        <v>5</v>
      </c>
      <c r="E67" s="165">
        <v>15</v>
      </c>
      <c r="F67" s="165"/>
      <c r="H67" t="str">
        <f t="shared" si="0"/>
        <v>701D20192</v>
      </c>
      <c r="I67" s="165">
        <v>2019</v>
      </c>
      <c r="J67" s="165">
        <v>2</v>
      </c>
      <c r="K67" s="165">
        <v>13</v>
      </c>
      <c r="M67" t="str">
        <f t="shared" si="1"/>
        <v>701D20199</v>
      </c>
      <c r="N67" s="165">
        <v>2019</v>
      </c>
      <c r="O67" s="165">
        <v>9</v>
      </c>
      <c r="P67" s="165">
        <v>2</v>
      </c>
    </row>
    <row r="68" spans="1:16" x14ac:dyDescent="0.35">
      <c r="A68" t="s">
        <v>8</v>
      </c>
      <c r="B68" s="165" t="s">
        <v>98</v>
      </c>
      <c r="C68" s="165">
        <v>2018</v>
      </c>
      <c r="D68" s="165">
        <v>6</v>
      </c>
      <c r="E68" s="165">
        <v>18</v>
      </c>
      <c r="F68" s="165"/>
      <c r="H68" t="str">
        <f t="shared" ref="H68:H76" si="10">"701D"&amp;I68&amp;J68</f>
        <v>701D20193</v>
      </c>
      <c r="I68" s="165">
        <v>2019</v>
      </c>
      <c r="J68" s="165">
        <v>3</v>
      </c>
      <c r="K68" s="165">
        <v>13</v>
      </c>
      <c r="M68" t="str">
        <f t="shared" ref="M68:M69" si="11">"701D"&amp;N68&amp;O68</f>
        <v>701D201910</v>
      </c>
      <c r="N68" s="165">
        <v>2019</v>
      </c>
      <c r="O68" s="165">
        <v>10</v>
      </c>
      <c r="P68" s="165">
        <v>8</v>
      </c>
    </row>
    <row r="69" spans="1:16" x14ac:dyDescent="0.35">
      <c r="A69" t="s">
        <v>8</v>
      </c>
      <c r="B69" s="165" t="s">
        <v>98</v>
      </c>
      <c r="C69" s="165">
        <v>2018</v>
      </c>
      <c r="D69" s="165">
        <v>7</v>
      </c>
      <c r="E69" s="165">
        <v>15</v>
      </c>
      <c r="F69" s="165"/>
      <c r="H69" t="str">
        <f t="shared" si="10"/>
        <v>701D20194</v>
      </c>
      <c r="I69" s="165">
        <v>2019</v>
      </c>
      <c r="J69" s="165">
        <v>4</v>
      </c>
      <c r="K69" s="165">
        <v>19</v>
      </c>
      <c r="M69" t="str">
        <f t="shared" si="11"/>
        <v>701D201911</v>
      </c>
      <c r="N69" s="165">
        <v>2019</v>
      </c>
      <c r="O69" s="165">
        <v>11</v>
      </c>
      <c r="P69" s="165">
        <v>3</v>
      </c>
    </row>
    <row r="70" spans="1:16" x14ac:dyDescent="0.35">
      <c r="A70" t="s">
        <v>8</v>
      </c>
      <c r="B70" s="165" t="s">
        <v>98</v>
      </c>
      <c r="C70" s="165">
        <v>2018</v>
      </c>
      <c r="D70" s="165">
        <v>8</v>
      </c>
      <c r="E70" s="165">
        <v>20</v>
      </c>
      <c r="F70" s="165"/>
      <c r="H70" t="str">
        <f t="shared" si="10"/>
        <v>701D20195</v>
      </c>
      <c r="I70" s="165">
        <v>2019</v>
      </c>
      <c r="J70" s="165">
        <v>5</v>
      </c>
      <c r="K70" s="165">
        <v>33</v>
      </c>
    </row>
    <row r="71" spans="1:16" x14ac:dyDescent="0.35">
      <c r="A71" t="s">
        <v>8</v>
      </c>
      <c r="B71" s="165" t="s">
        <v>98</v>
      </c>
      <c r="C71" s="165">
        <v>2018</v>
      </c>
      <c r="D71" s="165">
        <v>9</v>
      </c>
      <c r="E71" s="165">
        <v>20</v>
      </c>
      <c r="F71" s="165"/>
      <c r="H71" t="str">
        <f t="shared" si="10"/>
        <v>701D20196</v>
      </c>
      <c r="I71" s="165">
        <v>2019</v>
      </c>
      <c r="J71" s="165">
        <v>6</v>
      </c>
      <c r="K71" s="165">
        <v>34</v>
      </c>
    </row>
    <row r="72" spans="1:16" x14ac:dyDescent="0.35">
      <c r="A72" t="s">
        <v>8</v>
      </c>
      <c r="B72" s="165" t="s">
        <v>98</v>
      </c>
      <c r="C72" s="165">
        <v>2018</v>
      </c>
      <c r="D72" s="165">
        <v>10</v>
      </c>
      <c r="E72" s="165">
        <v>24</v>
      </c>
      <c r="F72" s="165"/>
      <c r="H72" t="str">
        <f t="shared" si="10"/>
        <v>701D20197</v>
      </c>
      <c r="I72" s="165">
        <v>2019</v>
      </c>
      <c r="J72" s="165">
        <v>7</v>
      </c>
      <c r="K72" s="165">
        <v>45</v>
      </c>
    </row>
    <row r="73" spans="1:16" x14ac:dyDescent="0.35">
      <c r="A73" t="s">
        <v>8</v>
      </c>
      <c r="B73" s="165" t="s">
        <v>98</v>
      </c>
      <c r="C73" s="165">
        <v>2018</v>
      </c>
      <c r="D73" s="165">
        <v>11</v>
      </c>
      <c r="E73" s="165">
        <v>11</v>
      </c>
      <c r="F73" s="165"/>
      <c r="H73" t="str">
        <f t="shared" si="10"/>
        <v>701D20198</v>
      </c>
      <c r="I73">
        <v>2019</v>
      </c>
      <c r="J73">
        <v>8</v>
      </c>
      <c r="K73">
        <v>48</v>
      </c>
    </row>
    <row r="74" spans="1:16" x14ac:dyDescent="0.35">
      <c r="A74" t="s">
        <v>8</v>
      </c>
      <c r="B74" s="165" t="s">
        <v>98</v>
      </c>
      <c r="C74" s="165">
        <v>2018</v>
      </c>
      <c r="D74" s="165">
        <v>12</v>
      </c>
      <c r="E74" s="165">
        <v>15</v>
      </c>
      <c r="F74" s="165"/>
      <c r="H74" t="str">
        <f t="shared" si="10"/>
        <v>701D20199</v>
      </c>
      <c r="I74">
        <v>2019</v>
      </c>
      <c r="J74">
        <v>9</v>
      </c>
      <c r="K74">
        <v>35</v>
      </c>
    </row>
    <row r="75" spans="1:16" x14ac:dyDescent="0.35">
      <c r="A75" t="s">
        <v>8</v>
      </c>
      <c r="B75" s="165" t="s">
        <v>98</v>
      </c>
      <c r="C75" s="165">
        <v>2019</v>
      </c>
      <c r="D75" s="165">
        <v>1</v>
      </c>
      <c r="E75" s="165">
        <v>9</v>
      </c>
      <c r="F75" s="165"/>
      <c r="H75" t="str">
        <f t="shared" si="10"/>
        <v>701D201910</v>
      </c>
      <c r="I75">
        <v>2019</v>
      </c>
      <c r="J75">
        <v>10</v>
      </c>
      <c r="K75">
        <v>40</v>
      </c>
    </row>
    <row r="76" spans="1:16" x14ac:dyDescent="0.35">
      <c r="A76" t="s">
        <v>8</v>
      </c>
      <c r="B76" s="165" t="s">
        <v>98</v>
      </c>
      <c r="C76" s="165">
        <v>2019</v>
      </c>
      <c r="D76" s="165">
        <v>2</v>
      </c>
      <c r="E76" s="165">
        <v>11</v>
      </c>
      <c r="F76" s="165"/>
      <c r="H76" t="str">
        <f t="shared" si="10"/>
        <v>701D201911</v>
      </c>
      <c r="I76">
        <v>2019</v>
      </c>
      <c r="J76">
        <v>11</v>
      </c>
      <c r="K76">
        <v>27</v>
      </c>
    </row>
    <row r="77" spans="1:16" x14ac:dyDescent="0.35">
      <c r="A77" t="s">
        <v>8</v>
      </c>
      <c r="B77" s="165" t="s">
        <v>98</v>
      </c>
      <c r="C77" s="165">
        <v>2019</v>
      </c>
      <c r="D77" s="165">
        <v>3</v>
      </c>
      <c r="E77" s="165">
        <v>6</v>
      </c>
      <c r="F77" s="165"/>
    </row>
    <row r="78" spans="1:16" x14ac:dyDescent="0.35">
      <c r="A78" t="s">
        <v>8</v>
      </c>
      <c r="B78" s="165" t="s">
        <v>98</v>
      </c>
      <c r="C78" s="165">
        <v>2019</v>
      </c>
      <c r="D78" s="165">
        <v>4</v>
      </c>
      <c r="E78" s="165">
        <v>19</v>
      </c>
      <c r="F78" s="165"/>
    </row>
    <row r="79" spans="1:16" x14ac:dyDescent="0.35">
      <c r="A79" t="s">
        <v>8</v>
      </c>
      <c r="B79" s="165" t="s">
        <v>98</v>
      </c>
      <c r="C79" s="165">
        <v>2019</v>
      </c>
      <c r="D79" s="165">
        <v>5</v>
      </c>
      <c r="E79" s="165">
        <v>21</v>
      </c>
      <c r="F79" s="165"/>
    </row>
    <row r="80" spans="1:16" x14ac:dyDescent="0.35">
      <c r="A80" t="s">
        <v>8</v>
      </c>
      <c r="B80" s="165" t="s">
        <v>98</v>
      </c>
      <c r="C80" s="165">
        <v>2019</v>
      </c>
      <c r="D80" s="165">
        <v>6</v>
      </c>
      <c r="E80" s="165">
        <v>16</v>
      </c>
      <c r="F80" s="165"/>
    </row>
    <row r="81" spans="1:6" x14ac:dyDescent="0.35">
      <c r="A81" t="s">
        <v>8</v>
      </c>
      <c r="B81" s="165" t="s">
        <v>98</v>
      </c>
      <c r="C81" s="165">
        <v>2019</v>
      </c>
      <c r="D81" s="165">
        <v>7</v>
      </c>
      <c r="E81" s="165">
        <v>16</v>
      </c>
      <c r="F81" s="165"/>
    </row>
    <row r="82" spans="1:6" x14ac:dyDescent="0.35">
      <c r="A82" t="s">
        <v>8</v>
      </c>
      <c r="B82" s="165" t="s">
        <v>98</v>
      </c>
      <c r="C82" s="165">
        <v>2019</v>
      </c>
      <c r="D82" s="165">
        <v>8</v>
      </c>
      <c r="E82" s="165">
        <v>10</v>
      </c>
      <c r="F82" s="165"/>
    </row>
    <row r="83" spans="1:6" x14ac:dyDescent="0.35">
      <c r="A83" t="s">
        <v>8</v>
      </c>
      <c r="B83" s="165" t="s">
        <v>98</v>
      </c>
      <c r="C83" s="165">
        <v>2019</v>
      </c>
      <c r="D83" s="165">
        <v>9</v>
      </c>
      <c r="E83" s="165">
        <v>10</v>
      </c>
      <c r="F83" s="165"/>
    </row>
    <row r="84" spans="1:6" x14ac:dyDescent="0.35">
      <c r="A84" t="s">
        <v>8</v>
      </c>
      <c r="B84" s="165" t="s">
        <v>98</v>
      </c>
      <c r="C84" s="165">
        <v>2019</v>
      </c>
      <c r="D84" s="165">
        <v>10</v>
      </c>
      <c r="E84" s="165">
        <v>12</v>
      </c>
      <c r="F84" s="165"/>
    </row>
    <row r="85" spans="1:6" x14ac:dyDescent="0.35">
      <c r="A85" t="s">
        <v>8</v>
      </c>
      <c r="B85" s="165" t="s">
        <v>98</v>
      </c>
      <c r="C85" s="165">
        <v>2019</v>
      </c>
      <c r="D85" s="165">
        <v>11</v>
      </c>
      <c r="E85" s="165">
        <v>9</v>
      </c>
      <c r="F85" s="165"/>
    </row>
    <row r="86" spans="1:6" x14ac:dyDescent="0.35">
      <c r="A86" t="s">
        <v>9</v>
      </c>
      <c r="B86" s="165" t="s">
        <v>99</v>
      </c>
      <c r="C86" s="165">
        <v>2013</v>
      </c>
      <c r="D86" s="165">
        <v>1</v>
      </c>
      <c r="E86" s="165">
        <v>13</v>
      </c>
      <c r="F86" s="165"/>
    </row>
    <row r="87" spans="1:6" x14ac:dyDescent="0.35">
      <c r="A87" t="s">
        <v>9</v>
      </c>
      <c r="B87" s="165" t="s">
        <v>99</v>
      </c>
      <c r="C87" s="165">
        <v>2013</v>
      </c>
      <c r="D87" s="165">
        <v>2</v>
      </c>
      <c r="E87" s="165">
        <v>10</v>
      </c>
      <c r="F87" s="165"/>
    </row>
    <row r="88" spans="1:6" x14ac:dyDescent="0.35">
      <c r="A88" t="s">
        <v>9</v>
      </c>
      <c r="B88" s="165" t="s">
        <v>99</v>
      </c>
      <c r="C88" s="165">
        <v>2013</v>
      </c>
      <c r="D88" s="165">
        <v>3</v>
      </c>
      <c r="E88" s="165">
        <v>13</v>
      </c>
      <c r="F88" s="165"/>
    </row>
    <row r="89" spans="1:6" x14ac:dyDescent="0.35">
      <c r="A89" t="s">
        <v>9</v>
      </c>
      <c r="B89" s="165" t="s">
        <v>99</v>
      </c>
      <c r="C89" s="165">
        <v>2013</v>
      </c>
      <c r="D89" s="165">
        <v>4</v>
      </c>
      <c r="E89" s="165">
        <v>10</v>
      </c>
      <c r="F89" s="165"/>
    </row>
    <row r="90" spans="1:6" x14ac:dyDescent="0.35">
      <c r="A90" t="s">
        <v>9</v>
      </c>
      <c r="B90" s="165" t="s">
        <v>99</v>
      </c>
      <c r="C90" s="165">
        <v>2013</v>
      </c>
      <c r="D90" s="165">
        <v>5</v>
      </c>
      <c r="E90" s="165">
        <v>14</v>
      </c>
      <c r="F90" s="165"/>
    </row>
    <row r="91" spans="1:6" x14ac:dyDescent="0.35">
      <c r="A91" t="s">
        <v>9</v>
      </c>
      <c r="B91" s="165" t="s">
        <v>99</v>
      </c>
      <c r="C91" s="165">
        <v>2013</v>
      </c>
      <c r="D91" s="165">
        <v>6</v>
      </c>
      <c r="E91" s="165">
        <v>20</v>
      </c>
      <c r="F91" s="165"/>
    </row>
    <row r="92" spans="1:6" x14ac:dyDescent="0.35">
      <c r="A92" t="s">
        <v>9</v>
      </c>
      <c r="B92" s="165" t="s">
        <v>99</v>
      </c>
      <c r="C92" s="165">
        <v>2013</v>
      </c>
      <c r="D92" s="165">
        <v>7</v>
      </c>
      <c r="E92" s="165">
        <v>10</v>
      </c>
      <c r="F92" s="165"/>
    </row>
    <row r="93" spans="1:6" x14ac:dyDescent="0.35">
      <c r="A93" t="s">
        <v>9</v>
      </c>
      <c r="B93" s="165" t="s">
        <v>99</v>
      </c>
      <c r="C93" s="165">
        <v>2013</v>
      </c>
      <c r="D93" s="165">
        <v>8</v>
      </c>
      <c r="E93" s="165">
        <v>16</v>
      </c>
      <c r="F93" s="165"/>
    </row>
    <row r="94" spans="1:6" x14ac:dyDescent="0.35">
      <c r="A94" t="s">
        <v>9</v>
      </c>
      <c r="B94" s="165" t="s">
        <v>99</v>
      </c>
      <c r="C94" s="165">
        <v>2013</v>
      </c>
      <c r="D94" s="165">
        <v>9</v>
      </c>
      <c r="E94" s="165">
        <v>16</v>
      </c>
      <c r="F94" s="165"/>
    </row>
    <row r="95" spans="1:6" x14ac:dyDescent="0.35">
      <c r="A95" t="s">
        <v>9</v>
      </c>
      <c r="B95" s="165" t="s">
        <v>99</v>
      </c>
      <c r="C95" s="165">
        <v>2013</v>
      </c>
      <c r="D95" s="165">
        <v>10</v>
      </c>
      <c r="E95" s="165">
        <v>17</v>
      </c>
      <c r="F95" s="165"/>
    </row>
    <row r="96" spans="1:6" x14ac:dyDescent="0.35">
      <c r="A96" t="s">
        <v>9</v>
      </c>
      <c r="B96" s="165" t="s">
        <v>99</v>
      </c>
      <c r="C96" s="165">
        <v>2013</v>
      </c>
      <c r="D96" s="165">
        <v>11</v>
      </c>
      <c r="E96" s="165">
        <v>13</v>
      </c>
      <c r="F96" s="165"/>
    </row>
    <row r="97" spans="1:6" x14ac:dyDescent="0.35">
      <c r="A97" t="s">
        <v>9</v>
      </c>
      <c r="B97" s="165" t="s">
        <v>99</v>
      </c>
      <c r="C97" s="165">
        <v>2013</v>
      </c>
      <c r="D97" s="165">
        <v>12</v>
      </c>
      <c r="E97" s="165">
        <v>12</v>
      </c>
      <c r="F97" s="165"/>
    </row>
    <row r="98" spans="1:6" x14ac:dyDescent="0.35">
      <c r="A98" t="s">
        <v>9</v>
      </c>
      <c r="B98" s="165" t="s">
        <v>99</v>
      </c>
      <c r="C98" s="165">
        <v>2014</v>
      </c>
      <c r="D98" s="165">
        <v>1</v>
      </c>
      <c r="E98" s="165">
        <v>16</v>
      </c>
      <c r="F98" s="165"/>
    </row>
    <row r="99" spans="1:6" x14ac:dyDescent="0.35">
      <c r="A99" t="s">
        <v>9</v>
      </c>
      <c r="B99" s="165" t="s">
        <v>99</v>
      </c>
      <c r="C99" s="165">
        <v>2014</v>
      </c>
      <c r="D99" s="165">
        <v>2</v>
      </c>
      <c r="E99" s="165">
        <v>7</v>
      </c>
      <c r="F99" s="165"/>
    </row>
    <row r="100" spans="1:6" x14ac:dyDescent="0.35">
      <c r="A100" t="s">
        <v>9</v>
      </c>
      <c r="B100" s="165" t="s">
        <v>99</v>
      </c>
      <c r="C100" s="165">
        <v>2014</v>
      </c>
      <c r="D100" s="165">
        <v>3</v>
      </c>
      <c r="E100" s="165">
        <v>19</v>
      </c>
      <c r="F100" s="165"/>
    </row>
    <row r="101" spans="1:6" x14ac:dyDescent="0.35">
      <c r="A101" t="s">
        <v>9</v>
      </c>
      <c r="B101" s="165" t="s">
        <v>99</v>
      </c>
      <c r="C101" s="165">
        <v>2014</v>
      </c>
      <c r="D101" s="165">
        <v>4</v>
      </c>
      <c r="E101" s="165">
        <v>15</v>
      </c>
      <c r="F101" s="165"/>
    </row>
    <row r="102" spans="1:6" x14ac:dyDescent="0.35">
      <c r="A102" t="s">
        <v>9</v>
      </c>
      <c r="B102" s="165" t="s">
        <v>99</v>
      </c>
      <c r="C102" s="165">
        <v>2014</v>
      </c>
      <c r="D102" s="165">
        <v>5</v>
      </c>
      <c r="E102" s="165">
        <v>20</v>
      </c>
      <c r="F102" s="165"/>
    </row>
    <row r="103" spans="1:6" x14ac:dyDescent="0.35">
      <c r="A103" t="s">
        <v>9</v>
      </c>
      <c r="B103" s="165" t="s">
        <v>99</v>
      </c>
      <c r="C103" s="165">
        <v>2014</v>
      </c>
      <c r="D103" s="165">
        <v>6</v>
      </c>
      <c r="E103" s="165">
        <v>15</v>
      </c>
      <c r="F103" s="165"/>
    </row>
    <row r="104" spans="1:6" x14ac:dyDescent="0.35">
      <c r="A104" t="s">
        <v>9</v>
      </c>
      <c r="B104" s="165" t="s">
        <v>99</v>
      </c>
      <c r="C104" s="165">
        <v>2014</v>
      </c>
      <c r="D104" s="165">
        <v>7</v>
      </c>
      <c r="E104" s="165">
        <v>17</v>
      </c>
      <c r="F104" s="165"/>
    </row>
    <row r="105" spans="1:6" x14ac:dyDescent="0.35">
      <c r="A105" t="s">
        <v>9</v>
      </c>
      <c r="B105" s="165" t="s">
        <v>99</v>
      </c>
      <c r="C105" s="165">
        <v>2014</v>
      </c>
      <c r="D105" s="165">
        <v>8</v>
      </c>
      <c r="E105" s="165">
        <v>21</v>
      </c>
      <c r="F105" s="165"/>
    </row>
    <row r="106" spans="1:6" x14ac:dyDescent="0.35">
      <c r="A106" t="s">
        <v>9</v>
      </c>
      <c r="B106" s="165" t="s">
        <v>99</v>
      </c>
      <c r="C106" s="165">
        <v>2014</v>
      </c>
      <c r="D106" s="165">
        <v>9</v>
      </c>
      <c r="E106" s="165">
        <v>12</v>
      </c>
      <c r="F106" s="165"/>
    </row>
    <row r="107" spans="1:6" x14ac:dyDescent="0.35">
      <c r="A107" t="s">
        <v>9</v>
      </c>
      <c r="B107" s="165" t="s">
        <v>99</v>
      </c>
      <c r="C107" s="165">
        <v>2014</v>
      </c>
      <c r="D107" s="165">
        <v>10</v>
      </c>
      <c r="E107" s="165">
        <v>16</v>
      </c>
      <c r="F107" s="165"/>
    </row>
    <row r="108" spans="1:6" x14ac:dyDescent="0.35">
      <c r="A108" t="s">
        <v>9</v>
      </c>
      <c r="B108" s="165" t="s">
        <v>99</v>
      </c>
      <c r="C108" s="165">
        <v>2014</v>
      </c>
      <c r="D108" s="165">
        <v>11</v>
      </c>
      <c r="E108" s="165">
        <v>7</v>
      </c>
      <c r="F108" s="165"/>
    </row>
    <row r="109" spans="1:6" x14ac:dyDescent="0.35">
      <c r="A109" t="s">
        <v>9</v>
      </c>
      <c r="B109" s="165" t="s">
        <v>99</v>
      </c>
      <c r="C109" s="165">
        <v>2014</v>
      </c>
      <c r="D109" s="165">
        <v>12</v>
      </c>
      <c r="E109" s="165">
        <v>14</v>
      </c>
      <c r="F109" s="165"/>
    </row>
    <row r="110" spans="1:6" x14ac:dyDescent="0.35">
      <c r="A110" t="s">
        <v>9</v>
      </c>
      <c r="B110" s="165" t="s">
        <v>99</v>
      </c>
      <c r="C110" s="165">
        <v>2015</v>
      </c>
      <c r="D110" s="165">
        <v>1</v>
      </c>
      <c r="E110" s="165">
        <v>11</v>
      </c>
      <c r="F110" s="165"/>
    </row>
    <row r="111" spans="1:6" x14ac:dyDescent="0.35">
      <c r="A111" t="s">
        <v>9</v>
      </c>
      <c r="B111" s="165" t="s">
        <v>99</v>
      </c>
      <c r="C111" s="165">
        <v>2015</v>
      </c>
      <c r="D111" s="165">
        <v>2</v>
      </c>
      <c r="E111" s="165">
        <v>7</v>
      </c>
      <c r="F111" s="165"/>
    </row>
    <row r="112" spans="1:6" x14ac:dyDescent="0.35">
      <c r="A112" t="s">
        <v>9</v>
      </c>
      <c r="B112" s="165" t="s">
        <v>99</v>
      </c>
      <c r="C112" s="165">
        <v>2015</v>
      </c>
      <c r="D112" s="165">
        <v>3</v>
      </c>
      <c r="E112" s="165">
        <v>18</v>
      </c>
      <c r="F112" s="165"/>
    </row>
    <row r="113" spans="1:6" x14ac:dyDescent="0.35">
      <c r="A113" t="s">
        <v>9</v>
      </c>
      <c r="B113" s="165" t="s">
        <v>99</v>
      </c>
      <c r="C113" s="165">
        <v>2015</v>
      </c>
      <c r="D113" s="165">
        <v>4</v>
      </c>
      <c r="E113" s="165">
        <v>7</v>
      </c>
      <c r="F113" s="165"/>
    </row>
    <row r="114" spans="1:6" x14ac:dyDescent="0.35">
      <c r="A114" t="s">
        <v>9</v>
      </c>
      <c r="B114" s="165" t="s">
        <v>99</v>
      </c>
      <c r="C114" s="165">
        <v>2015</v>
      </c>
      <c r="D114" s="165">
        <v>5</v>
      </c>
      <c r="E114" s="165">
        <v>12</v>
      </c>
      <c r="F114" s="165"/>
    </row>
    <row r="115" spans="1:6" x14ac:dyDescent="0.35">
      <c r="A115" t="s">
        <v>9</v>
      </c>
      <c r="B115" s="165" t="s">
        <v>99</v>
      </c>
      <c r="C115" s="165">
        <v>2015</v>
      </c>
      <c r="D115" s="165">
        <v>6</v>
      </c>
      <c r="E115" s="165">
        <v>13</v>
      </c>
      <c r="F115" s="165"/>
    </row>
    <row r="116" spans="1:6" x14ac:dyDescent="0.35">
      <c r="A116" t="s">
        <v>9</v>
      </c>
      <c r="B116" s="165" t="s">
        <v>99</v>
      </c>
      <c r="C116" s="165">
        <v>2015</v>
      </c>
      <c r="D116" s="165">
        <v>7</v>
      </c>
      <c r="E116" s="165">
        <v>30</v>
      </c>
      <c r="F116" s="165"/>
    </row>
    <row r="117" spans="1:6" x14ac:dyDescent="0.35">
      <c r="A117" t="s">
        <v>9</v>
      </c>
      <c r="B117" s="165" t="s">
        <v>99</v>
      </c>
      <c r="C117" s="165">
        <v>2015</v>
      </c>
      <c r="D117" s="165">
        <v>8</v>
      </c>
      <c r="E117" s="165">
        <v>14</v>
      </c>
      <c r="F117" s="165"/>
    </row>
    <row r="118" spans="1:6" x14ac:dyDescent="0.35">
      <c r="A118" t="s">
        <v>9</v>
      </c>
      <c r="B118" s="165" t="s">
        <v>99</v>
      </c>
      <c r="C118" s="165">
        <v>2015</v>
      </c>
      <c r="D118" s="165">
        <v>9</v>
      </c>
      <c r="E118" s="165">
        <v>18</v>
      </c>
      <c r="F118" s="165"/>
    </row>
    <row r="119" spans="1:6" x14ac:dyDescent="0.35">
      <c r="A119" t="s">
        <v>9</v>
      </c>
      <c r="B119" s="165" t="s">
        <v>99</v>
      </c>
      <c r="C119" s="165">
        <v>2015</v>
      </c>
      <c r="D119" s="165">
        <v>10</v>
      </c>
      <c r="E119" s="165">
        <v>18</v>
      </c>
      <c r="F119" s="165"/>
    </row>
    <row r="120" spans="1:6" x14ac:dyDescent="0.35">
      <c r="A120" t="s">
        <v>9</v>
      </c>
      <c r="B120" s="165" t="s">
        <v>99</v>
      </c>
      <c r="C120" s="165">
        <v>2015</v>
      </c>
      <c r="D120" s="165">
        <v>11</v>
      </c>
      <c r="E120" s="165">
        <v>7</v>
      </c>
      <c r="F120" s="165"/>
    </row>
    <row r="121" spans="1:6" x14ac:dyDescent="0.35">
      <c r="A121" t="s">
        <v>9</v>
      </c>
      <c r="B121" s="165" t="s">
        <v>99</v>
      </c>
      <c r="C121" s="165">
        <v>2015</v>
      </c>
      <c r="D121" s="165">
        <v>12</v>
      </c>
      <c r="E121" s="165">
        <v>9</v>
      </c>
      <c r="F121" s="165"/>
    </row>
    <row r="122" spans="1:6" x14ac:dyDescent="0.35">
      <c r="A122" t="s">
        <v>9</v>
      </c>
      <c r="B122" s="165" t="s">
        <v>99</v>
      </c>
      <c r="C122" s="165">
        <v>2016</v>
      </c>
      <c r="D122" s="165">
        <v>1</v>
      </c>
      <c r="E122" s="165">
        <v>16</v>
      </c>
      <c r="F122" s="165"/>
    </row>
    <row r="123" spans="1:6" x14ac:dyDescent="0.35">
      <c r="A123" t="s">
        <v>9</v>
      </c>
      <c r="B123" s="165" t="s">
        <v>99</v>
      </c>
      <c r="C123" s="165">
        <v>2016</v>
      </c>
      <c r="D123" s="165">
        <v>2</v>
      </c>
      <c r="E123" s="165">
        <v>5</v>
      </c>
      <c r="F123" s="165"/>
    </row>
    <row r="124" spans="1:6" x14ac:dyDescent="0.35">
      <c r="A124" t="s">
        <v>9</v>
      </c>
      <c r="B124" s="165" t="s">
        <v>99</v>
      </c>
      <c r="C124" s="165">
        <v>2016</v>
      </c>
      <c r="D124" s="165">
        <v>3</v>
      </c>
      <c r="E124" s="165">
        <v>11</v>
      </c>
      <c r="F124" s="165"/>
    </row>
    <row r="125" spans="1:6" x14ac:dyDescent="0.35">
      <c r="A125" t="s">
        <v>9</v>
      </c>
      <c r="B125" s="165" t="s">
        <v>99</v>
      </c>
      <c r="C125" s="165">
        <v>2016</v>
      </c>
      <c r="D125" s="165">
        <v>4</v>
      </c>
      <c r="E125" s="165">
        <v>15</v>
      </c>
      <c r="F125" s="165"/>
    </row>
    <row r="126" spans="1:6" x14ac:dyDescent="0.35">
      <c r="A126" t="s">
        <v>9</v>
      </c>
      <c r="B126" s="165" t="s">
        <v>99</v>
      </c>
      <c r="C126" s="165">
        <v>2016</v>
      </c>
      <c r="D126" s="165">
        <v>5</v>
      </c>
      <c r="E126" s="165">
        <v>7</v>
      </c>
      <c r="F126" s="165"/>
    </row>
    <row r="127" spans="1:6" x14ac:dyDescent="0.35">
      <c r="A127" t="s">
        <v>9</v>
      </c>
      <c r="B127" s="165" t="s">
        <v>99</v>
      </c>
      <c r="C127" s="165">
        <v>2016</v>
      </c>
      <c r="D127" s="165">
        <v>6</v>
      </c>
      <c r="E127" s="165">
        <v>16</v>
      </c>
      <c r="F127" s="165"/>
    </row>
    <row r="128" spans="1:6" x14ac:dyDescent="0.35">
      <c r="A128" t="s">
        <v>9</v>
      </c>
      <c r="B128" s="165" t="s">
        <v>99</v>
      </c>
      <c r="C128" s="165">
        <v>2016</v>
      </c>
      <c r="D128" s="165">
        <v>7</v>
      </c>
      <c r="E128" s="165">
        <v>15</v>
      </c>
      <c r="F128" s="165"/>
    </row>
    <row r="129" spans="1:6" x14ac:dyDescent="0.35">
      <c r="A129" t="s">
        <v>9</v>
      </c>
      <c r="B129" s="165" t="s">
        <v>99</v>
      </c>
      <c r="C129" s="165">
        <v>2016</v>
      </c>
      <c r="D129" s="165">
        <v>8</v>
      </c>
      <c r="E129" s="165">
        <v>11</v>
      </c>
      <c r="F129" s="165"/>
    </row>
    <row r="130" spans="1:6" x14ac:dyDescent="0.35">
      <c r="A130" t="s">
        <v>9</v>
      </c>
      <c r="B130" s="165" t="s">
        <v>99</v>
      </c>
      <c r="C130" s="165">
        <v>2016</v>
      </c>
      <c r="D130" s="165">
        <v>9</v>
      </c>
      <c r="E130" s="165">
        <v>6</v>
      </c>
      <c r="F130" s="165"/>
    </row>
    <row r="131" spans="1:6" x14ac:dyDescent="0.35">
      <c r="A131" t="s">
        <v>9</v>
      </c>
      <c r="B131" s="165" t="s">
        <v>99</v>
      </c>
      <c r="C131" s="165">
        <v>2016</v>
      </c>
      <c r="D131" s="165">
        <v>10</v>
      </c>
      <c r="E131" s="165">
        <v>10</v>
      </c>
      <c r="F131" s="165"/>
    </row>
    <row r="132" spans="1:6" x14ac:dyDescent="0.35">
      <c r="A132" t="s">
        <v>9</v>
      </c>
      <c r="B132" s="165" t="s">
        <v>99</v>
      </c>
      <c r="C132" s="165">
        <v>2016</v>
      </c>
      <c r="D132" s="165">
        <v>11</v>
      </c>
      <c r="E132" s="165">
        <v>14</v>
      </c>
      <c r="F132" s="165"/>
    </row>
    <row r="133" spans="1:6" x14ac:dyDescent="0.35">
      <c r="A133" t="s">
        <v>9</v>
      </c>
      <c r="B133" s="165" t="s">
        <v>99</v>
      </c>
      <c r="C133" s="165">
        <v>2016</v>
      </c>
      <c r="D133" s="165">
        <v>12</v>
      </c>
      <c r="E133" s="165">
        <v>6</v>
      </c>
      <c r="F133" s="165"/>
    </row>
    <row r="134" spans="1:6" x14ac:dyDescent="0.35">
      <c r="A134" t="s">
        <v>9</v>
      </c>
      <c r="B134" s="165" t="s">
        <v>99</v>
      </c>
      <c r="C134" s="165">
        <v>2017</v>
      </c>
      <c r="D134" s="165">
        <v>1</v>
      </c>
      <c r="E134" s="165">
        <v>8</v>
      </c>
      <c r="F134" s="165"/>
    </row>
    <row r="135" spans="1:6" x14ac:dyDescent="0.35">
      <c r="A135" t="s">
        <v>9</v>
      </c>
      <c r="B135" s="165" t="s">
        <v>99</v>
      </c>
      <c r="C135" s="165">
        <v>2017</v>
      </c>
      <c r="D135" s="165">
        <v>2</v>
      </c>
      <c r="E135" s="165">
        <v>8</v>
      </c>
      <c r="F135" s="165"/>
    </row>
    <row r="136" spans="1:6" x14ac:dyDescent="0.35">
      <c r="A136" t="s">
        <v>9</v>
      </c>
      <c r="B136" s="165" t="s">
        <v>99</v>
      </c>
      <c r="C136" s="165">
        <v>2017</v>
      </c>
      <c r="D136" s="165">
        <v>3</v>
      </c>
      <c r="E136" s="165">
        <v>10</v>
      </c>
      <c r="F136" s="165"/>
    </row>
    <row r="137" spans="1:6" x14ac:dyDescent="0.35">
      <c r="A137" t="s">
        <v>9</v>
      </c>
      <c r="B137" s="165" t="s">
        <v>99</v>
      </c>
      <c r="C137" s="165">
        <v>2017</v>
      </c>
      <c r="D137" s="165">
        <v>4</v>
      </c>
      <c r="E137" s="165">
        <v>6</v>
      </c>
      <c r="F137" s="165"/>
    </row>
    <row r="138" spans="1:6" x14ac:dyDescent="0.35">
      <c r="A138" t="s">
        <v>9</v>
      </c>
      <c r="B138" s="165" t="s">
        <v>99</v>
      </c>
      <c r="C138" s="165">
        <v>2017</v>
      </c>
      <c r="D138" s="165">
        <v>5</v>
      </c>
      <c r="E138" s="165">
        <v>5</v>
      </c>
      <c r="F138" s="165"/>
    </row>
    <row r="139" spans="1:6" x14ac:dyDescent="0.35">
      <c r="A139" t="s">
        <v>9</v>
      </c>
      <c r="B139" s="165" t="s">
        <v>99</v>
      </c>
      <c r="C139" s="165">
        <v>2017</v>
      </c>
      <c r="D139" s="165">
        <v>6</v>
      </c>
      <c r="E139" s="165">
        <v>12</v>
      </c>
      <c r="F139" s="165"/>
    </row>
    <row r="140" spans="1:6" x14ac:dyDescent="0.35">
      <c r="A140" t="s">
        <v>9</v>
      </c>
      <c r="B140" s="165" t="s">
        <v>99</v>
      </c>
      <c r="C140" s="165">
        <v>2017</v>
      </c>
      <c r="D140" s="165">
        <v>7</v>
      </c>
      <c r="E140" s="165">
        <v>5</v>
      </c>
      <c r="F140" s="165"/>
    </row>
    <row r="141" spans="1:6" x14ac:dyDescent="0.35">
      <c r="A141" t="s">
        <v>9</v>
      </c>
      <c r="B141" s="165" t="s">
        <v>99</v>
      </c>
      <c r="C141" s="165">
        <v>2017</v>
      </c>
      <c r="D141" s="165">
        <v>8</v>
      </c>
      <c r="E141" s="165">
        <v>8</v>
      </c>
      <c r="F141" s="165"/>
    </row>
    <row r="142" spans="1:6" x14ac:dyDescent="0.35">
      <c r="A142" t="s">
        <v>9</v>
      </c>
      <c r="B142" s="165" t="s">
        <v>99</v>
      </c>
      <c r="C142" s="165">
        <v>2017</v>
      </c>
      <c r="D142" s="165">
        <v>9</v>
      </c>
      <c r="E142" s="165">
        <v>18</v>
      </c>
      <c r="F142" s="165"/>
    </row>
    <row r="143" spans="1:6" x14ac:dyDescent="0.35">
      <c r="A143" t="s">
        <v>9</v>
      </c>
      <c r="B143" s="165" t="s">
        <v>99</v>
      </c>
      <c r="C143" s="165">
        <v>2017</v>
      </c>
      <c r="D143" s="165">
        <v>10</v>
      </c>
      <c r="E143" s="165">
        <v>11</v>
      </c>
      <c r="F143" s="165"/>
    </row>
    <row r="144" spans="1:6" x14ac:dyDescent="0.35">
      <c r="A144" t="s">
        <v>9</v>
      </c>
      <c r="B144" s="165" t="s">
        <v>99</v>
      </c>
      <c r="C144" s="165">
        <v>2017</v>
      </c>
      <c r="D144" s="165">
        <v>11</v>
      </c>
      <c r="E144" s="165">
        <v>5</v>
      </c>
      <c r="F144" s="165"/>
    </row>
    <row r="145" spans="1:6" x14ac:dyDescent="0.35">
      <c r="A145" t="s">
        <v>9</v>
      </c>
      <c r="B145" s="165" t="s">
        <v>99</v>
      </c>
      <c r="C145" s="165">
        <v>2017</v>
      </c>
      <c r="D145" s="165">
        <v>12</v>
      </c>
      <c r="E145" s="165">
        <v>11</v>
      </c>
      <c r="F145" s="165"/>
    </row>
    <row r="146" spans="1:6" x14ac:dyDescent="0.35">
      <c r="A146" t="s">
        <v>9</v>
      </c>
      <c r="B146" s="165" t="s">
        <v>99</v>
      </c>
      <c r="C146" s="165">
        <v>2018</v>
      </c>
      <c r="D146" s="165">
        <v>1</v>
      </c>
      <c r="E146" s="165">
        <v>4</v>
      </c>
      <c r="F146" s="165"/>
    </row>
    <row r="147" spans="1:6" x14ac:dyDescent="0.35">
      <c r="A147" t="s">
        <v>9</v>
      </c>
      <c r="B147" s="165" t="s">
        <v>99</v>
      </c>
      <c r="C147" s="165">
        <v>2018</v>
      </c>
      <c r="D147" s="165">
        <v>2</v>
      </c>
      <c r="E147" s="165">
        <v>7</v>
      </c>
      <c r="F147" s="165"/>
    </row>
    <row r="148" spans="1:6" x14ac:dyDescent="0.35">
      <c r="A148" t="s">
        <v>9</v>
      </c>
      <c r="B148" s="165" t="s">
        <v>99</v>
      </c>
      <c r="C148" s="165">
        <v>2018</v>
      </c>
      <c r="D148" s="165">
        <v>3</v>
      </c>
      <c r="E148" s="165">
        <v>20</v>
      </c>
      <c r="F148" s="165"/>
    </row>
    <row r="149" spans="1:6" x14ac:dyDescent="0.35">
      <c r="A149" t="s">
        <v>9</v>
      </c>
      <c r="B149" s="165" t="s">
        <v>99</v>
      </c>
      <c r="C149" s="165">
        <v>2018</v>
      </c>
      <c r="D149" s="165">
        <v>4</v>
      </c>
      <c r="E149" s="165">
        <v>12</v>
      </c>
      <c r="F149" s="165"/>
    </row>
    <row r="150" spans="1:6" x14ac:dyDescent="0.35">
      <c r="A150" t="s">
        <v>9</v>
      </c>
      <c r="B150" s="165" t="s">
        <v>99</v>
      </c>
      <c r="C150" s="165">
        <v>2018</v>
      </c>
      <c r="D150" s="165">
        <v>5</v>
      </c>
      <c r="E150" s="165">
        <v>22</v>
      </c>
      <c r="F150" s="165"/>
    </row>
    <row r="151" spans="1:6" x14ac:dyDescent="0.35">
      <c r="A151" t="s">
        <v>9</v>
      </c>
      <c r="B151" s="165" t="s">
        <v>99</v>
      </c>
      <c r="C151" s="165">
        <v>2018</v>
      </c>
      <c r="D151" s="165">
        <v>6</v>
      </c>
      <c r="E151" s="165">
        <v>25</v>
      </c>
      <c r="F151" s="165"/>
    </row>
    <row r="152" spans="1:6" x14ac:dyDescent="0.35">
      <c r="A152" t="s">
        <v>9</v>
      </c>
      <c r="B152" s="165" t="s">
        <v>99</v>
      </c>
      <c r="C152" s="165">
        <v>2018</v>
      </c>
      <c r="D152" s="165">
        <v>7</v>
      </c>
      <c r="E152" s="165">
        <v>11</v>
      </c>
      <c r="F152" s="165"/>
    </row>
    <row r="153" spans="1:6" x14ac:dyDescent="0.35">
      <c r="A153" t="s">
        <v>9</v>
      </c>
      <c r="B153" s="165" t="s">
        <v>99</v>
      </c>
      <c r="C153" s="165">
        <v>2018</v>
      </c>
      <c r="D153" s="165">
        <v>8</v>
      </c>
      <c r="E153" s="165">
        <v>15</v>
      </c>
      <c r="F153" s="165"/>
    </row>
    <row r="154" spans="1:6" x14ac:dyDescent="0.35">
      <c r="A154" t="s">
        <v>9</v>
      </c>
      <c r="B154" s="165" t="s">
        <v>99</v>
      </c>
      <c r="C154" s="165">
        <v>2018</v>
      </c>
      <c r="D154" s="165">
        <v>9</v>
      </c>
      <c r="E154" s="165">
        <v>16</v>
      </c>
      <c r="F154" s="165"/>
    </row>
    <row r="155" spans="1:6" x14ac:dyDescent="0.35">
      <c r="A155" t="s">
        <v>9</v>
      </c>
      <c r="B155" s="165" t="s">
        <v>99</v>
      </c>
      <c r="C155" s="165">
        <v>2018</v>
      </c>
      <c r="D155" s="165">
        <v>10</v>
      </c>
      <c r="E155" s="165">
        <v>28</v>
      </c>
      <c r="F155" s="165"/>
    </row>
    <row r="156" spans="1:6" x14ac:dyDescent="0.35">
      <c r="A156" t="s">
        <v>9</v>
      </c>
      <c r="B156" s="165" t="s">
        <v>99</v>
      </c>
      <c r="C156" s="165">
        <v>2018</v>
      </c>
      <c r="D156" s="165">
        <v>11</v>
      </c>
      <c r="E156" s="165">
        <v>20</v>
      </c>
      <c r="F156" s="165"/>
    </row>
    <row r="157" spans="1:6" x14ac:dyDescent="0.35">
      <c r="A157" t="s">
        <v>9</v>
      </c>
      <c r="B157" s="165" t="s">
        <v>99</v>
      </c>
      <c r="C157" s="165">
        <v>2018</v>
      </c>
      <c r="D157" s="165">
        <v>12</v>
      </c>
      <c r="E157" s="165">
        <v>14</v>
      </c>
      <c r="F157" s="165"/>
    </row>
    <row r="158" spans="1:6" x14ac:dyDescent="0.35">
      <c r="A158" t="s">
        <v>9</v>
      </c>
      <c r="B158" s="165" t="s">
        <v>99</v>
      </c>
      <c r="C158" s="165">
        <v>2019</v>
      </c>
      <c r="D158" s="165">
        <v>1</v>
      </c>
      <c r="E158" s="165">
        <v>6</v>
      </c>
      <c r="F158" s="165"/>
    </row>
    <row r="159" spans="1:6" x14ac:dyDescent="0.35">
      <c r="A159" t="s">
        <v>9</v>
      </c>
      <c r="B159" s="165" t="s">
        <v>99</v>
      </c>
      <c r="C159" s="165">
        <v>2019</v>
      </c>
      <c r="D159" s="165">
        <v>2</v>
      </c>
      <c r="E159" s="165">
        <v>10</v>
      </c>
      <c r="F159" s="165"/>
    </row>
    <row r="160" spans="1:6" x14ac:dyDescent="0.35">
      <c r="A160" t="s">
        <v>9</v>
      </c>
      <c r="B160" s="165" t="s">
        <v>99</v>
      </c>
      <c r="C160" s="165">
        <v>2019</v>
      </c>
      <c r="D160" s="165">
        <v>3</v>
      </c>
      <c r="E160" s="165">
        <v>17</v>
      </c>
      <c r="F160" s="165"/>
    </row>
    <row r="161" spans="1:6" x14ac:dyDescent="0.35">
      <c r="A161" t="s">
        <v>9</v>
      </c>
      <c r="B161" s="165" t="s">
        <v>99</v>
      </c>
      <c r="C161" s="165">
        <v>2019</v>
      </c>
      <c r="D161" s="165">
        <v>4</v>
      </c>
      <c r="E161" s="165">
        <v>13</v>
      </c>
      <c r="F161" s="165"/>
    </row>
    <row r="162" spans="1:6" x14ac:dyDescent="0.35">
      <c r="A162" t="s">
        <v>9</v>
      </c>
      <c r="B162" s="165" t="s">
        <v>99</v>
      </c>
      <c r="C162" s="165">
        <v>2019</v>
      </c>
      <c r="D162" s="165">
        <v>5</v>
      </c>
      <c r="E162" s="165">
        <v>20</v>
      </c>
      <c r="F162" s="165"/>
    </row>
    <row r="163" spans="1:6" x14ac:dyDescent="0.35">
      <c r="A163" t="s">
        <v>9</v>
      </c>
      <c r="B163" s="165" t="s">
        <v>99</v>
      </c>
      <c r="C163" s="165">
        <v>2019</v>
      </c>
      <c r="D163" s="165">
        <v>6</v>
      </c>
      <c r="E163" s="165">
        <v>20</v>
      </c>
      <c r="F163" s="165"/>
    </row>
    <row r="164" spans="1:6" x14ac:dyDescent="0.35">
      <c r="A164" t="s">
        <v>9</v>
      </c>
      <c r="B164" s="165" t="s">
        <v>99</v>
      </c>
      <c r="C164" s="165">
        <v>2019</v>
      </c>
      <c r="D164" s="165">
        <v>7</v>
      </c>
      <c r="E164" s="165">
        <v>26</v>
      </c>
      <c r="F164" s="165"/>
    </row>
    <row r="165" spans="1:6" x14ac:dyDescent="0.35">
      <c r="A165" t="s">
        <v>9</v>
      </c>
      <c r="B165" s="165" t="s">
        <v>99</v>
      </c>
      <c r="C165" s="165">
        <v>2019</v>
      </c>
      <c r="D165" s="165">
        <v>8</v>
      </c>
      <c r="E165" s="165">
        <v>10</v>
      </c>
      <c r="F165" s="165"/>
    </row>
    <row r="166" spans="1:6" x14ac:dyDescent="0.35">
      <c r="A166" t="s">
        <v>9</v>
      </c>
      <c r="B166" s="165" t="s">
        <v>99</v>
      </c>
      <c r="C166" s="165">
        <v>2019</v>
      </c>
      <c r="D166" s="165">
        <v>9</v>
      </c>
      <c r="E166" s="165">
        <v>15</v>
      </c>
      <c r="F166" s="165"/>
    </row>
    <row r="167" spans="1:6" x14ac:dyDescent="0.35">
      <c r="A167" t="s">
        <v>9</v>
      </c>
      <c r="B167" s="165" t="s">
        <v>99</v>
      </c>
      <c r="C167" s="165">
        <v>2019</v>
      </c>
      <c r="D167" s="165">
        <v>10</v>
      </c>
      <c r="E167" s="165">
        <v>16</v>
      </c>
      <c r="F167" s="165"/>
    </row>
    <row r="168" spans="1:6" x14ac:dyDescent="0.35">
      <c r="A168" t="s">
        <v>9</v>
      </c>
      <c r="B168" s="165" t="s">
        <v>99</v>
      </c>
      <c r="C168" s="165">
        <v>2019</v>
      </c>
      <c r="D168" s="165">
        <v>11</v>
      </c>
      <c r="E168" s="165">
        <v>7</v>
      </c>
      <c r="F168" s="165"/>
    </row>
    <row r="169" spans="1:6" x14ac:dyDescent="0.35">
      <c r="A169" t="s">
        <v>100</v>
      </c>
      <c r="B169" s="165" t="s">
        <v>101</v>
      </c>
      <c r="C169" s="165">
        <v>2013</v>
      </c>
      <c r="D169" s="165">
        <v>1</v>
      </c>
      <c r="E169" s="165">
        <v>8</v>
      </c>
      <c r="F169" s="165"/>
    </row>
    <row r="170" spans="1:6" x14ac:dyDescent="0.35">
      <c r="A170" t="s">
        <v>100</v>
      </c>
      <c r="B170" s="165" t="s">
        <v>101</v>
      </c>
      <c r="C170" s="165">
        <v>2013</v>
      </c>
      <c r="D170" s="165">
        <v>2</v>
      </c>
      <c r="E170" s="165">
        <v>9</v>
      </c>
      <c r="F170" s="165"/>
    </row>
    <row r="171" spans="1:6" x14ac:dyDescent="0.35">
      <c r="A171" t="s">
        <v>100</v>
      </c>
      <c r="B171" s="165" t="s">
        <v>101</v>
      </c>
      <c r="C171" s="165">
        <v>2013</v>
      </c>
      <c r="D171" s="165">
        <v>3</v>
      </c>
      <c r="E171" s="165">
        <v>12</v>
      </c>
      <c r="F171" s="165"/>
    </row>
    <row r="172" spans="1:6" x14ac:dyDescent="0.35">
      <c r="A172" t="s">
        <v>100</v>
      </c>
      <c r="B172" s="165" t="s">
        <v>101</v>
      </c>
      <c r="C172" s="165">
        <v>2013</v>
      </c>
      <c r="D172" s="165">
        <v>4</v>
      </c>
      <c r="E172" s="165">
        <v>9</v>
      </c>
      <c r="F172" s="165"/>
    </row>
    <row r="173" spans="1:6" x14ac:dyDescent="0.35">
      <c r="A173" t="s">
        <v>100</v>
      </c>
      <c r="B173" s="165" t="s">
        <v>101</v>
      </c>
      <c r="C173" s="165">
        <v>2013</v>
      </c>
      <c r="D173" s="165">
        <v>5</v>
      </c>
      <c r="E173" s="165">
        <v>18</v>
      </c>
      <c r="F173" s="165"/>
    </row>
    <row r="174" spans="1:6" x14ac:dyDescent="0.35">
      <c r="A174" t="s">
        <v>100</v>
      </c>
      <c r="B174" s="165" t="s">
        <v>101</v>
      </c>
      <c r="C174" s="165">
        <v>2013</v>
      </c>
      <c r="D174" s="165">
        <v>6</v>
      </c>
      <c r="E174" s="165">
        <v>17</v>
      </c>
      <c r="F174" s="165"/>
    </row>
    <row r="175" spans="1:6" x14ac:dyDescent="0.35">
      <c r="A175" t="s">
        <v>100</v>
      </c>
      <c r="B175" s="165" t="s">
        <v>101</v>
      </c>
      <c r="C175" s="165">
        <v>2013</v>
      </c>
      <c r="D175" s="165">
        <v>7</v>
      </c>
      <c r="E175" s="165">
        <v>16</v>
      </c>
      <c r="F175" s="165"/>
    </row>
    <row r="176" spans="1:6" x14ac:dyDescent="0.35">
      <c r="A176" t="s">
        <v>100</v>
      </c>
      <c r="B176" s="165" t="s">
        <v>101</v>
      </c>
      <c r="C176" s="165">
        <v>2013</v>
      </c>
      <c r="D176" s="165">
        <v>8</v>
      </c>
      <c r="E176" s="165">
        <v>16</v>
      </c>
      <c r="F176" s="165"/>
    </row>
    <row r="177" spans="1:6" x14ac:dyDescent="0.35">
      <c r="A177" t="s">
        <v>100</v>
      </c>
      <c r="B177" s="165" t="s">
        <v>101</v>
      </c>
      <c r="C177" s="165">
        <v>2013</v>
      </c>
      <c r="D177" s="165">
        <v>9</v>
      </c>
      <c r="E177" s="165">
        <v>19</v>
      </c>
      <c r="F177" s="165"/>
    </row>
    <row r="178" spans="1:6" x14ac:dyDescent="0.35">
      <c r="A178" t="s">
        <v>100</v>
      </c>
      <c r="B178" s="165" t="s">
        <v>101</v>
      </c>
      <c r="C178" s="165">
        <v>2013</v>
      </c>
      <c r="D178" s="165">
        <v>10</v>
      </c>
      <c r="E178" s="165">
        <v>24</v>
      </c>
      <c r="F178" s="165"/>
    </row>
    <row r="179" spans="1:6" x14ac:dyDescent="0.35">
      <c r="A179" t="s">
        <v>100</v>
      </c>
      <c r="B179" s="165" t="s">
        <v>101</v>
      </c>
      <c r="C179" s="165">
        <v>2013</v>
      </c>
      <c r="D179" s="165">
        <v>11</v>
      </c>
      <c r="E179" s="165">
        <v>18</v>
      </c>
      <c r="F179" s="165"/>
    </row>
    <row r="180" spans="1:6" x14ac:dyDescent="0.35">
      <c r="A180" t="s">
        <v>100</v>
      </c>
      <c r="B180" s="165" t="s">
        <v>101</v>
      </c>
      <c r="C180" s="165">
        <v>2013</v>
      </c>
      <c r="D180" s="165">
        <v>12</v>
      </c>
      <c r="E180" s="165">
        <v>9</v>
      </c>
      <c r="F180" s="165"/>
    </row>
    <row r="181" spans="1:6" x14ac:dyDescent="0.35">
      <c r="A181" t="s">
        <v>100</v>
      </c>
      <c r="B181" s="165" t="s">
        <v>101</v>
      </c>
      <c r="C181" s="165">
        <v>2014</v>
      </c>
      <c r="D181" s="165">
        <v>1</v>
      </c>
      <c r="E181" s="165">
        <v>25</v>
      </c>
      <c r="F181" s="165"/>
    </row>
    <row r="182" spans="1:6" x14ac:dyDescent="0.35">
      <c r="A182" t="s">
        <v>100</v>
      </c>
      <c r="B182" s="165" t="s">
        <v>101</v>
      </c>
      <c r="C182" s="165">
        <v>2014</v>
      </c>
      <c r="D182" s="165">
        <v>2</v>
      </c>
      <c r="E182" s="165">
        <v>9</v>
      </c>
      <c r="F182" s="165"/>
    </row>
    <row r="183" spans="1:6" x14ac:dyDescent="0.35">
      <c r="A183" t="s">
        <v>100</v>
      </c>
      <c r="B183" s="165" t="s">
        <v>101</v>
      </c>
      <c r="C183" s="165">
        <v>2014</v>
      </c>
      <c r="D183" s="165">
        <v>3</v>
      </c>
      <c r="E183" s="165">
        <v>19</v>
      </c>
      <c r="F183" s="165"/>
    </row>
    <row r="184" spans="1:6" x14ac:dyDescent="0.35">
      <c r="A184" t="s">
        <v>100</v>
      </c>
      <c r="B184" s="165" t="s">
        <v>101</v>
      </c>
      <c r="C184" s="165">
        <v>2014</v>
      </c>
      <c r="D184" s="165">
        <v>4</v>
      </c>
      <c r="E184" s="165">
        <v>20</v>
      </c>
      <c r="F184" s="165"/>
    </row>
    <row r="185" spans="1:6" x14ac:dyDescent="0.35">
      <c r="A185" t="s">
        <v>100</v>
      </c>
      <c r="B185" s="165" t="s">
        <v>101</v>
      </c>
      <c r="C185" s="165">
        <v>2014</v>
      </c>
      <c r="D185" s="165">
        <v>5</v>
      </c>
      <c r="E185" s="165">
        <v>16</v>
      </c>
      <c r="F185" s="165"/>
    </row>
    <row r="186" spans="1:6" x14ac:dyDescent="0.35">
      <c r="A186" t="s">
        <v>100</v>
      </c>
      <c r="B186" s="165" t="s">
        <v>101</v>
      </c>
      <c r="C186" s="165">
        <v>2014</v>
      </c>
      <c r="D186" s="165">
        <v>6</v>
      </c>
      <c r="E186" s="165">
        <v>22</v>
      </c>
      <c r="F186" s="165"/>
    </row>
    <row r="187" spans="1:6" x14ac:dyDescent="0.35">
      <c r="A187" t="s">
        <v>100</v>
      </c>
      <c r="B187" s="165" t="s">
        <v>101</v>
      </c>
      <c r="C187" s="165">
        <v>2014</v>
      </c>
      <c r="D187" s="165">
        <v>7</v>
      </c>
      <c r="E187" s="165">
        <v>17</v>
      </c>
      <c r="F187" s="165"/>
    </row>
    <row r="188" spans="1:6" x14ac:dyDescent="0.35">
      <c r="A188" t="s">
        <v>100</v>
      </c>
      <c r="B188" s="165" t="s">
        <v>101</v>
      </c>
      <c r="C188" s="165">
        <v>2014</v>
      </c>
      <c r="D188" s="165">
        <v>8</v>
      </c>
      <c r="E188" s="165">
        <v>17</v>
      </c>
      <c r="F188" s="165"/>
    </row>
    <row r="189" spans="1:6" x14ac:dyDescent="0.35">
      <c r="A189" t="s">
        <v>100</v>
      </c>
      <c r="B189" s="165" t="s">
        <v>101</v>
      </c>
      <c r="C189" s="165">
        <v>2014</v>
      </c>
      <c r="D189" s="165">
        <v>9</v>
      </c>
      <c r="E189" s="165">
        <v>22</v>
      </c>
      <c r="F189" s="165"/>
    </row>
    <row r="190" spans="1:6" x14ac:dyDescent="0.35">
      <c r="A190" t="s">
        <v>100</v>
      </c>
      <c r="B190" s="165" t="s">
        <v>101</v>
      </c>
      <c r="C190" s="165">
        <v>2014</v>
      </c>
      <c r="D190" s="165">
        <v>10</v>
      </c>
      <c r="E190" s="165">
        <v>16</v>
      </c>
      <c r="F190" s="165"/>
    </row>
    <row r="191" spans="1:6" x14ac:dyDescent="0.35">
      <c r="A191" t="s">
        <v>100</v>
      </c>
      <c r="B191" s="165" t="s">
        <v>101</v>
      </c>
      <c r="C191" s="165">
        <v>2014</v>
      </c>
      <c r="D191" s="165">
        <v>11</v>
      </c>
      <c r="E191" s="165">
        <v>10</v>
      </c>
      <c r="F191" s="165"/>
    </row>
    <row r="192" spans="1:6" x14ac:dyDescent="0.35">
      <c r="A192" t="s">
        <v>100</v>
      </c>
      <c r="B192" s="165" t="s">
        <v>101</v>
      </c>
      <c r="C192" s="165">
        <v>2014</v>
      </c>
      <c r="D192" s="165">
        <v>12</v>
      </c>
      <c r="E192" s="165">
        <v>16</v>
      </c>
      <c r="F192" s="165"/>
    </row>
    <row r="193" spans="1:6" x14ac:dyDescent="0.35">
      <c r="A193" t="s">
        <v>100</v>
      </c>
      <c r="B193" s="165" t="s">
        <v>101</v>
      </c>
      <c r="C193" s="165">
        <v>2015</v>
      </c>
      <c r="D193" s="165">
        <v>1</v>
      </c>
      <c r="E193" s="165">
        <v>15</v>
      </c>
      <c r="F193" s="165"/>
    </row>
    <row r="194" spans="1:6" x14ac:dyDescent="0.35">
      <c r="A194" t="s">
        <v>100</v>
      </c>
      <c r="B194" s="165" t="s">
        <v>101</v>
      </c>
      <c r="C194" s="165">
        <v>2015</v>
      </c>
      <c r="D194" s="165">
        <v>2</v>
      </c>
      <c r="E194" s="165">
        <v>11</v>
      </c>
      <c r="F194" s="165"/>
    </row>
    <row r="195" spans="1:6" x14ac:dyDescent="0.35">
      <c r="A195" t="s">
        <v>100</v>
      </c>
      <c r="B195" s="165" t="s">
        <v>101</v>
      </c>
      <c r="C195" s="165">
        <v>2015</v>
      </c>
      <c r="D195" s="165">
        <v>3</v>
      </c>
      <c r="E195" s="165">
        <v>15</v>
      </c>
      <c r="F195" s="165"/>
    </row>
    <row r="196" spans="1:6" x14ac:dyDescent="0.35">
      <c r="A196" t="s">
        <v>100</v>
      </c>
      <c r="B196" s="165" t="s">
        <v>101</v>
      </c>
      <c r="C196" s="165">
        <v>2015</v>
      </c>
      <c r="D196" s="165">
        <v>4</v>
      </c>
      <c r="E196" s="165">
        <v>11</v>
      </c>
      <c r="F196" s="165"/>
    </row>
    <row r="197" spans="1:6" x14ac:dyDescent="0.35">
      <c r="A197" t="s">
        <v>100</v>
      </c>
      <c r="B197" s="165" t="s">
        <v>101</v>
      </c>
      <c r="C197" s="165">
        <v>2015</v>
      </c>
      <c r="D197" s="165">
        <v>5</v>
      </c>
      <c r="E197" s="165">
        <v>15</v>
      </c>
      <c r="F197" s="165"/>
    </row>
    <row r="198" spans="1:6" x14ac:dyDescent="0.35">
      <c r="A198" t="s">
        <v>100</v>
      </c>
      <c r="B198" s="165" t="s">
        <v>101</v>
      </c>
      <c r="C198" s="165">
        <v>2015</v>
      </c>
      <c r="D198" s="165">
        <v>6</v>
      </c>
      <c r="E198" s="165">
        <v>14</v>
      </c>
      <c r="F198" s="165"/>
    </row>
    <row r="199" spans="1:6" x14ac:dyDescent="0.35">
      <c r="A199" t="s">
        <v>100</v>
      </c>
      <c r="B199" s="165" t="s">
        <v>101</v>
      </c>
      <c r="C199" s="165">
        <v>2015</v>
      </c>
      <c r="D199" s="165">
        <v>7</v>
      </c>
      <c r="E199" s="165">
        <v>15</v>
      </c>
      <c r="F199" s="165"/>
    </row>
    <row r="200" spans="1:6" x14ac:dyDescent="0.35">
      <c r="A200" t="s">
        <v>100</v>
      </c>
      <c r="B200" s="165" t="s">
        <v>101</v>
      </c>
      <c r="C200" s="165">
        <v>2015</v>
      </c>
      <c r="D200" s="165">
        <v>8</v>
      </c>
      <c r="E200" s="165">
        <v>7</v>
      </c>
      <c r="F200" s="165"/>
    </row>
    <row r="201" spans="1:6" x14ac:dyDescent="0.35">
      <c r="A201" t="s">
        <v>100</v>
      </c>
      <c r="B201" s="165" t="s">
        <v>101</v>
      </c>
      <c r="C201" s="165">
        <v>2015</v>
      </c>
      <c r="D201" s="165">
        <v>9</v>
      </c>
      <c r="E201" s="165">
        <v>8</v>
      </c>
      <c r="F201" s="165"/>
    </row>
    <row r="202" spans="1:6" x14ac:dyDescent="0.35">
      <c r="A202" t="s">
        <v>100</v>
      </c>
      <c r="B202" s="165" t="s">
        <v>101</v>
      </c>
      <c r="C202" s="165">
        <v>2015</v>
      </c>
      <c r="D202" s="165">
        <v>10</v>
      </c>
      <c r="E202" s="165">
        <v>6</v>
      </c>
      <c r="F202" s="165"/>
    </row>
    <row r="203" spans="1:6" x14ac:dyDescent="0.35">
      <c r="A203" t="s">
        <v>100</v>
      </c>
      <c r="B203" s="165" t="s">
        <v>101</v>
      </c>
      <c r="C203" s="165">
        <v>2015</v>
      </c>
      <c r="D203" s="165">
        <v>11</v>
      </c>
      <c r="E203" s="165">
        <v>6</v>
      </c>
      <c r="F203" s="165"/>
    </row>
    <row r="204" spans="1:6" x14ac:dyDescent="0.35">
      <c r="A204" t="s">
        <v>100</v>
      </c>
      <c r="B204" s="165" t="s">
        <v>101</v>
      </c>
      <c r="C204" s="165">
        <v>2015</v>
      </c>
      <c r="D204" s="165">
        <v>12</v>
      </c>
      <c r="E204" s="165">
        <v>4</v>
      </c>
      <c r="F204" s="165"/>
    </row>
    <row r="205" spans="1:6" x14ac:dyDescent="0.35">
      <c r="A205" t="s">
        <v>100</v>
      </c>
      <c r="B205" s="165" t="s">
        <v>101</v>
      </c>
      <c r="C205" s="165">
        <v>2016</v>
      </c>
      <c r="D205" s="165">
        <v>1</v>
      </c>
      <c r="E205" s="165">
        <v>12</v>
      </c>
      <c r="F205" s="165"/>
    </row>
    <row r="206" spans="1:6" x14ac:dyDescent="0.35">
      <c r="A206" t="s">
        <v>100</v>
      </c>
      <c r="B206" s="165" t="s">
        <v>101</v>
      </c>
      <c r="C206" s="165">
        <v>2016</v>
      </c>
      <c r="D206" s="165">
        <v>2</v>
      </c>
      <c r="E206" s="165">
        <v>4</v>
      </c>
      <c r="F206" s="165"/>
    </row>
    <row r="207" spans="1:6" x14ac:dyDescent="0.35">
      <c r="A207" t="s">
        <v>100</v>
      </c>
      <c r="B207" s="165" t="s">
        <v>101</v>
      </c>
      <c r="C207" s="165">
        <v>2016</v>
      </c>
      <c r="D207" s="165">
        <v>3</v>
      </c>
      <c r="E207" s="165">
        <v>7</v>
      </c>
      <c r="F207" s="165"/>
    </row>
    <row r="208" spans="1:6" x14ac:dyDescent="0.35">
      <c r="A208" t="s">
        <v>100</v>
      </c>
      <c r="B208" s="165" t="s">
        <v>101</v>
      </c>
      <c r="C208" s="165">
        <v>2016</v>
      </c>
      <c r="D208" s="165">
        <v>4</v>
      </c>
      <c r="E208" s="165">
        <v>6</v>
      </c>
      <c r="F208" s="165"/>
    </row>
    <row r="209" spans="1:6" x14ac:dyDescent="0.35">
      <c r="A209" t="s">
        <v>100</v>
      </c>
      <c r="B209" s="165" t="s">
        <v>101</v>
      </c>
      <c r="C209" s="165">
        <v>2016</v>
      </c>
      <c r="D209" s="165">
        <v>5</v>
      </c>
      <c r="E209" s="165">
        <v>10</v>
      </c>
      <c r="F209" s="165"/>
    </row>
    <row r="210" spans="1:6" x14ac:dyDescent="0.35">
      <c r="A210" t="s">
        <v>100</v>
      </c>
      <c r="B210" s="165" t="s">
        <v>101</v>
      </c>
      <c r="C210" s="165">
        <v>2016</v>
      </c>
      <c r="D210" s="165">
        <v>6</v>
      </c>
      <c r="E210" s="165">
        <v>12</v>
      </c>
      <c r="F210" s="165"/>
    </row>
    <row r="211" spans="1:6" x14ac:dyDescent="0.35">
      <c r="A211" t="s">
        <v>100</v>
      </c>
      <c r="B211" s="165" t="s">
        <v>101</v>
      </c>
      <c r="C211" s="165">
        <v>2016</v>
      </c>
      <c r="D211" s="165">
        <v>7</v>
      </c>
      <c r="E211" s="165">
        <v>6</v>
      </c>
      <c r="F211" s="165"/>
    </row>
    <row r="212" spans="1:6" x14ac:dyDescent="0.35">
      <c r="A212" t="s">
        <v>100</v>
      </c>
      <c r="B212" s="165" t="s">
        <v>101</v>
      </c>
      <c r="C212" s="165">
        <v>2016</v>
      </c>
      <c r="D212" s="165">
        <v>8</v>
      </c>
      <c r="E212" s="165">
        <v>11</v>
      </c>
      <c r="F212" s="165"/>
    </row>
    <row r="213" spans="1:6" x14ac:dyDescent="0.35">
      <c r="A213" t="s">
        <v>100</v>
      </c>
      <c r="B213" s="165" t="s">
        <v>101</v>
      </c>
      <c r="C213" s="165">
        <v>2016</v>
      </c>
      <c r="D213" s="165">
        <v>9</v>
      </c>
      <c r="E213" s="165">
        <v>2</v>
      </c>
      <c r="F213" s="165"/>
    </row>
    <row r="214" spans="1:6" x14ac:dyDescent="0.35">
      <c r="A214" t="s">
        <v>100</v>
      </c>
      <c r="B214" s="165" t="s">
        <v>101</v>
      </c>
      <c r="C214" s="165">
        <v>2016</v>
      </c>
      <c r="D214" s="165">
        <v>10</v>
      </c>
      <c r="E214" s="165">
        <v>4</v>
      </c>
      <c r="F214" s="165"/>
    </row>
    <row r="215" spans="1:6" x14ac:dyDescent="0.35">
      <c r="A215" t="s">
        <v>100</v>
      </c>
      <c r="B215" s="165" t="s">
        <v>101</v>
      </c>
      <c r="C215" s="165">
        <v>2016</v>
      </c>
      <c r="D215" s="165">
        <v>11</v>
      </c>
      <c r="E215" s="165">
        <v>14</v>
      </c>
      <c r="F215" s="165"/>
    </row>
    <row r="216" spans="1:6" x14ac:dyDescent="0.35">
      <c r="A216" t="s">
        <v>100</v>
      </c>
      <c r="B216" s="165" t="s">
        <v>101</v>
      </c>
      <c r="C216" s="165">
        <v>2016</v>
      </c>
      <c r="D216" s="165">
        <v>12</v>
      </c>
      <c r="E216" s="165">
        <v>11</v>
      </c>
      <c r="F216" s="165"/>
    </row>
    <row r="217" spans="1:6" x14ac:dyDescent="0.35">
      <c r="A217" t="s">
        <v>100</v>
      </c>
      <c r="B217" s="165" t="s">
        <v>101</v>
      </c>
      <c r="C217" s="165">
        <v>2017</v>
      </c>
      <c r="D217" s="165">
        <v>1</v>
      </c>
      <c r="E217" s="165">
        <v>2</v>
      </c>
      <c r="F217" s="165"/>
    </row>
    <row r="218" spans="1:6" x14ac:dyDescent="0.35">
      <c r="A218" t="s">
        <v>100</v>
      </c>
      <c r="B218" s="165" t="s">
        <v>101</v>
      </c>
      <c r="C218" s="165">
        <v>2017</v>
      </c>
      <c r="D218" s="165">
        <v>2</v>
      </c>
      <c r="E218" s="165">
        <v>11</v>
      </c>
      <c r="F218" s="165"/>
    </row>
    <row r="219" spans="1:6" x14ac:dyDescent="0.35">
      <c r="A219" t="s">
        <v>100</v>
      </c>
      <c r="B219" s="165" t="s">
        <v>101</v>
      </c>
      <c r="C219" s="165">
        <v>2017</v>
      </c>
      <c r="D219" s="165">
        <v>3</v>
      </c>
      <c r="E219" s="165">
        <v>7</v>
      </c>
      <c r="F219" s="165"/>
    </row>
    <row r="220" spans="1:6" x14ac:dyDescent="0.35">
      <c r="A220" t="s">
        <v>100</v>
      </c>
      <c r="B220" s="165" t="s">
        <v>101</v>
      </c>
      <c r="C220" s="165">
        <v>2017</v>
      </c>
      <c r="D220" s="165">
        <v>4</v>
      </c>
      <c r="E220" s="165">
        <v>7</v>
      </c>
      <c r="F220" s="165"/>
    </row>
    <row r="221" spans="1:6" x14ac:dyDescent="0.35">
      <c r="A221" t="s">
        <v>100</v>
      </c>
      <c r="B221" s="165" t="s">
        <v>101</v>
      </c>
      <c r="C221" s="165">
        <v>2017</v>
      </c>
      <c r="D221" s="165">
        <v>5</v>
      </c>
      <c r="E221" s="165">
        <v>8</v>
      </c>
      <c r="F221" s="165"/>
    </row>
    <row r="222" spans="1:6" x14ac:dyDescent="0.35">
      <c r="A222" t="s">
        <v>100</v>
      </c>
      <c r="B222" s="165" t="s">
        <v>101</v>
      </c>
      <c r="C222" s="165">
        <v>2017</v>
      </c>
      <c r="D222" s="165">
        <v>6</v>
      </c>
      <c r="E222" s="165">
        <v>3</v>
      </c>
      <c r="F222" s="165"/>
    </row>
    <row r="223" spans="1:6" x14ac:dyDescent="0.35">
      <c r="A223" t="s">
        <v>100</v>
      </c>
      <c r="B223" s="165" t="s">
        <v>101</v>
      </c>
      <c r="C223" s="165">
        <v>2017</v>
      </c>
      <c r="D223" s="165">
        <v>7</v>
      </c>
      <c r="E223" s="165">
        <v>5</v>
      </c>
      <c r="F223" s="165"/>
    </row>
    <row r="224" spans="1:6" x14ac:dyDescent="0.35">
      <c r="A224" t="s">
        <v>100</v>
      </c>
      <c r="B224" s="165" t="s">
        <v>101</v>
      </c>
      <c r="C224" s="165">
        <v>2017</v>
      </c>
      <c r="D224" s="165">
        <v>8</v>
      </c>
      <c r="E224" s="165">
        <v>9</v>
      </c>
      <c r="F224" s="165"/>
    </row>
    <row r="225" spans="1:6" x14ac:dyDescent="0.35">
      <c r="A225" t="s">
        <v>100</v>
      </c>
      <c r="B225" s="165" t="s">
        <v>101</v>
      </c>
      <c r="C225" s="165">
        <v>2017</v>
      </c>
      <c r="D225" s="165">
        <v>9</v>
      </c>
      <c r="E225" s="165">
        <v>10</v>
      </c>
      <c r="F225" s="165"/>
    </row>
    <row r="226" spans="1:6" x14ac:dyDescent="0.35">
      <c r="A226" t="s">
        <v>100</v>
      </c>
      <c r="B226" s="165" t="s">
        <v>101</v>
      </c>
      <c r="C226" s="165">
        <v>2017</v>
      </c>
      <c r="D226" s="165">
        <v>10</v>
      </c>
      <c r="E226" s="165">
        <v>8</v>
      </c>
      <c r="F226" s="165"/>
    </row>
    <row r="227" spans="1:6" x14ac:dyDescent="0.35">
      <c r="A227" t="s">
        <v>100</v>
      </c>
      <c r="B227" s="165" t="s">
        <v>101</v>
      </c>
      <c r="C227" s="165">
        <v>2017</v>
      </c>
      <c r="D227" s="165">
        <v>11</v>
      </c>
      <c r="E227" s="165">
        <v>6</v>
      </c>
      <c r="F227" s="165"/>
    </row>
    <row r="228" spans="1:6" x14ac:dyDescent="0.35">
      <c r="A228" t="s">
        <v>100</v>
      </c>
      <c r="B228" s="165" t="s">
        <v>101</v>
      </c>
      <c r="C228" s="165">
        <v>2017</v>
      </c>
      <c r="D228" s="165">
        <v>12</v>
      </c>
      <c r="E228" s="165">
        <v>7</v>
      </c>
      <c r="F228" s="165"/>
    </row>
    <row r="229" spans="1:6" x14ac:dyDescent="0.35">
      <c r="A229" t="s">
        <v>100</v>
      </c>
      <c r="B229" s="165" t="s">
        <v>101</v>
      </c>
      <c r="C229" s="165">
        <v>2018</v>
      </c>
      <c r="D229" s="165">
        <v>1</v>
      </c>
      <c r="E229" s="165">
        <v>12</v>
      </c>
      <c r="F229" s="165"/>
    </row>
    <row r="230" spans="1:6" x14ac:dyDescent="0.35">
      <c r="A230" t="s">
        <v>100</v>
      </c>
      <c r="B230" s="165" t="s">
        <v>101</v>
      </c>
      <c r="C230" s="165">
        <v>2018</v>
      </c>
      <c r="D230" s="165">
        <v>2</v>
      </c>
      <c r="E230" s="165">
        <v>21</v>
      </c>
      <c r="F230" s="165"/>
    </row>
    <row r="231" spans="1:6" x14ac:dyDescent="0.35">
      <c r="A231" t="s">
        <v>100</v>
      </c>
      <c r="B231" s="165" t="s">
        <v>101</v>
      </c>
      <c r="C231" s="165">
        <v>2018</v>
      </c>
      <c r="D231" s="165">
        <v>3</v>
      </c>
      <c r="E231" s="165">
        <v>22</v>
      </c>
      <c r="F231" s="165"/>
    </row>
    <row r="232" spans="1:6" x14ac:dyDescent="0.35">
      <c r="A232" t="s">
        <v>100</v>
      </c>
      <c r="B232" s="165" t="s">
        <v>101</v>
      </c>
      <c r="C232" s="165">
        <v>2018</v>
      </c>
      <c r="D232" s="165">
        <v>4</v>
      </c>
      <c r="E232" s="165">
        <v>18</v>
      </c>
      <c r="F232" s="165"/>
    </row>
    <row r="233" spans="1:6" x14ac:dyDescent="0.35">
      <c r="A233" t="s">
        <v>100</v>
      </c>
      <c r="B233" s="165" t="s">
        <v>101</v>
      </c>
      <c r="C233" s="165">
        <v>2018</v>
      </c>
      <c r="D233" s="165">
        <v>5</v>
      </c>
      <c r="E233" s="165">
        <v>13</v>
      </c>
      <c r="F233" s="165"/>
    </row>
    <row r="234" spans="1:6" x14ac:dyDescent="0.35">
      <c r="A234" t="s">
        <v>100</v>
      </c>
      <c r="B234" s="165" t="s">
        <v>101</v>
      </c>
      <c r="C234" s="165">
        <v>2018</v>
      </c>
      <c r="D234" s="165">
        <v>6</v>
      </c>
      <c r="E234" s="165">
        <v>21</v>
      </c>
      <c r="F234" s="165"/>
    </row>
    <row r="235" spans="1:6" x14ac:dyDescent="0.35">
      <c r="A235" t="s">
        <v>100</v>
      </c>
      <c r="B235" s="165" t="s">
        <v>101</v>
      </c>
      <c r="C235" s="165">
        <v>2018</v>
      </c>
      <c r="D235" s="165">
        <v>7</v>
      </c>
      <c r="E235" s="165">
        <v>15</v>
      </c>
      <c r="F235" s="165"/>
    </row>
    <row r="236" spans="1:6" x14ac:dyDescent="0.35">
      <c r="A236" t="s">
        <v>100</v>
      </c>
      <c r="B236" s="165" t="s">
        <v>101</v>
      </c>
      <c r="C236" s="165">
        <v>2018</v>
      </c>
      <c r="D236" s="165">
        <v>8</v>
      </c>
      <c r="E236" s="165">
        <v>19</v>
      </c>
      <c r="F236" s="165"/>
    </row>
    <row r="237" spans="1:6" x14ac:dyDescent="0.35">
      <c r="A237" t="s">
        <v>100</v>
      </c>
      <c r="B237" s="165" t="s">
        <v>101</v>
      </c>
      <c r="C237" s="165">
        <v>2018</v>
      </c>
      <c r="D237" s="165">
        <v>9</v>
      </c>
      <c r="E237" s="165">
        <v>11</v>
      </c>
      <c r="F237" s="165"/>
    </row>
    <row r="238" spans="1:6" x14ac:dyDescent="0.35">
      <c r="A238" t="s">
        <v>100</v>
      </c>
      <c r="B238" s="165" t="s">
        <v>101</v>
      </c>
      <c r="C238" s="165">
        <v>2018</v>
      </c>
      <c r="D238" s="165">
        <v>10</v>
      </c>
      <c r="E238" s="165">
        <v>22</v>
      </c>
      <c r="F238" s="165"/>
    </row>
    <row r="239" spans="1:6" x14ac:dyDescent="0.35">
      <c r="A239" t="s">
        <v>100</v>
      </c>
      <c r="B239" s="165" t="s">
        <v>101</v>
      </c>
      <c r="C239" s="165">
        <v>2018</v>
      </c>
      <c r="D239" s="165">
        <v>11</v>
      </c>
      <c r="E239" s="165">
        <v>12</v>
      </c>
      <c r="F239" s="165"/>
    </row>
    <row r="240" spans="1:6" x14ac:dyDescent="0.35">
      <c r="A240" t="s">
        <v>100</v>
      </c>
      <c r="B240" s="165" t="s">
        <v>101</v>
      </c>
      <c r="C240" s="165">
        <v>2018</v>
      </c>
      <c r="D240" s="165">
        <v>12</v>
      </c>
      <c r="E240" s="165">
        <v>11</v>
      </c>
      <c r="F240" s="165"/>
    </row>
    <row r="241" spans="1:6" x14ac:dyDescent="0.35">
      <c r="A241" t="s">
        <v>100</v>
      </c>
      <c r="B241" s="165" t="s">
        <v>101</v>
      </c>
      <c r="C241" s="165">
        <v>2019</v>
      </c>
      <c r="D241" s="165">
        <v>1</v>
      </c>
      <c r="E241" s="165">
        <v>9</v>
      </c>
      <c r="F241" s="165"/>
    </row>
    <row r="242" spans="1:6" x14ac:dyDescent="0.35">
      <c r="A242" t="s">
        <v>100</v>
      </c>
      <c r="B242" s="165" t="s">
        <v>101</v>
      </c>
      <c r="C242" s="165">
        <v>2019</v>
      </c>
      <c r="D242" s="165">
        <v>2</v>
      </c>
      <c r="E242" s="165">
        <v>7</v>
      </c>
      <c r="F242" s="165"/>
    </row>
    <row r="243" spans="1:6" x14ac:dyDescent="0.35">
      <c r="A243" t="s">
        <v>100</v>
      </c>
      <c r="B243" s="165" t="s">
        <v>101</v>
      </c>
      <c r="C243" s="165">
        <v>2019</v>
      </c>
      <c r="D243" s="165">
        <v>3</v>
      </c>
      <c r="E243" s="165">
        <v>9</v>
      </c>
      <c r="F243" s="165"/>
    </row>
    <row r="244" spans="1:6" x14ac:dyDescent="0.35">
      <c r="A244" t="s">
        <v>100</v>
      </c>
      <c r="B244" s="165" t="s">
        <v>101</v>
      </c>
      <c r="C244" s="165">
        <v>2019</v>
      </c>
      <c r="D244" s="165">
        <v>4</v>
      </c>
      <c r="E244" s="165">
        <v>10</v>
      </c>
      <c r="F244" s="165"/>
    </row>
    <row r="245" spans="1:6" x14ac:dyDescent="0.35">
      <c r="A245" t="s">
        <v>100</v>
      </c>
      <c r="B245" s="165" t="s">
        <v>101</v>
      </c>
      <c r="C245" s="165">
        <v>2019</v>
      </c>
      <c r="D245" s="165">
        <v>5</v>
      </c>
      <c r="E245" s="165">
        <v>7</v>
      </c>
      <c r="F245" s="165"/>
    </row>
    <row r="246" spans="1:6" x14ac:dyDescent="0.35">
      <c r="A246" t="s">
        <v>100</v>
      </c>
      <c r="B246" s="165" t="s">
        <v>101</v>
      </c>
      <c r="C246" s="165">
        <v>2019</v>
      </c>
      <c r="D246" s="165">
        <v>6</v>
      </c>
      <c r="E246" s="165">
        <v>7</v>
      </c>
      <c r="F246" s="165"/>
    </row>
    <row r="247" spans="1:6" x14ac:dyDescent="0.35">
      <c r="A247" t="s">
        <v>100</v>
      </c>
      <c r="B247" s="165" t="s">
        <v>101</v>
      </c>
      <c r="C247" s="165">
        <v>2019</v>
      </c>
      <c r="D247" s="165">
        <v>7</v>
      </c>
      <c r="E247" s="165">
        <v>17</v>
      </c>
      <c r="F247" s="165"/>
    </row>
    <row r="248" spans="1:6" x14ac:dyDescent="0.35">
      <c r="A248" t="s">
        <v>100</v>
      </c>
      <c r="B248" s="165" t="s">
        <v>101</v>
      </c>
      <c r="C248" s="165">
        <v>2019</v>
      </c>
      <c r="D248" s="165">
        <v>8</v>
      </c>
      <c r="E248" s="165">
        <v>5</v>
      </c>
      <c r="F248" s="165"/>
    </row>
    <row r="249" spans="1:6" x14ac:dyDescent="0.35">
      <c r="A249" t="s">
        <v>100</v>
      </c>
      <c r="B249" s="165" t="s">
        <v>101</v>
      </c>
      <c r="C249" s="165">
        <v>2019</v>
      </c>
      <c r="D249" s="165">
        <v>9</v>
      </c>
      <c r="E249" s="165">
        <v>13</v>
      </c>
      <c r="F249" s="165"/>
    </row>
    <row r="250" spans="1:6" x14ac:dyDescent="0.35">
      <c r="A250" t="s">
        <v>100</v>
      </c>
      <c r="B250" s="165" t="s">
        <v>101</v>
      </c>
      <c r="C250" s="165">
        <v>2019</v>
      </c>
      <c r="D250" s="165">
        <v>10</v>
      </c>
      <c r="E250" s="165">
        <v>13</v>
      </c>
      <c r="F250" s="165"/>
    </row>
    <row r="251" spans="1:6" x14ac:dyDescent="0.35">
      <c r="A251" t="s">
        <v>100</v>
      </c>
      <c r="B251" s="165" t="s">
        <v>101</v>
      </c>
      <c r="C251" s="165">
        <v>2019</v>
      </c>
      <c r="D251" s="165">
        <v>11</v>
      </c>
      <c r="E251" s="165">
        <v>3</v>
      </c>
      <c r="F251" s="165"/>
    </row>
    <row r="252" spans="1:6" x14ac:dyDescent="0.35">
      <c r="A252" t="s">
        <v>12</v>
      </c>
      <c r="B252" s="165" t="s">
        <v>102</v>
      </c>
      <c r="C252" s="165">
        <v>2013</v>
      </c>
      <c r="D252" s="165">
        <v>1</v>
      </c>
      <c r="E252" s="165">
        <v>7</v>
      </c>
      <c r="F252" s="165"/>
    </row>
    <row r="253" spans="1:6" x14ac:dyDescent="0.35">
      <c r="A253" t="s">
        <v>12</v>
      </c>
      <c r="B253" s="165" t="s">
        <v>102</v>
      </c>
      <c r="C253" s="165">
        <v>2013</v>
      </c>
      <c r="D253" s="165">
        <v>2</v>
      </c>
      <c r="E253" s="165">
        <v>4</v>
      </c>
      <c r="F253" s="165"/>
    </row>
    <row r="254" spans="1:6" x14ac:dyDescent="0.35">
      <c r="A254" t="s">
        <v>12</v>
      </c>
      <c r="B254" s="165" t="s">
        <v>102</v>
      </c>
      <c r="C254" s="165">
        <v>2013</v>
      </c>
      <c r="D254" s="165">
        <v>3</v>
      </c>
      <c r="E254" s="165">
        <v>3</v>
      </c>
      <c r="F254" s="165"/>
    </row>
    <row r="255" spans="1:6" x14ac:dyDescent="0.35">
      <c r="A255" t="s">
        <v>12</v>
      </c>
      <c r="B255" s="165" t="s">
        <v>102</v>
      </c>
      <c r="C255" s="165">
        <v>2013</v>
      </c>
      <c r="D255" s="165">
        <v>4</v>
      </c>
      <c r="E255" s="165">
        <v>8</v>
      </c>
      <c r="F255" s="165"/>
    </row>
    <row r="256" spans="1:6" x14ac:dyDescent="0.35">
      <c r="A256" t="s">
        <v>12</v>
      </c>
      <c r="B256" s="165" t="s">
        <v>102</v>
      </c>
      <c r="C256" s="165">
        <v>2013</v>
      </c>
      <c r="D256" s="165">
        <v>5</v>
      </c>
      <c r="E256" s="165">
        <v>12</v>
      </c>
      <c r="F256" s="165"/>
    </row>
    <row r="257" spans="1:6" x14ac:dyDescent="0.35">
      <c r="A257" t="s">
        <v>12</v>
      </c>
      <c r="B257" s="165" t="s">
        <v>102</v>
      </c>
      <c r="C257" s="165">
        <v>2013</v>
      </c>
      <c r="D257" s="165">
        <v>6</v>
      </c>
      <c r="E257" s="165">
        <v>12</v>
      </c>
      <c r="F257" s="165"/>
    </row>
    <row r="258" spans="1:6" x14ac:dyDescent="0.35">
      <c r="A258" t="s">
        <v>12</v>
      </c>
      <c r="B258" s="165" t="s">
        <v>102</v>
      </c>
      <c r="C258" s="165">
        <v>2013</v>
      </c>
      <c r="D258" s="165">
        <v>7</v>
      </c>
      <c r="E258" s="165">
        <v>10</v>
      </c>
      <c r="F258" s="165"/>
    </row>
    <row r="259" spans="1:6" x14ac:dyDescent="0.35">
      <c r="A259" t="s">
        <v>12</v>
      </c>
      <c r="B259" s="165" t="s">
        <v>102</v>
      </c>
      <c r="C259" s="165">
        <v>2013</v>
      </c>
      <c r="D259" s="165">
        <v>8</v>
      </c>
      <c r="E259" s="165">
        <v>8</v>
      </c>
      <c r="F259" s="165"/>
    </row>
    <row r="260" spans="1:6" x14ac:dyDescent="0.35">
      <c r="A260" t="s">
        <v>12</v>
      </c>
      <c r="B260" s="165" t="s">
        <v>102</v>
      </c>
      <c r="C260" s="165">
        <v>2013</v>
      </c>
      <c r="D260" s="165">
        <v>9</v>
      </c>
      <c r="E260" s="165">
        <v>13</v>
      </c>
      <c r="F260" s="165"/>
    </row>
    <row r="261" spans="1:6" x14ac:dyDescent="0.35">
      <c r="A261" t="s">
        <v>12</v>
      </c>
      <c r="B261" s="165" t="s">
        <v>102</v>
      </c>
      <c r="C261" s="165">
        <v>2013</v>
      </c>
      <c r="D261" s="165">
        <v>10</v>
      </c>
      <c r="E261" s="165">
        <v>14</v>
      </c>
      <c r="F261" s="165"/>
    </row>
    <row r="262" spans="1:6" x14ac:dyDescent="0.35">
      <c r="A262" t="s">
        <v>12</v>
      </c>
      <c r="B262" s="165" t="s">
        <v>102</v>
      </c>
      <c r="C262" s="165">
        <v>2013</v>
      </c>
      <c r="D262" s="165">
        <v>11</v>
      </c>
      <c r="E262" s="165">
        <v>11</v>
      </c>
      <c r="F262" s="165"/>
    </row>
    <row r="263" spans="1:6" x14ac:dyDescent="0.35">
      <c r="A263" t="s">
        <v>12</v>
      </c>
      <c r="B263" s="165" t="s">
        <v>102</v>
      </c>
      <c r="C263" s="165">
        <v>2013</v>
      </c>
      <c r="D263" s="165">
        <v>12</v>
      </c>
      <c r="E263" s="165">
        <v>7</v>
      </c>
      <c r="F263" s="165"/>
    </row>
    <row r="264" spans="1:6" x14ac:dyDescent="0.35">
      <c r="A264" t="s">
        <v>12</v>
      </c>
      <c r="B264" s="165" t="s">
        <v>102</v>
      </c>
      <c r="C264" s="165">
        <v>2014</v>
      </c>
      <c r="D264" s="165">
        <v>1</v>
      </c>
      <c r="E264" s="165">
        <v>7</v>
      </c>
      <c r="F264" s="165"/>
    </row>
    <row r="265" spans="1:6" x14ac:dyDescent="0.35">
      <c r="A265" t="s">
        <v>12</v>
      </c>
      <c r="B265" s="165" t="s">
        <v>102</v>
      </c>
      <c r="C265" s="165">
        <v>2014</v>
      </c>
      <c r="D265" s="165">
        <v>2</v>
      </c>
      <c r="E265" s="165">
        <v>4</v>
      </c>
      <c r="F265" s="165"/>
    </row>
    <row r="266" spans="1:6" x14ac:dyDescent="0.35">
      <c r="A266" t="s">
        <v>12</v>
      </c>
      <c r="B266" s="165" t="s">
        <v>102</v>
      </c>
      <c r="C266" s="165">
        <v>2014</v>
      </c>
      <c r="D266" s="165">
        <v>3</v>
      </c>
      <c r="E266" s="165">
        <v>3</v>
      </c>
      <c r="F266" s="165"/>
    </row>
    <row r="267" spans="1:6" x14ac:dyDescent="0.35">
      <c r="A267" t="s">
        <v>12</v>
      </c>
      <c r="B267" s="165" t="s">
        <v>102</v>
      </c>
      <c r="C267" s="165">
        <v>2014</v>
      </c>
      <c r="D267" s="165">
        <v>4</v>
      </c>
      <c r="E267" s="165">
        <v>8</v>
      </c>
      <c r="F267" s="165"/>
    </row>
    <row r="268" spans="1:6" x14ac:dyDescent="0.35">
      <c r="A268" t="s">
        <v>12</v>
      </c>
      <c r="B268" s="165" t="s">
        <v>102</v>
      </c>
      <c r="C268" s="165">
        <v>2014</v>
      </c>
      <c r="D268" s="165">
        <v>5</v>
      </c>
      <c r="E268" s="165">
        <v>5</v>
      </c>
      <c r="F268" s="165"/>
    </row>
    <row r="269" spans="1:6" x14ac:dyDescent="0.35">
      <c r="A269" t="s">
        <v>12</v>
      </c>
      <c r="B269" s="165" t="s">
        <v>102</v>
      </c>
      <c r="C269" s="165">
        <v>2014</v>
      </c>
      <c r="D269" s="165">
        <v>6</v>
      </c>
      <c r="E269" s="165">
        <v>9</v>
      </c>
      <c r="F269" s="165"/>
    </row>
    <row r="270" spans="1:6" x14ac:dyDescent="0.35">
      <c r="A270" t="s">
        <v>12</v>
      </c>
      <c r="B270" s="165" t="s">
        <v>102</v>
      </c>
      <c r="C270" s="165">
        <v>2014</v>
      </c>
      <c r="D270" s="165">
        <v>7</v>
      </c>
      <c r="E270" s="165">
        <v>6</v>
      </c>
      <c r="F270" s="165"/>
    </row>
    <row r="271" spans="1:6" x14ac:dyDescent="0.35">
      <c r="A271" t="s">
        <v>12</v>
      </c>
      <c r="B271" s="165" t="s">
        <v>102</v>
      </c>
      <c r="C271" s="165">
        <v>2014</v>
      </c>
      <c r="D271" s="165">
        <v>8</v>
      </c>
      <c r="E271" s="165">
        <v>6</v>
      </c>
      <c r="F271" s="165"/>
    </row>
    <row r="272" spans="1:6" x14ac:dyDescent="0.35">
      <c r="A272" t="s">
        <v>12</v>
      </c>
      <c r="B272" s="165" t="s">
        <v>102</v>
      </c>
      <c r="C272" s="165">
        <v>2014</v>
      </c>
      <c r="D272" s="165">
        <v>9</v>
      </c>
      <c r="E272" s="165">
        <v>8</v>
      </c>
      <c r="F272" s="165"/>
    </row>
    <row r="273" spans="1:6" x14ac:dyDescent="0.35">
      <c r="A273" t="s">
        <v>12</v>
      </c>
      <c r="B273" s="165" t="s">
        <v>102</v>
      </c>
      <c r="C273" s="165">
        <v>2014</v>
      </c>
      <c r="D273" s="165">
        <v>10</v>
      </c>
      <c r="E273" s="165">
        <v>4</v>
      </c>
      <c r="F273" s="165"/>
    </row>
    <row r="274" spans="1:6" x14ac:dyDescent="0.35">
      <c r="A274" t="s">
        <v>12</v>
      </c>
      <c r="B274" s="165" t="s">
        <v>102</v>
      </c>
      <c r="C274" s="165">
        <v>2014</v>
      </c>
      <c r="D274" s="165">
        <v>11</v>
      </c>
      <c r="E274" s="165">
        <v>4</v>
      </c>
      <c r="F274" s="165"/>
    </row>
    <row r="275" spans="1:6" x14ac:dyDescent="0.35">
      <c r="A275" t="s">
        <v>12</v>
      </c>
      <c r="B275" s="165" t="s">
        <v>102</v>
      </c>
      <c r="C275" s="165">
        <v>2014</v>
      </c>
      <c r="D275" s="165">
        <v>12</v>
      </c>
      <c r="E275" s="165">
        <v>4</v>
      </c>
      <c r="F275" s="165"/>
    </row>
    <row r="276" spans="1:6" x14ac:dyDescent="0.35">
      <c r="A276" t="s">
        <v>12</v>
      </c>
      <c r="B276" s="165" t="s">
        <v>102</v>
      </c>
      <c r="C276" s="165">
        <v>2015</v>
      </c>
      <c r="D276" s="165">
        <v>1</v>
      </c>
      <c r="E276" s="165">
        <v>9</v>
      </c>
      <c r="F276" s="165"/>
    </row>
    <row r="277" spans="1:6" x14ac:dyDescent="0.35">
      <c r="A277" t="s">
        <v>12</v>
      </c>
      <c r="B277" s="165" t="s">
        <v>102</v>
      </c>
      <c r="C277" s="165">
        <v>2015</v>
      </c>
      <c r="D277" s="165">
        <v>2</v>
      </c>
      <c r="E277" s="165">
        <v>4</v>
      </c>
      <c r="F277" s="165"/>
    </row>
    <row r="278" spans="1:6" x14ac:dyDescent="0.35">
      <c r="A278" t="s">
        <v>12</v>
      </c>
      <c r="B278" s="165" t="s">
        <v>102</v>
      </c>
      <c r="C278" s="165">
        <v>2015</v>
      </c>
      <c r="D278" s="165">
        <v>3</v>
      </c>
      <c r="E278" s="165">
        <v>5</v>
      </c>
      <c r="F278" s="165"/>
    </row>
    <row r="279" spans="1:6" x14ac:dyDescent="0.35">
      <c r="A279" t="s">
        <v>12</v>
      </c>
      <c r="B279" s="165" t="s">
        <v>102</v>
      </c>
      <c r="C279" s="165">
        <v>2015</v>
      </c>
      <c r="D279" s="165">
        <v>4</v>
      </c>
      <c r="E279" s="165">
        <v>3</v>
      </c>
      <c r="F279" s="165"/>
    </row>
    <row r="280" spans="1:6" x14ac:dyDescent="0.35">
      <c r="A280" t="s">
        <v>12</v>
      </c>
      <c r="B280" s="165" t="s">
        <v>102</v>
      </c>
      <c r="C280" s="165">
        <v>2015</v>
      </c>
      <c r="D280" s="165">
        <v>5</v>
      </c>
      <c r="E280" s="165">
        <v>7</v>
      </c>
      <c r="F280" s="165"/>
    </row>
    <row r="281" spans="1:6" x14ac:dyDescent="0.35">
      <c r="A281" t="s">
        <v>12</v>
      </c>
      <c r="B281" s="165" t="s">
        <v>102</v>
      </c>
      <c r="C281" s="165">
        <v>2015</v>
      </c>
      <c r="D281" s="165">
        <v>6</v>
      </c>
      <c r="E281" s="165">
        <v>8</v>
      </c>
      <c r="F281" s="165"/>
    </row>
    <row r="282" spans="1:6" x14ac:dyDescent="0.35">
      <c r="A282" t="s">
        <v>12</v>
      </c>
      <c r="B282" s="165" t="s">
        <v>102</v>
      </c>
      <c r="C282" s="165">
        <v>2015</v>
      </c>
      <c r="D282" s="165">
        <v>7</v>
      </c>
      <c r="E282" s="165">
        <v>11</v>
      </c>
      <c r="F282" s="165"/>
    </row>
    <row r="283" spans="1:6" x14ac:dyDescent="0.35">
      <c r="A283" t="s">
        <v>12</v>
      </c>
      <c r="B283" s="165" t="s">
        <v>102</v>
      </c>
      <c r="C283" s="165">
        <v>2015</v>
      </c>
      <c r="D283" s="165">
        <v>8</v>
      </c>
      <c r="E283" s="165">
        <v>7</v>
      </c>
      <c r="F283" s="165"/>
    </row>
    <row r="284" spans="1:6" x14ac:dyDescent="0.35">
      <c r="A284" t="s">
        <v>12</v>
      </c>
      <c r="B284" s="165" t="s">
        <v>102</v>
      </c>
      <c r="C284" s="165">
        <v>2015</v>
      </c>
      <c r="D284" s="165">
        <v>9</v>
      </c>
      <c r="E284" s="165">
        <v>4</v>
      </c>
      <c r="F284" s="165"/>
    </row>
    <row r="285" spans="1:6" x14ac:dyDescent="0.35">
      <c r="A285" t="s">
        <v>12</v>
      </c>
      <c r="B285" s="165" t="s">
        <v>102</v>
      </c>
      <c r="C285" s="165">
        <v>2015</v>
      </c>
      <c r="D285" s="165">
        <v>10</v>
      </c>
      <c r="E285" s="165">
        <v>9</v>
      </c>
      <c r="F285" s="165"/>
    </row>
    <row r="286" spans="1:6" x14ac:dyDescent="0.35">
      <c r="A286" t="s">
        <v>12</v>
      </c>
      <c r="B286" s="165" t="s">
        <v>102</v>
      </c>
      <c r="C286" s="165">
        <v>2015</v>
      </c>
      <c r="D286" s="165">
        <v>11</v>
      </c>
      <c r="E286" s="165">
        <v>4</v>
      </c>
      <c r="F286" s="165"/>
    </row>
    <row r="287" spans="1:6" x14ac:dyDescent="0.35">
      <c r="A287" t="s">
        <v>12</v>
      </c>
      <c r="B287" s="165" t="s">
        <v>102</v>
      </c>
      <c r="C287" s="165">
        <v>2015</v>
      </c>
      <c r="D287" s="165">
        <v>12</v>
      </c>
      <c r="E287" s="165">
        <v>4</v>
      </c>
      <c r="F287" s="165"/>
    </row>
    <row r="288" spans="1:6" x14ac:dyDescent="0.35">
      <c r="A288" t="s">
        <v>12</v>
      </c>
      <c r="B288" s="165" t="s">
        <v>102</v>
      </c>
      <c r="C288" s="165">
        <v>2016</v>
      </c>
      <c r="D288" s="165">
        <v>1</v>
      </c>
      <c r="E288" s="165">
        <v>11</v>
      </c>
      <c r="F288" s="165"/>
    </row>
    <row r="289" spans="1:6" x14ac:dyDescent="0.35">
      <c r="A289" t="s">
        <v>12</v>
      </c>
      <c r="B289" s="165" t="s">
        <v>102</v>
      </c>
      <c r="C289" s="165">
        <v>2016</v>
      </c>
      <c r="D289" s="165">
        <v>2</v>
      </c>
      <c r="E289" s="165">
        <v>2</v>
      </c>
      <c r="F289" s="165"/>
    </row>
    <row r="290" spans="1:6" x14ac:dyDescent="0.35">
      <c r="A290" t="s">
        <v>12</v>
      </c>
      <c r="B290" s="165" t="s">
        <v>102</v>
      </c>
      <c r="C290" s="165">
        <v>2016</v>
      </c>
      <c r="D290" s="165">
        <v>3</v>
      </c>
      <c r="E290" s="165">
        <v>8</v>
      </c>
      <c r="F290" s="165"/>
    </row>
    <row r="291" spans="1:6" x14ac:dyDescent="0.35">
      <c r="A291" t="s">
        <v>12</v>
      </c>
      <c r="B291" s="165" t="s">
        <v>102</v>
      </c>
      <c r="C291" s="165">
        <v>2016</v>
      </c>
      <c r="D291" s="165">
        <v>4</v>
      </c>
      <c r="E291" s="165">
        <v>11</v>
      </c>
      <c r="F291" s="165"/>
    </row>
    <row r="292" spans="1:6" x14ac:dyDescent="0.35">
      <c r="A292" t="s">
        <v>12</v>
      </c>
      <c r="B292" s="165" t="s">
        <v>102</v>
      </c>
      <c r="C292" s="165">
        <v>2016</v>
      </c>
      <c r="D292" s="165">
        <v>5</v>
      </c>
      <c r="E292" s="165">
        <v>6</v>
      </c>
      <c r="F292" s="165"/>
    </row>
    <row r="293" spans="1:6" x14ac:dyDescent="0.35">
      <c r="A293" t="s">
        <v>12</v>
      </c>
      <c r="B293" s="165" t="s">
        <v>102</v>
      </c>
      <c r="C293" s="165">
        <v>2016</v>
      </c>
      <c r="D293" s="165">
        <v>6</v>
      </c>
      <c r="E293" s="165">
        <v>8</v>
      </c>
      <c r="F293" s="165"/>
    </row>
    <row r="294" spans="1:6" x14ac:dyDescent="0.35">
      <c r="A294" t="s">
        <v>12</v>
      </c>
      <c r="B294" s="165" t="s">
        <v>102</v>
      </c>
      <c r="C294" s="165">
        <v>2016</v>
      </c>
      <c r="D294" s="165">
        <v>7</v>
      </c>
      <c r="E294" s="165">
        <v>3</v>
      </c>
      <c r="F294" s="165"/>
    </row>
    <row r="295" spans="1:6" x14ac:dyDescent="0.35">
      <c r="A295" t="s">
        <v>12</v>
      </c>
      <c r="B295" s="165" t="s">
        <v>102</v>
      </c>
      <c r="C295" s="165">
        <v>2016</v>
      </c>
      <c r="D295" s="165">
        <v>8</v>
      </c>
      <c r="E295" s="165">
        <v>12</v>
      </c>
      <c r="F295" s="165"/>
    </row>
    <row r="296" spans="1:6" x14ac:dyDescent="0.35">
      <c r="A296" t="s">
        <v>12</v>
      </c>
      <c r="B296" s="165" t="s">
        <v>102</v>
      </c>
      <c r="C296" s="165">
        <v>2016</v>
      </c>
      <c r="D296" s="165">
        <v>9</v>
      </c>
      <c r="E296" s="165">
        <v>2</v>
      </c>
      <c r="F296" s="165"/>
    </row>
    <row r="297" spans="1:6" x14ac:dyDescent="0.35">
      <c r="A297" t="s">
        <v>12</v>
      </c>
      <c r="B297" s="165" t="s">
        <v>102</v>
      </c>
      <c r="C297" s="165">
        <v>2016</v>
      </c>
      <c r="D297" s="165">
        <v>10</v>
      </c>
      <c r="E297" s="165">
        <v>2</v>
      </c>
      <c r="F297" s="165"/>
    </row>
    <row r="298" spans="1:6" x14ac:dyDescent="0.35">
      <c r="A298" t="s">
        <v>12</v>
      </c>
      <c r="B298" s="165" t="s">
        <v>102</v>
      </c>
      <c r="C298" s="165">
        <v>2016</v>
      </c>
      <c r="D298" s="165">
        <v>11</v>
      </c>
      <c r="E298" s="165">
        <v>8</v>
      </c>
      <c r="F298" s="165"/>
    </row>
    <row r="299" spans="1:6" x14ac:dyDescent="0.35">
      <c r="A299" t="s">
        <v>12</v>
      </c>
      <c r="B299" s="165" t="s">
        <v>102</v>
      </c>
      <c r="C299" s="165">
        <v>2016</v>
      </c>
      <c r="D299" s="165">
        <v>12</v>
      </c>
      <c r="E299" s="165">
        <v>1</v>
      </c>
      <c r="F299" s="165"/>
    </row>
    <row r="300" spans="1:6" x14ac:dyDescent="0.35">
      <c r="A300" t="s">
        <v>12</v>
      </c>
      <c r="B300" s="165" t="s">
        <v>102</v>
      </c>
      <c r="C300" s="165">
        <v>2017</v>
      </c>
      <c r="D300" s="165">
        <v>1</v>
      </c>
      <c r="E300" s="165">
        <v>4</v>
      </c>
      <c r="F300" s="165"/>
    </row>
    <row r="301" spans="1:6" x14ac:dyDescent="0.35">
      <c r="A301" t="s">
        <v>12</v>
      </c>
      <c r="B301" s="165" t="s">
        <v>102</v>
      </c>
      <c r="C301" s="165">
        <v>2017</v>
      </c>
      <c r="D301" s="165">
        <v>2</v>
      </c>
      <c r="E301" s="165">
        <v>7</v>
      </c>
      <c r="F301" s="165"/>
    </row>
    <row r="302" spans="1:6" x14ac:dyDescent="0.35">
      <c r="A302" t="s">
        <v>12</v>
      </c>
      <c r="B302" s="165" t="s">
        <v>102</v>
      </c>
      <c r="C302" s="165">
        <v>2017</v>
      </c>
      <c r="D302" s="165">
        <v>3</v>
      </c>
      <c r="E302" s="165">
        <v>6</v>
      </c>
      <c r="F302" s="165"/>
    </row>
    <row r="303" spans="1:6" x14ac:dyDescent="0.35">
      <c r="A303" t="s">
        <v>12</v>
      </c>
      <c r="B303" s="165" t="s">
        <v>102</v>
      </c>
      <c r="C303" s="165">
        <v>2017</v>
      </c>
      <c r="D303" s="165">
        <v>4</v>
      </c>
      <c r="E303" s="165">
        <v>4</v>
      </c>
      <c r="F303" s="165"/>
    </row>
    <row r="304" spans="1:6" x14ac:dyDescent="0.35">
      <c r="A304" t="s">
        <v>12</v>
      </c>
      <c r="B304" s="165" t="s">
        <v>102</v>
      </c>
      <c r="C304" s="165">
        <v>2017</v>
      </c>
      <c r="D304" s="165">
        <v>5</v>
      </c>
      <c r="E304" s="165">
        <v>3</v>
      </c>
      <c r="F304" s="165"/>
    </row>
    <row r="305" spans="1:6" x14ac:dyDescent="0.35">
      <c r="A305" t="s">
        <v>12</v>
      </c>
      <c r="B305" s="165" t="s">
        <v>102</v>
      </c>
      <c r="C305" s="165">
        <v>2017</v>
      </c>
      <c r="D305" s="165">
        <v>6</v>
      </c>
      <c r="E305" s="165">
        <v>4</v>
      </c>
      <c r="F305" s="165"/>
    </row>
    <row r="306" spans="1:6" x14ac:dyDescent="0.35">
      <c r="A306" t="s">
        <v>12</v>
      </c>
      <c r="B306" s="165" t="s">
        <v>102</v>
      </c>
      <c r="C306" s="165">
        <v>2017</v>
      </c>
      <c r="D306" s="165">
        <v>7</v>
      </c>
      <c r="E306" s="165">
        <v>2</v>
      </c>
      <c r="F306" s="165"/>
    </row>
    <row r="307" spans="1:6" x14ac:dyDescent="0.35">
      <c r="A307" t="s">
        <v>12</v>
      </c>
      <c r="B307" s="165" t="s">
        <v>102</v>
      </c>
      <c r="C307" s="165">
        <v>2017</v>
      </c>
      <c r="D307" s="165">
        <v>8</v>
      </c>
      <c r="E307" s="165">
        <v>10</v>
      </c>
      <c r="F307" s="165"/>
    </row>
    <row r="308" spans="1:6" x14ac:dyDescent="0.35">
      <c r="A308" t="s">
        <v>12</v>
      </c>
      <c r="B308" s="165" t="s">
        <v>102</v>
      </c>
      <c r="C308" s="165">
        <v>2017</v>
      </c>
      <c r="D308" s="165">
        <v>9</v>
      </c>
      <c r="E308" s="165">
        <v>7</v>
      </c>
      <c r="F308" s="165"/>
    </row>
    <row r="309" spans="1:6" x14ac:dyDescent="0.35">
      <c r="A309" t="s">
        <v>12</v>
      </c>
      <c r="B309" s="165" t="s">
        <v>102</v>
      </c>
      <c r="C309" s="165">
        <v>2017</v>
      </c>
      <c r="D309" s="165">
        <v>10</v>
      </c>
      <c r="E309" s="165">
        <v>10</v>
      </c>
      <c r="F309" s="165"/>
    </row>
    <row r="310" spans="1:6" x14ac:dyDescent="0.35">
      <c r="A310" t="s">
        <v>12</v>
      </c>
      <c r="B310" s="165" t="s">
        <v>102</v>
      </c>
      <c r="C310" s="165">
        <v>2017</v>
      </c>
      <c r="D310" s="165">
        <v>11</v>
      </c>
      <c r="E310" s="165">
        <v>1</v>
      </c>
      <c r="F310" s="165"/>
    </row>
    <row r="311" spans="1:6" x14ac:dyDescent="0.35">
      <c r="A311" t="s">
        <v>12</v>
      </c>
      <c r="B311" s="165" t="s">
        <v>102</v>
      </c>
      <c r="C311" s="165">
        <v>2017</v>
      </c>
      <c r="D311" s="165">
        <v>12</v>
      </c>
      <c r="E311" s="165">
        <v>7</v>
      </c>
      <c r="F311" s="165"/>
    </row>
    <row r="312" spans="1:6" x14ac:dyDescent="0.35">
      <c r="A312" t="s">
        <v>12</v>
      </c>
      <c r="B312" s="165" t="s">
        <v>102</v>
      </c>
      <c r="C312" s="165">
        <v>2018</v>
      </c>
      <c r="D312" s="165">
        <v>1</v>
      </c>
      <c r="E312" s="165">
        <v>1</v>
      </c>
      <c r="F312" s="165"/>
    </row>
    <row r="313" spans="1:6" x14ac:dyDescent="0.35">
      <c r="A313" t="s">
        <v>12</v>
      </c>
      <c r="B313" s="165" t="s">
        <v>102</v>
      </c>
      <c r="C313" s="165">
        <v>2018</v>
      </c>
      <c r="D313" s="165">
        <v>2</v>
      </c>
      <c r="E313" s="165">
        <v>5</v>
      </c>
      <c r="F313" s="165"/>
    </row>
    <row r="314" spans="1:6" x14ac:dyDescent="0.35">
      <c r="A314" t="s">
        <v>12</v>
      </c>
      <c r="B314" s="165" t="s">
        <v>102</v>
      </c>
      <c r="C314" s="165">
        <v>2018</v>
      </c>
      <c r="D314" s="165">
        <v>3</v>
      </c>
      <c r="E314" s="165">
        <v>4</v>
      </c>
      <c r="F314" s="165"/>
    </row>
    <row r="315" spans="1:6" x14ac:dyDescent="0.35">
      <c r="A315" t="s">
        <v>12</v>
      </c>
      <c r="B315" s="165" t="s">
        <v>102</v>
      </c>
      <c r="C315" s="165">
        <v>2018</v>
      </c>
      <c r="D315" s="165">
        <v>4</v>
      </c>
      <c r="E315" s="165">
        <v>1</v>
      </c>
      <c r="F315" s="165"/>
    </row>
    <row r="316" spans="1:6" x14ac:dyDescent="0.35">
      <c r="A316" t="s">
        <v>12</v>
      </c>
      <c r="B316" s="165" t="s">
        <v>102</v>
      </c>
      <c r="C316" s="165">
        <v>2018</v>
      </c>
      <c r="D316" s="165">
        <v>5</v>
      </c>
      <c r="E316" s="165">
        <v>6</v>
      </c>
      <c r="F316" s="165"/>
    </row>
    <row r="317" spans="1:6" x14ac:dyDescent="0.35">
      <c r="A317" t="s">
        <v>12</v>
      </c>
      <c r="B317" s="165" t="s">
        <v>102</v>
      </c>
      <c r="C317" s="165">
        <v>2018</v>
      </c>
      <c r="D317" s="165">
        <v>6</v>
      </c>
      <c r="E317" s="165">
        <v>13</v>
      </c>
      <c r="F317" s="165"/>
    </row>
    <row r="318" spans="1:6" x14ac:dyDescent="0.35">
      <c r="A318" t="s">
        <v>12</v>
      </c>
      <c r="B318" s="165" t="s">
        <v>102</v>
      </c>
      <c r="C318" s="165">
        <v>2018</v>
      </c>
      <c r="D318" s="165">
        <v>7</v>
      </c>
      <c r="E318" s="165">
        <v>6</v>
      </c>
      <c r="F318" s="165"/>
    </row>
    <row r="319" spans="1:6" x14ac:dyDescent="0.35">
      <c r="A319" t="s">
        <v>12</v>
      </c>
      <c r="B319" s="165" t="s">
        <v>102</v>
      </c>
      <c r="C319" s="165">
        <v>2018</v>
      </c>
      <c r="D319" s="165">
        <v>8</v>
      </c>
      <c r="E319" s="165">
        <v>7</v>
      </c>
      <c r="F319" s="165"/>
    </row>
    <row r="320" spans="1:6" x14ac:dyDescent="0.35">
      <c r="A320" t="s">
        <v>12</v>
      </c>
      <c r="B320" s="165" t="s">
        <v>102</v>
      </c>
      <c r="C320" s="165">
        <v>2018</v>
      </c>
      <c r="D320" s="165">
        <v>9</v>
      </c>
      <c r="E320" s="165">
        <v>7</v>
      </c>
      <c r="F320" s="165"/>
    </row>
    <row r="321" spans="1:6" x14ac:dyDescent="0.35">
      <c r="A321" t="s">
        <v>12</v>
      </c>
      <c r="B321" s="165" t="s">
        <v>102</v>
      </c>
      <c r="C321" s="165">
        <v>2018</v>
      </c>
      <c r="D321" s="165">
        <v>10</v>
      </c>
      <c r="E321" s="165">
        <v>10</v>
      </c>
      <c r="F321" s="165"/>
    </row>
    <row r="322" spans="1:6" x14ac:dyDescent="0.35">
      <c r="A322" t="s">
        <v>12</v>
      </c>
      <c r="B322" s="165" t="s">
        <v>102</v>
      </c>
      <c r="C322" s="165">
        <v>2018</v>
      </c>
      <c r="D322" s="165">
        <v>11</v>
      </c>
      <c r="E322" s="165">
        <v>9</v>
      </c>
      <c r="F322" s="165"/>
    </row>
    <row r="323" spans="1:6" x14ac:dyDescent="0.35">
      <c r="A323" t="s">
        <v>12</v>
      </c>
      <c r="B323" s="165" t="s">
        <v>102</v>
      </c>
      <c r="C323" s="165">
        <v>2018</v>
      </c>
      <c r="D323" s="165">
        <v>12</v>
      </c>
      <c r="E323" s="165">
        <v>3</v>
      </c>
      <c r="F323" s="165"/>
    </row>
    <row r="324" spans="1:6" x14ac:dyDescent="0.35">
      <c r="A324" t="s">
        <v>12</v>
      </c>
      <c r="B324" s="165" t="s">
        <v>102</v>
      </c>
      <c r="C324" s="165">
        <v>2019</v>
      </c>
      <c r="D324" s="165">
        <v>1</v>
      </c>
      <c r="E324" s="165">
        <v>6</v>
      </c>
      <c r="F324" s="165"/>
    </row>
    <row r="325" spans="1:6" x14ac:dyDescent="0.35">
      <c r="A325" t="s">
        <v>12</v>
      </c>
      <c r="B325" s="165" t="s">
        <v>102</v>
      </c>
      <c r="C325" s="165">
        <v>2019</v>
      </c>
      <c r="D325" s="165">
        <v>2</v>
      </c>
      <c r="E325" s="165">
        <v>7</v>
      </c>
      <c r="F325" s="165"/>
    </row>
    <row r="326" spans="1:6" x14ac:dyDescent="0.35">
      <c r="A326" t="s">
        <v>12</v>
      </c>
      <c r="B326" s="165" t="s">
        <v>102</v>
      </c>
      <c r="C326" s="165">
        <v>2019</v>
      </c>
      <c r="D326" s="165">
        <v>3</v>
      </c>
      <c r="E326" s="165">
        <v>5</v>
      </c>
      <c r="F326" s="165"/>
    </row>
    <row r="327" spans="1:6" x14ac:dyDescent="0.35">
      <c r="A327" t="s">
        <v>12</v>
      </c>
      <c r="B327" s="165" t="s">
        <v>102</v>
      </c>
      <c r="C327" s="165">
        <v>2019</v>
      </c>
      <c r="D327" s="165">
        <v>4</v>
      </c>
      <c r="E327" s="165">
        <v>9</v>
      </c>
      <c r="F327" s="165"/>
    </row>
    <row r="328" spans="1:6" x14ac:dyDescent="0.35">
      <c r="A328" t="s">
        <v>12</v>
      </c>
      <c r="B328" s="165" t="s">
        <v>102</v>
      </c>
      <c r="C328" s="165">
        <v>2019</v>
      </c>
      <c r="D328" s="165">
        <v>5</v>
      </c>
      <c r="E328" s="165">
        <v>8</v>
      </c>
      <c r="F328" s="165"/>
    </row>
    <row r="329" spans="1:6" x14ac:dyDescent="0.35">
      <c r="A329" t="s">
        <v>12</v>
      </c>
      <c r="B329" s="165" t="s">
        <v>102</v>
      </c>
      <c r="C329" s="165">
        <v>2019</v>
      </c>
      <c r="D329" s="165">
        <v>6</v>
      </c>
      <c r="E329" s="165">
        <v>5</v>
      </c>
      <c r="F329" s="165"/>
    </row>
    <row r="330" spans="1:6" x14ac:dyDescent="0.35">
      <c r="A330" t="s">
        <v>12</v>
      </c>
      <c r="B330" s="165" t="s">
        <v>102</v>
      </c>
      <c r="C330" s="165">
        <v>2019</v>
      </c>
      <c r="D330" s="165">
        <v>7</v>
      </c>
      <c r="E330" s="165">
        <v>13</v>
      </c>
      <c r="F330" s="165"/>
    </row>
    <row r="331" spans="1:6" x14ac:dyDescent="0.35">
      <c r="A331" t="s">
        <v>12</v>
      </c>
      <c r="B331" s="165" t="s">
        <v>102</v>
      </c>
      <c r="C331" s="165">
        <v>2019</v>
      </c>
      <c r="D331" s="165">
        <v>8</v>
      </c>
      <c r="E331" s="165">
        <v>2</v>
      </c>
      <c r="F331" s="165"/>
    </row>
    <row r="332" spans="1:6" x14ac:dyDescent="0.35">
      <c r="A332" t="s">
        <v>12</v>
      </c>
      <c r="B332" s="165" t="s">
        <v>102</v>
      </c>
      <c r="C332" s="165">
        <v>2019</v>
      </c>
      <c r="D332" s="165">
        <v>9</v>
      </c>
      <c r="E332" s="165">
        <v>6</v>
      </c>
      <c r="F332" s="165"/>
    </row>
    <row r="333" spans="1:6" x14ac:dyDescent="0.35">
      <c r="A333" t="s">
        <v>12</v>
      </c>
      <c r="B333" s="165" t="s">
        <v>102</v>
      </c>
      <c r="C333" s="165">
        <v>2019</v>
      </c>
      <c r="D333" s="165">
        <v>10</v>
      </c>
      <c r="E333" s="165">
        <v>11</v>
      </c>
      <c r="F333" s="165"/>
    </row>
    <row r="334" spans="1:6" x14ac:dyDescent="0.35">
      <c r="A334" t="s">
        <v>12</v>
      </c>
      <c r="B334" s="165" t="s">
        <v>102</v>
      </c>
      <c r="C334" s="165">
        <v>2019</v>
      </c>
      <c r="D334" s="165">
        <v>11</v>
      </c>
      <c r="E334" s="165">
        <v>3</v>
      </c>
      <c r="F334" s="165"/>
    </row>
    <row r="335" spans="1:6" x14ac:dyDescent="0.35">
      <c r="A335" t="s">
        <v>13</v>
      </c>
      <c r="B335" s="165" t="s">
        <v>103</v>
      </c>
      <c r="C335" s="165">
        <v>2013</v>
      </c>
      <c r="D335" s="165">
        <v>1</v>
      </c>
      <c r="E335" s="165">
        <v>12</v>
      </c>
      <c r="F335" s="165"/>
    </row>
    <row r="336" spans="1:6" x14ac:dyDescent="0.35">
      <c r="A336" t="s">
        <v>13</v>
      </c>
      <c r="B336" s="165" t="s">
        <v>103</v>
      </c>
      <c r="C336" s="165">
        <v>2013</v>
      </c>
      <c r="D336" s="165">
        <v>2</v>
      </c>
      <c r="E336" s="165">
        <v>14</v>
      </c>
      <c r="F336" s="165"/>
    </row>
    <row r="337" spans="1:6" x14ac:dyDescent="0.35">
      <c r="A337" t="s">
        <v>13</v>
      </c>
      <c r="B337" s="165" t="s">
        <v>103</v>
      </c>
      <c r="C337" s="165">
        <v>2013</v>
      </c>
      <c r="D337" s="165">
        <v>3</v>
      </c>
      <c r="E337" s="165">
        <v>10</v>
      </c>
      <c r="F337" s="165"/>
    </row>
    <row r="338" spans="1:6" x14ac:dyDescent="0.35">
      <c r="A338" t="s">
        <v>13</v>
      </c>
      <c r="B338" s="165" t="s">
        <v>103</v>
      </c>
      <c r="C338" s="165">
        <v>2013</v>
      </c>
      <c r="D338" s="165">
        <v>4</v>
      </c>
      <c r="E338" s="165">
        <v>16</v>
      </c>
      <c r="F338" s="165"/>
    </row>
    <row r="339" spans="1:6" x14ac:dyDescent="0.35">
      <c r="A339" t="s">
        <v>13</v>
      </c>
      <c r="B339" s="165" t="s">
        <v>103</v>
      </c>
      <c r="C339" s="165">
        <v>2013</v>
      </c>
      <c r="D339" s="165">
        <v>5</v>
      </c>
      <c r="E339" s="165">
        <v>7</v>
      </c>
      <c r="F339" s="165"/>
    </row>
    <row r="340" spans="1:6" x14ac:dyDescent="0.35">
      <c r="A340" t="s">
        <v>13</v>
      </c>
      <c r="B340" s="165" t="s">
        <v>103</v>
      </c>
      <c r="C340" s="165">
        <v>2013</v>
      </c>
      <c r="D340" s="165">
        <v>6</v>
      </c>
      <c r="E340" s="165">
        <v>11</v>
      </c>
      <c r="F340" s="165"/>
    </row>
    <row r="341" spans="1:6" x14ac:dyDescent="0.35">
      <c r="A341" t="s">
        <v>13</v>
      </c>
      <c r="B341" s="165" t="s">
        <v>103</v>
      </c>
      <c r="C341" s="165">
        <v>2013</v>
      </c>
      <c r="D341" s="165">
        <v>7</v>
      </c>
      <c r="E341" s="165">
        <v>11</v>
      </c>
      <c r="F341" s="165"/>
    </row>
    <row r="342" spans="1:6" x14ac:dyDescent="0.35">
      <c r="A342" t="s">
        <v>13</v>
      </c>
      <c r="B342" s="165" t="s">
        <v>103</v>
      </c>
      <c r="C342" s="165">
        <v>2013</v>
      </c>
      <c r="D342" s="165">
        <v>8</v>
      </c>
      <c r="E342" s="165">
        <v>9</v>
      </c>
      <c r="F342" s="165"/>
    </row>
    <row r="343" spans="1:6" x14ac:dyDescent="0.35">
      <c r="A343" t="s">
        <v>13</v>
      </c>
      <c r="B343" s="165" t="s">
        <v>103</v>
      </c>
      <c r="C343" s="165">
        <v>2013</v>
      </c>
      <c r="D343" s="165">
        <v>9</v>
      </c>
      <c r="E343" s="165">
        <v>16</v>
      </c>
      <c r="F343" s="165"/>
    </row>
    <row r="344" spans="1:6" x14ac:dyDescent="0.35">
      <c r="A344" t="s">
        <v>13</v>
      </c>
      <c r="B344" s="165" t="s">
        <v>103</v>
      </c>
      <c r="C344" s="165">
        <v>2013</v>
      </c>
      <c r="D344" s="165">
        <v>10</v>
      </c>
      <c r="E344" s="165">
        <v>8</v>
      </c>
      <c r="F344" s="165"/>
    </row>
    <row r="345" spans="1:6" x14ac:dyDescent="0.35">
      <c r="A345" t="s">
        <v>13</v>
      </c>
      <c r="B345" s="165" t="s">
        <v>103</v>
      </c>
      <c r="C345" s="165">
        <v>2013</v>
      </c>
      <c r="D345" s="165">
        <v>11</v>
      </c>
      <c r="E345" s="165">
        <v>8</v>
      </c>
      <c r="F345" s="165"/>
    </row>
    <row r="346" spans="1:6" x14ac:dyDescent="0.35">
      <c r="A346" t="s">
        <v>13</v>
      </c>
      <c r="B346" s="165" t="s">
        <v>103</v>
      </c>
      <c r="C346" s="165">
        <v>2013</v>
      </c>
      <c r="D346" s="165">
        <v>12</v>
      </c>
      <c r="E346" s="165">
        <v>8</v>
      </c>
      <c r="F346" s="165"/>
    </row>
    <row r="347" spans="1:6" x14ac:dyDescent="0.35">
      <c r="A347" t="s">
        <v>13</v>
      </c>
      <c r="B347" s="165" t="s">
        <v>103</v>
      </c>
      <c r="C347" s="165">
        <v>2014</v>
      </c>
      <c r="D347" s="165">
        <v>1</v>
      </c>
      <c r="E347" s="165">
        <v>11</v>
      </c>
      <c r="F347" s="165"/>
    </row>
    <row r="348" spans="1:6" x14ac:dyDescent="0.35">
      <c r="A348" t="s">
        <v>13</v>
      </c>
      <c r="B348" s="165" t="s">
        <v>103</v>
      </c>
      <c r="C348" s="165">
        <v>2014</v>
      </c>
      <c r="D348" s="165">
        <v>2</v>
      </c>
      <c r="E348" s="165">
        <v>10</v>
      </c>
      <c r="F348" s="165"/>
    </row>
    <row r="349" spans="1:6" x14ac:dyDescent="0.35">
      <c r="A349" t="s">
        <v>13</v>
      </c>
      <c r="B349" s="165" t="s">
        <v>103</v>
      </c>
      <c r="C349" s="165">
        <v>2014</v>
      </c>
      <c r="D349" s="165">
        <v>3</v>
      </c>
      <c r="E349" s="165">
        <v>14</v>
      </c>
      <c r="F349" s="165"/>
    </row>
    <row r="350" spans="1:6" x14ac:dyDescent="0.35">
      <c r="A350" t="s">
        <v>13</v>
      </c>
      <c r="B350" s="165" t="s">
        <v>103</v>
      </c>
      <c r="C350" s="165">
        <v>2014</v>
      </c>
      <c r="D350" s="165">
        <v>4</v>
      </c>
      <c r="E350" s="165">
        <v>15</v>
      </c>
      <c r="F350" s="165"/>
    </row>
    <row r="351" spans="1:6" x14ac:dyDescent="0.35">
      <c r="A351" t="s">
        <v>13</v>
      </c>
      <c r="B351" s="165" t="s">
        <v>103</v>
      </c>
      <c r="C351" s="165">
        <v>2014</v>
      </c>
      <c r="D351" s="165">
        <v>5</v>
      </c>
      <c r="E351" s="165">
        <v>9</v>
      </c>
      <c r="F351" s="165"/>
    </row>
    <row r="352" spans="1:6" x14ac:dyDescent="0.35">
      <c r="A352" t="s">
        <v>13</v>
      </c>
      <c r="B352" s="165" t="s">
        <v>103</v>
      </c>
      <c r="C352" s="165">
        <v>2014</v>
      </c>
      <c r="D352" s="165">
        <v>6</v>
      </c>
      <c r="E352" s="165">
        <v>13</v>
      </c>
      <c r="F352" s="165"/>
    </row>
    <row r="353" spans="1:6" x14ac:dyDescent="0.35">
      <c r="A353" t="s">
        <v>13</v>
      </c>
      <c r="B353" s="165" t="s">
        <v>103</v>
      </c>
      <c r="C353" s="165">
        <v>2014</v>
      </c>
      <c r="D353" s="165">
        <v>7</v>
      </c>
      <c r="E353" s="165">
        <v>13</v>
      </c>
      <c r="F353" s="165"/>
    </row>
    <row r="354" spans="1:6" x14ac:dyDescent="0.35">
      <c r="A354" t="s">
        <v>13</v>
      </c>
      <c r="B354" s="165" t="s">
        <v>103</v>
      </c>
      <c r="C354" s="165">
        <v>2014</v>
      </c>
      <c r="D354" s="165">
        <v>8</v>
      </c>
      <c r="E354" s="165">
        <v>13</v>
      </c>
      <c r="F354" s="165"/>
    </row>
    <row r="355" spans="1:6" x14ac:dyDescent="0.35">
      <c r="A355" t="s">
        <v>13</v>
      </c>
      <c r="B355" s="165" t="s">
        <v>103</v>
      </c>
      <c r="C355" s="165">
        <v>2014</v>
      </c>
      <c r="D355" s="165">
        <v>9</v>
      </c>
      <c r="E355" s="165">
        <v>10</v>
      </c>
      <c r="F355" s="165"/>
    </row>
    <row r="356" spans="1:6" x14ac:dyDescent="0.35">
      <c r="A356" t="s">
        <v>13</v>
      </c>
      <c r="B356" s="165" t="s">
        <v>103</v>
      </c>
      <c r="C356" s="165">
        <v>2014</v>
      </c>
      <c r="D356" s="165">
        <v>10</v>
      </c>
      <c r="E356" s="165">
        <v>12</v>
      </c>
      <c r="F356" s="165"/>
    </row>
    <row r="357" spans="1:6" x14ac:dyDescent="0.35">
      <c r="A357" t="s">
        <v>13</v>
      </c>
      <c r="B357" s="165" t="s">
        <v>103</v>
      </c>
      <c r="C357" s="165">
        <v>2014</v>
      </c>
      <c r="D357" s="165">
        <v>11</v>
      </c>
      <c r="E357" s="165">
        <v>9</v>
      </c>
      <c r="F357" s="165"/>
    </row>
    <row r="358" spans="1:6" x14ac:dyDescent="0.35">
      <c r="A358" t="s">
        <v>13</v>
      </c>
      <c r="B358" s="165" t="s">
        <v>103</v>
      </c>
      <c r="C358" s="165">
        <v>2014</v>
      </c>
      <c r="D358" s="165">
        <v>12</v>
      </c>
      <c r="E358" s="165">
        <v>12</v>
      </c>
      <c r="F358" s="165"/>
    </row>
    <row r="359" spans="1:6" x14ac:dyDescent="0.35">
      <c r="A359" t="s">
        <v>13</v>
      </c>
      <c r="B359" s="165" t="s">
        <v>103</v>
      </c>
      <c r="C359" s="165">
        <v>2015</v>
      </c>
      <c r="D359" s="165">
        <v>1</v>
      </c>
      <c r="E359" s="165">
        <v>9</v>
      </c>
      <c r="F359" s="165"/>
    </row>
    <row r="360" spans="1:6" x14ac:dyDescent="0.35">
      <c r="A360" t="s">
        <v>13</v>
      </c>
      <c r="B360" s="165" t="s">
        <v>103</v>
      </c>
      <c r="C360" s="165">
        <v>2015</v>
      </c>
      <c r="D360" s="165">
        <v>2</v>
      </c>
      <c r="E360" s="165">
        <v>8</v>
      </c>
      <c r="F360" s="165"/>
    </row>
    <row r="361" spans="1:6" x14ac:dyDescent="0.35">
      <c r="A361" t="s">
        <v>13</v>
      </c>
      <c r="B361" s="165" t="s">
        <v>103</v>
      </c>
      <c r="C361" s="165">
        <v>2015</v>
      </c>
      <c r="D361" s="165">
        <v>3</v>
      </c>
      <c r="E361" s="165">
        <v>18</v>
      </c>
      <c r="F361" s="165"/>
    </row>
    <row r="362" spans="1:6" x14ac:dyDescent="0.35">
      <c r="A362" t="s">
        <v>13</v>
      </c>
      <c r="B362" s="165" t="s">
        <v>103</v>
      </c>
      <c r="C362" s="165">
        <v>2015</v>
      </c>
      <c r="D362" s="165">
        <v>4</v>
      </c>
      <c r="E362" s="165">
        <v>15</v>
      </c>
      <c r="F362" s="165"/>
    </row>
    <row r="363" spans="1:6" x14ac:dyDescent="0.35">
      <c r="A363" t="s">
        <v>13</v>
      </c>
      <c r="B363" s="165" t="s">
        <v>103</v>
      </c>
      <c r="C363" s="165">
        <v>2015</v>
      </c>
      <c r="D363" s="165">
        <v>5</v>
      </c>
      <c r="E363" s="165">
        <v>14</v>
      </c>
      <c r="F363" s="165"/>
    </row>
    <row r="364" spans="1:6" x14ac:dyDescent="0.35">
      <c r="A364" t="s">
        <v>13</v>
      </c>
      <c r="B364" s="165" t="s">
        <v>103</v>
      </c>
      <c r="C364" s="165">
        <v>2015</v>
      </c>
      <c r="D364" s="165">
        <v>6</v>
      </c>
      <c r="E364" s="165">
        <v>8</v>
      </c>
      <c r="F364" s="165"/>
    </row>
    <row r="365" spans="1:6" x14ac:dyDescent="0.35">
      <c r="A365" t="s">
        <v>13</v>
      </c>
      <c r="B365" s="165" t="s">
        <v>103</v>
      </c>
      <c r="C365" s="165">
        <v>2015</v>
      </c>
      <c r="D365" s="165">
        <v>7</v>
      </c>
      <c r="E365" s="165">
        <v>14</v>
      </c>
      <c r="F365" s="165"/>
    </row>
    <row r="366" spans="1:6" x14ac:dyDescent="0.35">
      <c r="A366" t="s">
        <v>13</v>
      </c>
      <c r="B366" s="165" t="s">
        <v>103</v>
      </c>
      <c r="C366" s="165">
        <v>2015</v>
      </c>
      <c r="D366" s="165">
        <v>8</v>
      </c>
      <c r="E366" s="165">
        <v>10</v>
      </c>
      <c r="F366" s="165"/>
    </row>
    <row r="367" spans="1:6" x14ac:dyDescent="0.35">
      <c r="A367" t="s">
        <v>13</v>
      </c>
      <c r="B367" s="165" t="s">
        <v>103</v>
      </c>
      <c r="C367" s="165">
        <v>2015</v>
      </c>
      <c r="D367" s="165">
        <v>9</v>
      </c>
      <c r="E367" s="165">
        <v>5</v>
      </c>
      <c r="F367" s="165"/>
    </row>
    <row r="368" spans="1:6" x14ac:dyDescent="0.35">
      <c r="A368" t="s">
        <v>13</v>
      </c>
      <c r="B368" s="165" t="s">
        <v>103</v>
      </c>
      <c r="C368" s="165">
        <v>2015</v>
      </c>
      <c r="D368" s="165">
        <v>10</v>
      </c>
      <c r="E368" s="165">
        <v>11</v>
      </c>
      <c r="F368" s="165"/>
    </row>
    <row r="369" spans="1:6" x14ac:dyDescent="0.35">
      <c r="A369" t="s">
        <v>13</v>
      </c>
      <c r="B369" s="165" t="s">
        <v>103</v>
      </c>
      <c r="C369" s="165">
        <v>2015</v>
      </c>
      <c r="D369" s="165">
        <v>11</v>
      </c>
      <c r="E369" s="165">
        <v>8</v>
      </c>
      <c r="F369" s="165"/>
    </row>
    <row r="370" spans="1:6" x14ac:dyDescent="0.35">
      <c r="A370" t="s">
        <v>13</v>
      </c>
      <c r="B370" s="165" t="s">
        <v>103</v>
      </c>
      <c r="C370" s="165">
        <v>2015</v>
      </c>
      <c r="D370" s="165">
        <v>12</v>
      </c>
      <c r="E370" s="165">
        <v>6</v>
      </c>
      <c r="F370" s="165"/>
    </row>
    <row r="371" spans="1:6" x14ac:dyDescent="0.35">
      <c r="A371" t="s">
        <v>13</v>
      </c>
      <c r="B371" s="165" t="s">
        <v>103</v>
      </c>
      <c r="C371" s="165">
        <v>2016</v>
      </c>
      <c r="D371" s="165">
        <v>1</v>
      </c>
      <c r="E371" s="165">
        <v>9</v>
      </c>
      <c r="F371" s="165"/>
    </row>
    <row r="372" spans="1:6" x14ac:dyDescent="0.35">
      <c r="A372" t="s">
        <v>13</v>
      </c>
      <c r="B372" s="165" t="s">
        <v>103</v>
      </c>
      <c r="C372" s="165">
        <v>2016</v>
      </c>
      <c r="D372" s="165">
        <v>2</v>
      </c>
      <c r="E372" s="165">
        <v>14</v>
      </c>
      <c r="F372" s="165"/>
    </row>
    <row r="373" spans="1:6" x14ac:dyDescent="0.35">
      <c r="A373" t="s">
        <v>13</v>
      </c>
      <c r="B373" s="165" t="s">
        <v>103</v>
      </c>
      <c r="C373" s="165">
        <v>2016</v>
      </c>
      <c r="D373" s="165">
        <v>3</v>
      </c>
      <c r="E373" s="165">
        <v>13</v>
      </c>
      <c r="F373" s="165"/>
    </row>
    <row r="374" spans="1:6" x14ac:dyDescent="0.35">
      <c r="A374" t="s">
        <v>13</v>
      </c>
      <c r="B374" s="165" t="s">
        <v>103</v>
      </c>
      <c r="C374" s="165">
        <v>2016</v>
      </c>
      <c r="D374" s="165">
        <v>4</v>
      </c>
      <c r="E374" s="165">
        <v>4</v>
      </c>
      <c r="F374" s="165"/>
    </row>
    <row r="375" spans="1:6" x14ac:dyDescent="0.35">
      <c r="A375" t="s">
        <v>13</v>
      </c>
      <c r="B375" s="165" t="s">
        <v>103</v>
      </c>
      <c r="C375" s="165">
        <v>2016</v>
      </c>
      <c r="D375" s="165">
        <v>5</v>
      </c>
      <c r="E375" s="165">
        <v>8</v>
      </c>
      <c r="F375" s="165"/>
    </row>
    <row r="376" spans="1:6" x14ac:dyDescent="0.35">
      <c r="A376" t="s">
        <v>13</v>
      </c>
      <c r="B376" s="165" t="s">
        <v>103</v>
      </c>
      <c r="C376" s="165">
        <v>2016</v>
      </c>
      <c r="D376" s="165">
        <v>6</v>
      </c>
      <c r="E376" s="165">
        <v>10</v>
      </c>
      <c r="F376" s="165"/>
    </row>
    <row r="377" spans="1:6" x14ac:dyDescent="0.35">
      <c r="A377" t="s">
        <v>13</v>
      </c>
      <c r="B377" s="165" t="s">
        <v>103</v>
      </c>
      <c r="C377" s="165">
        <v>2016</v>
      </c>
      <c r="D377" s="165">
        <v>7</v>
      </c>
      <c r="E377" s="165">
        <v>8</v>
      </c>
      <c r="F377" s="165"/>
    </row>
    <row r="378" spans="1:6" x14ac:dyDescent="0.35">
      <c r="A378" t="s">
        <v>13</v>
      </c>
      <c r="B378" s="165" t="s">
        <v>103</v>
      </c>
      <c r="C378" s="165">
        <v>2016</v>
      </c>
      <c r="D378" s="165">
        <v>8</v>
      </c>
      <c r="E378" s="165">
        <v>11</v>
      </c>
      <c r="F378" s="165"/>
    </row>
    <row r="379" spans="1:6" x14ac:dyDescent="0.35">
      <c r="A379" t="s">
        <v>13</v>
      </c>
      <c r="B379" s="165" t="s">
        <v>103</v>
      </c>
      <c r="C379" s="165">
        <v>2016</v>
      </c>
      <c r="D379" s="165">
        <v>9</v>
      </c>
      <c r="E379" s="165">
        <v>9</v>
      </c>
      <c r="F379" s="165"/>
    </row>
    <row r="380" spans="1:6" x14ac:dyDescent="0.35">
      <c r="A380" t="s">
        <v>13</v>
      </c>
      <c r="B380" s="165" t="s">
        <v>103</v>
      </c>
      <c r="C380" s="165">
        <v>2016</v>
      </c>
      <c r="D380" s="165">
        <v>10</v>
      </c>
      <c r="E380" s="165">
        <v>6</v>
      </c>
      <c r="F380" s="165"/>
    </row>
    <row r="381" spans="1:6" x14ac:dyDescent="0.35">
      <c r="A381" t="s">
        <v>13</v>
      </c>
      <c r="B381" s="165" t="s">
        <v>103</v>
      </c>
      <c r="C381" s="165">
        <v>2016</v>
      </c>
      <c r="D381" s="165">
        <v>11</v>
      </c>
      <c r="E381" s="165">
        <v>10</v>
      </c>
      <c r="F381" s="165"/>
    </row>
    <row r="382" spans="1:6" x14ac:dyDescent="0.35">
      <c r="A382" t="s">
        <v>13</v>
      </c>
      <c r="B382" s="165" t="s">
        <v>103</v>
      </c>
      <c r="C382" s="165">
        <v>2016</v>
      </c>
      <c r="D382" s="165">
        <v>12</v>
      </c>
      <c r="E382" s="165">
        <v>10</v>
      </c>
      <c r="F382" s="165"/>
    </row>
    <row r="383" spans="1:6" x14ac:dyDescent="0.35">
      <c r="A383" t="s">
        <v>13</v>
      </c>
      <c r="B383" s="165" t="s">
        <v>103</v>
      </c>
      <c r="C383" s="165">
        <v>2017</v>
      </c>
      <c r="D383" s="165">
        <v>1</v>
      </c>
      <c r="E383" s="165">
        <v>4</v>
      </c>
      <c r="F383" s="165"/>
    </row>
    <row r="384" spans="1:6" x14ac:dyDescent="0.35">
      <c r="A384" t="s">
        <v>13</v>
      </c>
      <c r="B384" s="165" t="s">
        <v>103</v>
      </c>
      <c r="C384" s="165">
        <v>2017</v>
      </c>
      <c r="D384" s="165">
        <v>2</v>
      </c>
      <c r="E384" s="165">
        <v>11</v>
      </c>
      <c r="F384" s="165"/>
    </row>
    <row r="385" spans="1:6" x14ac:dyDescent="0.35">
      <c r="A385" t="s">
        <v>13</v>
      </c>
      <c r="B385" s="165" t="s">
        <v>103</v>
      </c>
      <c r="C385" s="165">
        <v>2017</v>
      </c>
      <c r="D385" s="165">
        <v>3</v>
      </c>
      <c r="E385" s="165">
        <v>16</v>
      </c>
      <c r="F385" s="165"/>
    </row>
    <row r="386" spans="1:6" x14ac:dyDescent="0.35">
      <c r="A386" t="s">
        <v>13</v>
      </c>
      <c r="B386" s="165" t="s">
        <v>103</v>
      </c>
      <c r="C386" s="165">
        <v>2017</v>
      </c>
      <c r="D386" s="165">
        <v>4</v>
      </c>
      <c r="E386" s="165">
        <v>10</v>
      </c>
      <c r="F386" s="165"/>
    </row>
    <row r="387" spans="1:6" x14ac:dyDescent="0.35">
      <c r="A387" t="s">
        <v>13</v>
      </c>
      <c r="B387" s="165" t="s">
        <v>103</v>
      </c>
      <c r="C387" s="165">
        <v>2017</v>
      </c>
      <c r="D387" s="165">
        <v>5</v>
      </c>
      <c r="E387" s="165">
        <v>14</v>
      </c>
      <c r="F387" s="165"/>
    </row>
    <row r="388" spans="1:6" x14ac:dyDescent="0.35">
      <c r="A388" t="s">
        <v>13</v>
      </c>
      <c r="B388" s="165" t="s">
        <v>103</v>
      </c>
      <c r="C388" s="165">
        <v>2017</v>
      </c>
      <c r="D388" s="165">
        <v>6</v>
      </c>
      <c r="E388" s="165">
        <v>9</v>
      </c>
      <c r="F388" s="165"/>
    </row>
    <row r="389" spans="1:6" x14ac:dyDescent="0.35">
      <c r="A389" t="s">
        <v>13</v>
      </c>
      <c r="B389" s="165" t="s">
        <v>103</v>
      </c>
      <c r="C389" s="165">
        <v>2017</v>
      </c>
      <c r="D389" s="165">
        <v>7</v>
      </c>
      <c r="E389" s="165">
        <v>11</v>
      </c>
      <c r="F389" s="165"/>
    </row>
    <row r="390" spans="1:6" x14ac:dyDescent="0.35">
      <c r="A390" t="s">
        <v>13</v>
      </c>
      <c r="B390" s="165" t="s">
        <v>103</v>
      </c>
      <c r="C390" s="165">
        <v>2017</v>
      </c>
      <c r="D390" s="165">
        <v>8</v>
      </c>
      <c r="E390" s="165">
        <v>14</v>
      </c>
      <c r="F390" s="165"/>
    </row>
    <row r="391" spans="1:6" x14ac:dyDescent="0.35">
      <c r="A391" t="s">
        <v>13</v>
      </c>
      <c r="B391" s="165" t="s">
        <v>103</v>
      </c>
      <c r="C391" s="165">
        <v>2017</v>
      </c>
      <c r="D391" s="165">
        <v>9</v>
      </c>
      <c r="E391" s="165">
        <v>11</v>
      </c>
      <c r="F391" s="165"/>
    </row>
    <row r="392" spans="1:6" x14ac:dyDescent="0.35">
      <c r="A392" t="s">
        <v>13</v>
      </c>
      <c r="B392" s="165" t="s">
        <v>103</v>
      </c>
      <c r="C392" s="165">
        <v>2017</v>
      </c>
      <c r="D392" s="165">
        <v>10</v>
      </c>
      <c r="E392" s="165">
        <v>7</v>
      </c>
      <c r="F392" s="165"/>
    </row>
    <row r="393" spans="1:6" x14ac:dyDescent="0.35">
      <c r="A393" t="s">
        <v>13</v>
      </c>
      <c r="B393" s="165" t="s">
        <v>103</v>
      </c>
      <c r="C393" s="165">
        <v>2017</v>
      </c>
      <c r="D393" s="165">
        <v>11</v>
      </c>
      <c r="E393" s="165">
        <v>11</v>
      </c>
      <c r="F393" s="165"/>
    </row>
    <row r="394" spans="1:6" x14ac:dyDescent="0.35">
      <c r="A394" t="s">
        <v>13</v>
      </c>
      <c r="B394" s="165" t="s">
        <v>103</v>
      </c>
      <c r="C394" s="165">
        <v>2017</v>
      </c>
      <c r="D394" s="165">
        <v>12</v>
      </c>
      <c r="E394" s="165">
        <v>10</v>
      </c>
      <c r="F394" s="165"/>
    </row>
    <row r="395" spans="1:6" x14ac:dyDescent="0.35">
      <c r="A395" t="s">
        <v>13</v>
      </c>
      <c r="B395" s="165" t="s">
        <v>103</v>
      </c>
      <c r="C395" s="165">
        <v>2018</v>
      </c>
      <c r="D395" s="165">
        <v>1</v>
      </c>
      <c r="E395" s="165">
        <v>6</v>
      </c>
      <c r="F395" s="165"/>
    </row>
    <row r="396" spans="1:6" x14ac:dyDescent="0.35">
      <c r="A396" t="s">
        <v>13</v>
      </c>
      <c r="B396" s="165" t="s">
        <v>103</v>
      </c>
      <c r="C396" s="165">
        <v>2018</v>
      </c>
      <c r="D396" s="165">
        <v>2</v>
      </c>
      <c r="E396" s="165">
        <v>8</v>
      </c>
      <c r="F396" s="165"/>
    </row>
    <row r="397" spans="1:6" x14ac:dyDescent="0.35">
      <c r="A397" t="s">
        <v>13</v>
      </c>
      <c r="B397" s="165" t="s">
        <v>103</v>
      </c>
      <c r="C397" s="165">
        <v>2018</v>
      </c>
      <c r="D397" s="165">
        <v>3</v>
      </c>
      <c r="E397" s="165">
        <v>13</v>
      </c>
      <c r="F397" s="165"/>
    </row>
    <row r="398" spans="1:6" x14ac:dyDescent="0.35">
      <c r="A398" t="s">
        <v>13</v>
      </c>
      <c r="B398" s="165" t="s">
        <v>103</v>
      </c>
      <c r="C398" s="165">
        <v>2018</v>
      </c>
      <c r="D398" s="165">
        <v>4</v>
      </c>
      <c r="E398" s="165">
        <v>8</v>
      </c>
      <c r="F398" s="165"/>
    </row>
    <row r="399" spans="1:6" x14ac:dyDescent="0.35">
      <c r="A399" t="s">
        <v>13</v>
      </c>
      <c r="B399" s="165" t="s">
        <v>103</v>
      </c>
      <c r="C399" s="165">
        <v>2018</v>
      </c>
      <c r="D399" s="165">
        <v>5</v>
      </c>
      <c r="E399" s="165">
        <v>9</v>
      </c>
      <c r="F399" s="165"/>
    </row>
    <row r="400" spans="1:6" x14ac:dyDescent="0.35">
      <c r="A400" t="s">
        <v>13</v>
      </c>
      <c r="B400" s="165" t="s">
        <v>103</v>
      </c>
      <c r="C400" s="165">
        <v>2018</v>
      </c>
      <c r="D400" s="165">
        <v>6</v>
      </c>
      <c r="E400" s="165">
        <v>17</v>
      </c>
      <c r="F400" s="165"/>
    </row>
    <row r="401" spans="1:6" x14ac:dyDescent="0.35">
      <c r="A401" t="s">
        <v>13</v>
      </c>
      <c r="B401" s="165" t="s">
        <v>103</v>
      </c>
      <c r="C401" s="165">
        <v>2018</v>
      </c>
      <c r="D401" s="165">
        <v>7</v>
      </c>
      <c r="E401" s="165">
        <v>9</v>
      </c>
      <c r="F401" s="165"/>
    </row>
    <row r="402" spans="1:6" x14ac:dyDescent="0.35">
      <c r="A402" t="s">
        <v>13</v>
      </c>
      <c r="B402" s="165" t="s">
        <v>103</v>
      </c>
      <c r="C402" s="165">
        <v>2018</v>
      </c>
      <c r="D402" s="165">
        <v>8</v>
      </c>
      <c r="E402" s="165">
        <v>17</v>
      </c>
      <c r="F402" s="165"/>
    </row>
    <row r="403" spans="1:6" x14ac:dyDescent="0.35">
      <c r="A403" t="s">
        <v>13</v>
      </c>
      <c r="B403" s="165" t="s">
        <v>103</v>
      </c>
      <c r="C403" s="165">
        <v>2018</v>
      </c>
      <c r="D403" s="165">
        <v>9</v>
      </c>
      <c r="E403" s="165">
        <v>11</v>
      </c>
      <c r="F403" s="165"/>
    </row>
    <row r="404" spans="1:6" x14ac:dyDescent="0.35">
      <c r="A404" t="s">
        <v>13</v>
      </c>
      <c r="B404" s="165" t="s">
        <v>103</v>
      </c>
      <c r="C404" s="165">
        <v>2018</v>
      </c>
      <c r="D404" s="165">
        <v>10</v>
      </c>
      <c r="E404" s="165">
        <v>15</v>
      </c>
      <c r="F404" s="165"/>
    </row>
    <row r="405" spans="1:6" x14ac:dyDescent="0.35">
      <c r="A405" t="s">
        <v>13</v>
      </c>
      <c r="B405" s="165" t="s">
        <v>103</v>
      </c>
      <c r="C405" s="165">
        <v>2018</v>
      </c>
      <c r="D405" s="165">
        <v>11</v>
      </c>
      <c r="E405" s="165">
        <v>7</v>
      </c>
      <c r="F405" s="165"/>
    </row>
    <row r="406" spans="1:6" x14ac:dyDescent="0.35">
      <c r="A406" t="s">
        <v>13</v>
      </c>
      <c r="B406" s="165" t="s">
        <v>103</v>
      </c>
      <c r="C406" s="165">
        <v>2018</v>
      </c>
      <c r="D406" s="165">
        <v>12</v>
      </c>
      <c r="E406" s="165">
        <v>3</v>
      </c>
      <c r="F406" s="165"/>
    </row>
    <row r="407" spans="1:6" x14ac:dyDescent="0.35">
      <c r="A407" t="s">
        <v>13</v>
      </c>
      <c r="B407" s="165" t="s">
        <v>103</v>
      </c>
      <c r="C407" s="165">
        <v>2019</v>
      </c>
      <c r="D407" s="165">
        <v>1</v>
      </c>
      <c r="E407" s="165">
        <v>10</v>
      </c>
      <c r="F407" s="165"/>
    </row>
    <row r="408" spans="1:6" x14ac:dyDescent="0.35">
      <c r="A408" t="s">
        <v>13</v>
      </c>
      <c r="B408" s="165" t="s">
        <v>103</v>
      </c>
      <c r="C408" s="165">
        <v>2019</v>
      </c>
      <c r="D408" s="165">
        <v>2</v>
      </c>
      <c r="E408" s="165">
        <v>7</v>
      </c>
      <c r="F408" s="165"/>
    </row>
    <row r="409" spans="1:6" x14ac:dyDescent="0.35">
      <c r="A409" t="s">
        <v>13</v>
      </c>
      <c r="B409" s="165" t="s">
        <v>103</v>
      </c>
      <c r="C409" s="165">
        <v>2019</v>
      </c>
      <c r="D409" s="165">
        <v>3</v>
      </c>
      <c r="E409" s="165">
        <v>6</v>
      </c>
      <c r="F409" s="165"/>
    </row>
    <row r="410" spans="1:6" x14ac:dyDescent="0.35">
      <c r="A410" t="s">
        <v>13</v>
      </c>
      <c r="B410" s="165" t="s">
        <v>103</v>
      </c>
      <c r="C410" s="165">
        <v>2019</v>
      </c>
      <c r="D410" s="165">
        <v>4</v>
      </c>
      <c r="E410" s="165">
        <v>19</v>
      </c>
      <c r="F410" s="165"/>
    </row>
    <row r="411" spans="1:6" x14ac:dyDescent="0.35">
      <c r="A411" t="s">
        <v>13</v>
      </c>
      <c r="B411" s="165" t="s">
        <v>103</v>
      </c>
      <c r="C411" s="165">
        <v>2019</v>
      </c>
      <c r="D411" s="165">
        <v>5</v>
      </c>
      <c r="E411" s="165">
        <v>15</v>
      </c>
      <c r="F411" s="165"/>
    </row>
    <row r="412" spans="1:6" x14ac:dyDescent="0.35">
      <c r="A412" t="s">
        <v>13</v>
      </c>
      <c r="B412" s="165" t="s">
        <v>103</v>
      </c>
      <c r="C412" s="165">
        <v>2019</v>
      </c>
      <c r="D412" s="165">
        <v>6</v>
      </c>
      <c r="E412" s="165">
        <v>7</v>
      </c>
      <c r="F412" s="165"/>
    </row>
    <row r="413" spans="1:6" x14ac:dyDescent="0.35">
      <c r="A413" t="s">
        <v>13</v>
      </c>
      <c r="B413" s="165" t="s">
        <v>103</v>
      </c>
      <c r="C413" s="165">
        <v>2019</v>
      </c>
      <c r="D413" s="165">
        <v>7</v>
      </c>
      <c r="E413" s="165">
        <v>20</v>
      </c>
      <c r="F413" s="165"/>
    </row>
    <row r="414" spans="1:6" x14ac:dyDescent="0.35">
      <c r="A414" t="s">
        <v>13</v>
      </c>
      <c r="B414" s="165" t="s">
        <v>103</v>
      </c>
      <c r="C414" s="165">
        <v>2019</v>
      </c>
      <c r="D414" s="165">
        <v>8</v>
      </c>
      <c r="E414" s="165">
        <v>5</v>
      </c>
      <c r="F414" s="165"/>
    </row>
    <row r="415" spans="1:6" x14ac:dyDescent="0.35">
      <c r="A415" t="s">
        <v>13</v>
      </c>
      <c r="B415" s="165" t="s">
        <v>103</v>
      </c>
      <c r="C415" s="165">
        <v>2019</v>
      </c>
      <c r="D415" s="165">
        <v>9</v>
      </c>
      <c r="E415" s="165">
        <v>14</v>
      </c>
      <c r="F415" s="165"/>
    </row>
    <row r="416" spans="1:6" x14ac:dyDescent="0.35">
      <c r="A416" t="s">
        <v>13</v>
      </c>
      <c r="B416" s="165" t="s">
        <v>103</v>
      </c>
      <c r="C416" s="165">
        <v>2019</v>
      </c>
      <c r="D416" s="165">
        <v>10</v>
      </c>
      <c r="E416" s="165">
        <v>14</v>
      </c>
      <c r="F416" s="165"/>
    </row>
    <row r="417" spans="1:6" x14ac:dyDescent="0.35">
      <c r="A417" t="s">
        <v>13</v>
      </c>
      <c r="B417" s="165" t="s">
        <v>103</v>
      </c>
      <c r="C417" s="165">
        <v>2019</v>
      </c>
      <c r="D417" s="165">
        <v>11</v>
      </c>
      <c r="E417" s="165">
        <v>12</v>
      </c>
      <c r="F417" s="165"/>
    </row>
    <row r="418" spans="1:6" x14ac:dyDescent="0.35">
      <c r="A418" t="s">
        <v>15</v>
      </c>
      <c r="B418" s="165" t="s">
        <v>104</v>
      </c>
      <c r="C418" s="165">
        <v>2013</v>
      </c>
      <c r="D418" s="165">
        <v>1</v>
      </c>
      <c r="E418" s="165">
        <v>6</v>
      </c>
      <c r="F418" s="165"/>
    </row>
    <row r="419" spans="1:6" x14ac:dyDescent="0.35">
      <c r="A419" t="s">
        <v>15</v>
      </c>
      <c r="B419" s="165" t="s">
        <v>104</v>
      </c>
      <c r="C419" s="165">
        <v>2013</v>
      </c>
      <c r="D419" s="165">
        <v>2</v>
      </c>
      <c r="E419" s="165">
        <v>5</v>
      </c>
      <c r="F419" s="165"/>
    </row>
    <row r="420" spans="1:6" x14ac:dyDescent="0.35">
      <c r="A420" t="s">
        <v>15</v>
      </c>
      <c r="B420" s="165" t="s">
        <v>104</v>
      </c>
      <c r="C420" s="165">
        <v>2013</v>
      </c>
      <c r="D420" s="165">
        <v>3</v>
      </c>
      <c r="E420" s="165">
        <v>7</v>
      </c>
      <c r="F420" s="165"/>
    </row>
    <row r="421" spans="1:6" x14ac:dyDescent="0.35">
      <c r="A421" t="s">
        <v>15</v>
      </c>
      <c r="B421" s="165" t="s">
        <v>104</v>
      </c>
      <c r="C421" s="165">
        <v>2013</v>
      </c>
      <c r="D421" s="165">
        <v>4</v>
      </c>
      <c r="E421" s="165">
        <v>3</v>
      </c>
      <c r="F421" s="165"/>
    </row>
    <row r="422" spans="1:6" x14ac:dyDescent="0.35">
      <c r="A422" t="s">
        <v>15</v>
      </c>
      <c r="B422" s="165" t="s">
        <v>104</v>
      </c>
      <c r="C422" s="165">
        <v>2013</v>
      </c>
      <c r="D422" s="165">
        <v>5</v>
      </c>
      <c r="E422" s="165">
        <v>2</v>
      </c>
      <c r="F422" s="165"/>
    </row>
    <row r="423" spans="1:6" x14ac:dyDescent="0.35">
      <c r="A423" t="s">
        <v>15</v>
      </c>
      <c r="B423" s="165" t="s">
        <v>104</v>
      </c>
      <c r="C423" s="165">
        <v>2013</v>
      </c>
      <c r="D423" s="165">
        <v>6</v>
      </c>
      <c r="E423" s="165">
        <v>5</v>
      </c>
      <c r="F423" s="165"/>
    </row>
    <row r="424" spans="1:6" x14ac:dyDescent="0.35">
      <c r="A424" t="s">
        <v>15</v>
      </c>
      <c r="B424" s="165" t="s">
        <v>104</v>
      </c>
      <c r="C424" s="165">
        <v>2013</v>
      </c>
      <c r="D424" s="165">
        <v>7</v>
      </c>
      <c r="E424" s="165">
        <v>3</v>
      </c>
      <c r="F424" s="165"/>
    </row>
    <row r="425" spans="1:6" x14ac:dyDescent="0.35">
      <c r="A425" t="s">
        <v>15</v>
      </c>
      <c r="B425" s="165" t="s">
        <v>104</v>
      </c>
      <c r="C425" s="165">
        <v>2013</v>
      </c>
      <c r="D425" s="165">
        <v>8</v>
      </c>
      <c r="E425" s="165">
        <v>3</v>
      </c>
      <c r="F425" s="165"/>
    </row>
    <row r="426" spans="1:6" x14ac:dyDescent="0.35">
      <c r="A426" t="s">
        <v>15</v>
      </c>
      <c r="B426" s="165" t="s">
        <v>104</v>
      </c>
      <c r="C426" s="165">
        <v>2013</v>
      </c>
      <c r="D426" s="165">
        <v>9</v>
      </c>
      <c r="E426" s="165">
        <v>11</v>
      </c>
      <c r="F426" s="165"/>
    </row>
    <row r="427" spans="1:6" x14ac:dyDescent="0.35">
      <c r="A427" t="s">
        <v>15</v>
      </c>
      <c r="B427" s="165" t="s">
        <v>104</v>
      </c>
      <c r="C427" s="165">
        <v>2013</v>
      </c>
      <c r="D427" s="165">
        <v>10</v>
      </c>
      <c r="E427" s="165">
        <v>3</v>
      </c>
      <c r="F427" s="165"/>
    </row>
    <row r="428" spans="1:6" x14ac:dyDescent="0.35">
      <c r="A428" t="s">
        <v>15</v>
      </c>
      <c r="B428" s="165" t="s">
        <v>104</v>
      </c>
      <c r="C428" s="165">
        <v>2013</v>
      </c>
      <c r="D428" s="165">
        <v>11</v>
      </c>
      <c r="E428" s="165">
        <v>6</v>
      </c>
      <c r="F428" s="165"/>
    </row>
    <row r="429" spans="1:6" x14ac:dyDescent="0.35">
      <c r="A429" t="s">
        <v>15</v>
      </c>
      <c r="B429" s="165" t="s">
        <v>104</v>
      </c>
      <c r="C429" s="165">
        <v>2013</v>
      </c>
      <c r="D429" s="165">
        <v>12</v>
      </c>
      <c r="E429" s="165">
        <v>3</v>
      </c>
      <c r="F429" s="165"/>
    </row>
    <row r="430" spans="1:6" x14ac:dyDescent="0.35">
      <c r="A430" t="s">
        <v>15</v>
      </c>
      <c r="B430" s="165" t="s">
        <v>104</v>
      </c>
      <c r="C430" s="165">
        <v>2014</v>
      </c>
      <c r="D430" s="165">
        <v>1</v>
      </c>
      <c r="E430" s="165">
        <v>5</v>
      </c>
      <c r="F430" s="165"/>
    </row>
    <row r="431" spans="1:6" x14ac:dyDescent="0.35">
      <c r="A431" t="s">
        <v>15</v>
      </c>
      <c r="B431" s="165" t="s">
        <v>104</v>
      </c>
      <c r="C431" s="165">
        <v>2014</v>
      </c>
      <c r="D431" s="165">
        <v>2</v>
      </c>
      <c r="E431" s="165">
        <v>5</v>
      </c>
      <c r="F431" s="165"/>
    </row>
    <row r="432" spans="1:6" x14ac:dyDescent="0.35">
      <c r="A432" t="s">
        <v>15</v>
      </c>
      <c r="B432" s="165" t="s">
        <v>104</v>
      </c>
      <c r="C432" s="165">
        <v>2014</v>
      </c>
      <c r="D432" s="165">
        <v>3</v>
      </c>
      <c r="E432" s="165">
        <v>3</v>
      </c>
      <c r="F432" s="165"/>
    </row>
    <row r="433" spans="1:6" x14ac:dyDescent="0.35">
      <c r="A433" t="s">
        <v>15</v>
      </c>
      <c r="B433" s="165" t="s">
        <v>104</v>
      </c>
      <c r="C433" s="165">
        <v>2014</v>
      </c>
      <c r="D433" s="165">
        <v>4</v>
      </c>
      <c r="E433" s="165">
        <v>3</v>
      </c>
      <c r="F433" s="165"/>
    </row>
    <row r="434" spans="1:6" x14ac:dyDescent="0.35">
      <c r="A434" t="s">
        <v>15</v>
      </c>
      <c r="B434" s="165" t="s">
        <v>104</v>
      </c>
      <c r="C434" s="165">
        <v>2014</v>
      </c>
      <c r="D434" s="165">
        <v>5</v>
      </c>
      <c r="E434" s="165">
        <v>7</v>
      </c>
      <c r="F434" s="165"/>
    </row>
    <row r="435" spans="1:6" x14ac:dyDescent="0.35">
      <c r="A435" t="s">
        <v>15</v>
      </c>
      <c r="B435" s="165" t="s">
        <v>104</v>
      </c>
      <c r="C435" s="165">
        <v>2014</v>
      </c>
      <c r="D435" s="165">
        <v>6</v>
      </c>
      <c r="E435" s="165">
        <v>5</v>
      </c>
      <c r="F435" s="165"/>
    </row>
    <row r="436" spans="1:6" x14ac:dyDescent="0.35">
      <c r="A436" t="s">
        <v>15</v>
      </c>
      <c r="B436" s="165" t="s">
        <v>104</v>
      </c>
      <c r="C436" s="165">
        <v>2014</v>
      </c>
      <c r="D436" s="165">
        <v>7</v>
      </c>
      <c r="E436" s="165">
        <v>4</v>
      </c>
      <c r="F436" s="165"/>
    </row>
    <row r="437" spans="1:6" x14ac:dyDescent="0.35">
      <c r="A437" t="s">
        <v>15</v>
      </c>
      <c r="B437" s="165" t="s">
        <v>104</v>
      </c>
      <c r="C437" s="165">
        <v>2014</v>
      </c>
      <c r="D437" s="165">
        <v>8</v>
      </c>
      <c r="E437" s="165">
        <v>6</v>
      </c>
      <c r="F437" s="165"/>
    </row>
    <row r="438" spans="1:6" x14ac:dyDescent="0.35">
      <c r="A438" t="s">
        <v>15</v>
      </c>
      <c r="B438" s="165" t="s">
        <v>104</v>
      </c>
      <c r="C438" s="165">
        <v>2014</v>
      </c>
      <c r="D438" s="165">
        <v>9</v>
      </c>
      <c r="E438" s="165">
        <v>4</v>
      </c>
      <c r="F438" s="165"/>
    </row>
    <row r="439" spans="1:6" x14ac:dyDescent="0.35">
      <c r="A439" t="s">
        <v>15</v>
      </c>
      <c r="B439" s="165" t="s">
        <v>104</v>
      </c>
      <c r="C439" s="165">
        <v>2014</v>
      </c>
      <c r="D439" s="165">
        <v>10</v>
      </c>
      <c r="E439" s="165">
        <v>1</v>
      </c>
      <c r="F439" s="165"/>
    </row>
    <row r="440" spans="1:6" x14ac:dyDescent="0.35">
      <c r="A440" t="s">
        <v>15</v>
      </c>
      <c r="B440" s="165" t="s">
        <v>104</v>
      </c>
      <c r="C440" s="165">
        <v>2014</v>
      </c>
      <c r="D440" s="165">
        <v>11</v>
      </c>
      <c r="E440" s="165">
        <v>4</v>
      </c>
      <c r="F440" s="165"/>
    </row>
    <row r="441" spans="1:6" x14ac:dyDescent="0.35">
      <c r="A441" t="s">
        <v>15</v>
      </c>
      <c r="B441" s="165" t="s">
        <v>104</v>
      </c>
      <c r="C441" s="165">
        <v>2014</v>
      </c>
      <c r="D441" s="165">
        <v>12</v>
      </c>
      <c r="E441" s="165">
        <v>1</v>
      </c>
      <c r="F441" s="165"/>
    </row>
    <row r="442" spans="1:6" x14ac:dyDescent="0.35">
      <c r="A442" t="s">
        <v>15</v>
      </c>
      <c r="B442" s="165" t="s">
        <v>104</v>
      </c>
      <c r="C442" s="165">
        <v>2015</v>
      </c>
      <c r="D442" s="165">
        <v>1</v>
      </c>
      <c r="E442" s="165">
        <v>2</v>
      </c>
      <c r="F442" s="165"/>
    </row>
    <row r="443" spans="1:6" x14ac:dyDescent="0.35">
      <c r="A443" t="s">
        <v>15</v>
      </c>
      <c r="B443" s="165" t="s">
        <v>104</v>
      </c>
      <c r="C443" s="165">
        <v>2015</v>
      </c>
      <c r="D443" s="165">
        <v>2</v>
      </c>
      <c r="E443" s="165">
        <v>1</v>
      </c>
      <c r="F443" s="165"/>
    </row>
    <row r="444" spans="1:6" x14ac:dyDescent="0.35">
      <c r="A444" t="s">
        <v>15</v>
      </c>
      <c r="B444" s="165" t="s">
        <v>104</v>
      </c>
      <c r="C444" s="165">
        <v>2015</v>
      </c>
      <c r="D444" s="165">
        <v>3</v>
      </c>
      <c r="E444" s="165">
        <v>4</v>
      </c>
      <c r="F444" s="165"/>
    </row>
    <row r="445" spans="1:6" x14ac:dyDescent="0.35">
      <c r="A445" t="s">
        <v>15</v>
      </c>
      <c r="B445" s="165" t="s">
        <v>104</v>
      </c>
      <c r="C445" s="165">
        <v>2015</v>
      </c>
      <c r="D445" s="165">
        <v>4</v>
      </c>
      <c r="E445" s="165">
        <v>3</v>
      </c>
      <c r="F445" s="165"/>
    </row>
    <row r="446" spans="1:6" x14ac:dyDescent="0.35">
      <c r="A446" t="s">
        <v>15</v>
      </c>
      <c r="B446" s="165" t="s">
        <v>104</v>
      </c>
      <c r="C446" s="165">
        <v>2015</v>
      </c>
      <c r="D446" s="165">
        <v>5</v>
      </c>
      <c r="E446" s="165">
        <v>2</v>
      </c>
      <c r="F446" s="165"/>
    </row>
    <row r="447" spans="1:6" x14ac:dyDescent="0.35">
      <c r="A447" t="s">
        <v>15</v>
      </c>
      <c r="B447" s="165" t="s">
        <v>104</v>
      </c>
      <c r="C447" s="165">
        <v>2015</v>
      </c>
      <c r="D447" s="165">
        <v>6</v>
      </c>
      <c r="E447" s="165">
        <v>2</v>
      </c>
      <c r="F447" s="165"/>
    </row>
    <row r="448" spans="1:6" x14ac:dyDescent="0.35">
      <c r="A448" t="s">
        <v>15</v>
      </c>
      <c r="B448" s="165" t="s">
        <v>104</v>
      </c>
      <c r="C448" s="165">
        <v>2015</v>
      </c>
      <c r="D448" s="165">
        <v>7</v>
      </c>
      <c r="E448" s="165">
        <v>9</v>
      </c>
      <c r="F448" s="165"/>
    </row>
    <row r="449" spans="1:6" x14ac:dyDescent="0.35">
      <c r="A449" t="s">
        <v>15</v>
      </c>
      <c r="B449" s="165" t="s">
        <v>104</v>
      </c>
      <c r="C449" s="165">
        <v>2015</v>
      </c>
      <c r="D449" s="165">
        <v>8</v>
      </c>
      <c r="E449" s="165">
        <v>8</v>
      </c>
      <c r="F449" s="165"/>
    </row>
    <row r="450" spans="1:6" x14ac:dyDescent="0.35">
      <c r="A450" t="s">
        <v>15</v>
      </c>
      <c r="B450" s="165" t="s">
        <v>104</v>
      </c>
      <c r="C450" s="165">
        <v>2015</v>
      </c>
      <c r="D450" s="165">
        <v>9</v>
      </c>
      <c r="E450" s="165">
        <v>5</v>
      </c>
      <c r="F450" s="165"/>
    </row>
    <row r="451" spans="1:6" x14ac:dyDescent="0.35">
      <c r="A451" t="s">
        <v>15</v>
      </c>
      <c r="B451" s="165" t="s">
        <v>104</v>
      </c>
      <c r="C451" s="165">
        <v>2015</v>
      </c>
      <c r="D451" s="165">
        <v>10</v>
      </c>
      <c r="E451" s="165">
        <v>2</v>
      </c>
      <c r="F451" s="165"/>
    </row>
    <row r="452" spans="1:6" x14ac:dyDescent="0.35">
      <c r="A452" t="s">
        <v>15</v>
      </c>
      <c r="B452" s="165" t="s">
        <v>104</v>
      </c>
      <c r="C452" s="165">
        <v>2015</v>
      </c>
      <c r="D452" s="165">
        <v>11</v>
      </c>
      <c r="E452" s="165">
        <v>6</v>
      </c>
      <c r="F452" s="165"/>
    </row>
    <row r="453" spans="1:6" x14ac:dyDescent="0.35">
      <c r="A453" t="s">
        <v>15</v>
      </c>
      <c r="B453" s="165" t="s">
        <v>104</v>
      </c>
      <c r="C453" s="165">
        <v>2015</v>
      </c>
      <c r="D453" s="165">
        <v>12</v>
      </c>
      <c r="E453" s="165">
        <v>2</v>
      </c>
      <c r="F453" s="165"/>
    </row>
    <row r="454" spans="1:6" x14ac:dyDescent="0.35">
      <c r="A454" t="s">
        <v>15</v>
      </c>
      <c r="B454" s="165" t="s">
        <v>104</v>
      </c>
      <c r="C454" s="165">
        <v>2016</v>
      </c>
      <c r="D454" s="165">
        <v>2</v>
      </c>
      <c r="E454" s="165">
        <v>1</v>
      </c>
      <c r="F454" s="165"/>
    </row>
    <row r="455" spans="1:6" x14ac:dyDescent="0.35">
      <c r="A455" t="s">
        <v>15</v>
      </c>
      <c r="B455" s="165" t="s">
        <v>104</v>
      </c>
      <c r="C455" s="165">
        <v>2016</v>
      </c>
      <c r="D455" s="165">
        <v>3</v>
      </c>
      <c r="E455" s="165">
        <v>9</v>
      </c>
      <c r="F455" s="165"/>
    </row>
    <row r="456" spans="1:6" x14ac:dyDescent="0.35">
      <c r="A456" t="s">
        <v>15</v>
      </c>
      <c r="B456" s="165" t="s">
        <v>104</v>
      </c>
      <c r="C456" s="165">
        <v>2016</v>
      </c>
      <c r="D456" s="165">
        <v>4</v>
      </c>
      <c r="E456" s="165">
        <v>3</v>
      </c>
      <c r="F456" s="165"/>
    </row>
    <row r="457" spans="1:6" x14ac:dyDescent="0.35">
      <c r="A457" t="s">
        <v>15</v>
      </c>
      <c r="B457" s="165" t="s">
        <v>104</v>
      </c>
      <c r="C457" s="165">
        <v>2016</v>
      </c>
      <c r="D457" s="165">
        <v>5</v>
      </c>
      <c r="E457" s="165">
        <v>6</v>
      </c>
      <c r="F457" s="165"/>
    </row>
    <row r="458" spans="1:6" x14ac:dyDescent="0.35">
      <c r="A458" t="s">
        <v>15</v>
      </c>
      <c r="B458" s="165" t="s">
        <v>104</v>
      </c>
      <c r="C458" s="165">
        <v>2016</v>
      </c>
      <c r="D458" s="165">
        <v>6</v>
      </c>
      <c r="E458" s="165">
        <v>10</v>
      </c>
      <c r="F458" s="165"/>
    </row>
    <row r="459" spans="1:6" x14ac:dyDescent="0.35">
      <c r="A459" t="s">
        <v>15</v>
      </c>
      <c r="B459" s="165" t="s">
        <v>104</v>
      </c>
      <c r="C459" s="165">
        <v>2016</v>
      </c>
      <c r="D459" s="165">
        <v>7</v>
      </c>
      <c r="E459" s="165">
        <v>5</v>
      </c>
      <c r="F459" s="165"/>
    </row>
    <row r="460" spans="1:6" x14ac:dyDescent="0.35">
      <c r="A460" t="s">
        <v>15</v>
      </c>
      <c r="B460" s="165" t="s">
        <v>104</v>
      </c>
      <c r="C460" s="165">
        <v>2016</v>
      </c>
      <c r="D460" s="165">
        <v>8</v>
      </c>
      <c r="E460" s="165">
        <v>5</v>
      </c>
      <c r="F460" s="165"/>
    </row>
    <row r="461" spans="1:6" x14ac:dyDescent="0.35">
      <c r="A461" t="s">
        <v>15</v>
      </c>
      <c r="B461" s="165" t="s">
        <v>104</v>
      </c>
      <c r="C461" s="165">
        <v>2016</v>
      </c>
      <c r="D461" s="165">
        <v>9</v>
      </c>
      <c r="E461" s="165">
        <v>2</v>
      </c>
      <c r="F461" s="165"/>
    </row>
    <row r="462" spans="1:6" x14ac:dyDescent="0.35">
      <c r="A462" t="s">
        <v>15</v>
      </c>
      <c r="B462" s="165" t="s">
        <v>104</v>
      </c>
      <c r="C462" s="165">
        <v>2016</v>
      </c>
      <c r="D462" s="165">
        <v>10</v>
      </c>
      <c r="E462" s="165">
        <v>1</v>
      </c>
      <c r="F462" s="165"/>
    </row>
    <row r="463" spans="1:6" x14ac:dyDescent="0.35">
      <c r="A463" t="s">
        <v>15</v>
      </c>
      <c r="B463" s="165" t="s">
        <v>104</v>
      </c>
      <c r="C463" s="165">
        <v>2016</v>
      </c>
      <c r="D463" s="165">
        <v>11</v>
      </c>
      <c r="E463" s="165">
        <v>5</v>
      </c>
      <c r="F463" s="165"/>
    </row>
    <row r="464" spans="1:6" x14ac:dyDescent="0.35">
      <c r="A464" t="s">
        <v>15</v>
      </c>
      <c r="B464" s="165" t="s">
        <v>104</v>
      </c>
      <c r="C464" s="165">
        <v>2017</v>
      </c>
      <c r="D464" s="165">
        <v>1</v>
      </c>
      <c r="E464" s="165">
        <v>2</v>
      </c>
      <c r="F464" s="165"/>
    </row>
    <row r="465" spans="1:6" x14ac:dyDescent="0.35">
      <c r="A465" t="s">
        <v>15</v>
      </c>
      <c r="B465" s="165" t="s">
        <v>104</v>
      </c>
      <c r="C465" s="165">
        <v>2017</v>
      </c>
      <c r="D465" s="165">
        <v>2</v>
      </c>
      <c r="E465" s="165">
        <v>4</v>
      </c>
      <c r="F465" s="165"/>
    </row>
    <row r="466" spans="1:6" x14ac:dyDescent="0.35">
      <c r="A466" t="s">
        <v>15</v>
      </c>
      <c r="B466" s="165" t="s">
        <v>104</v>
      </c>
      <c r="C466" s="165">
        <v>2017</v>
      </c>
      <c r="D466" s="165">
        <v>3</v>
      </c>
      <c r="E466" s="165">
        <v>8</v>
      </c>
      <c r="F466" s="165"/>
    </row>
    <row r="467" spans="1:6" x14ac:dyDescent="0.35">
      <c r="A467" t="s">
        <v>15</v>
      </c>
      <c r="B467" s="165" t="s">
        <v>104</v>
      </c>
      <c r="C467" s="165">
        <v>2017</v>
      </c>
      <c r="D467" s="165">
        <v>4</v>
      </c>
      <c r="E467" s="165">
        <v>8</v>
      </c>
      <c r="F467" s="165"/>
    </row>
    <row r="468" spans="1:6" x14ac:dyDescent="0.35">
      <c r="A468" t="s">
        <v>15</v>
      </c>
      <c r="B468" s="165" t="s">
        <v>104</v>
      </c>
      <c r="C468" s="165">
        <v>2017</v>
      </c>
      <c r="D468" s="165">
        <v>5</v>
      </c>
      <c r="E468" s="165">
        <v>1</v>
      </c>
      <c r="F468" s="165"/>
    </row>
    <row r="469" spans="1:6" x14ac:dyDescent="0.35">
      <c r="A469" t="s">
        <v>15</v>
      </c>
      <c r="B469" s="165" t="s">
        <v>104</v>
      </c>
      <c r="C469" s="165">
        <v>2017</v>
      </c>
      <c r="D469" s="165">
        <v>6</v>
      </c>
      <c r="E469" s="165">
        <v>2</v>
      </c>
      <c r="F469" s="165"/>
    </row>
    <row r="470" spans="1:6" x14ac:dyDescent="0.35">
      <c r="A470" t="s">
        <v>15</v>
      </c>
      <c r="B470" s="165" t="s">
        <v>104</v>
      </c>
      <c r="C470" s="165">
        <v>2017</v>
      </c>
      <c r="D470" s="165">
        <v>8</v>
      </c>
      <c r="E470" s="165">
        <v>4</v>
      </c>
      <c r="F470" s="165"/>
    </row>
    <row r="471" spans="1:6" x14ac:dyDescent="0.35">
      <c r="A471" t="s">
        <v>15</v>
      </c>
      <c r="B471" s="165" t="s">
        <v>104</v>
      </c>
      <c r="C471" s="165">
        <v>2017</v>
      </c>
      <c r="D471" s="165">
        <v>9</v>
      </c>
      <c r="E471" s="165">
        <v>4</v>
      </c>
      <c r="F471" s="165"/>
    </row>
    <row r="472" spans="1:6" x14ac:dyDescent="0.35">
      <c r="A472" t="s">
        <v>15</v>
      </c>
      <c r="B472" s="165" t="s">
        <v>104</v>
      </c>
      <c r="C472" s="165">
        <v>2017</v>
      </c>
      <c r="D472" s="165">
        <v>10</v>
      </c>
      <c r="E472" s="165">
        <v>5</v>
      </c>
      <c r="F472" s="165"/>
    </row>
    <row r="473" spans="1:6" x14ac:dyDescent="0.35">
      <c r="A473" t="s">
        <v>15</v>
      </c>
      <c r="B473" s="165" t="s">
        <v>104</v>
      </c>
      <c r="C473" s="165">
        <v>2017</v>
      </c>
      <c r="D473" s="165">
        <v>11</v>
      </c>
      <c r="E473" s="165">
        <v>4</v>
      </c>
      <c r="F473" s="165"/>
    </row>
    <row r="474" spans="1:6" x14ac:dyDescent="0.35">
      <c r="A474" t="s">
        <v>15</v>
      </c>
      <c r="B474" s="165" t="s">
        <v>104</v>
      </c>
      <c r="C474" s="165">
        <v>2017</v>
      </c>
      <c r="D474" s="165">
        <v>12</v>
      </c>
      <c r="E474" s="165">
        <v>15</v>
      </c>
      <c r="F474" s="165"/>
    </row>
    <row r="475" spans="1:6" x14ac:dyDescent="0.35">
      <c r="A475" t="s">
        <v>15</v>
      </c>
      <c r="B475" s="165" t="s">
        <v>104</v>
      </c>
      <c r="C475" s="165">
        <v>2018</v>
      </c>
      <c r="D475" s="165">
        <v>1</v>
      </c>
      <c r="E475" s="165">
        <v>1</v>
      </c>
      <c r="F475" s="165"/>
    </row>
    <row r="476" spans="1:6" x14ac:dyDescent="0.35">
      <c r="A476" t="s">
        <v>15</v>
      </c>
      <c r="B476" s="165" t="s">
        <v>104</v>
      </c>
      <c r="C476" s="165">
        <v>2018</v>
      </c>
      <c r="D476" s="165">
        <v>2</v>
      </c>
      <c r="E476" s="165">
        <v>2</v>
      </c>
      <c r="F476" s="165"/>
    </row>
    <row r="477" spans="1:6" x14ac:dyDescent="0.35">
      <c r="A477" t="s">
        <v>15</v>
      </c>
      <c r="B477" s="165" t="s">
        <v>104</v>
      </c>
      <c r="C477" s="165">
        <v>2018</v>
      </c>
      <c r="D477" s="165">
        <v>3</v>
      </c>
      <c r="E477" s="165">
        <v>8</v>
      </c>
      <c r="F477" s="165"/>
    </row>
    <row r="478" spans="1:6" x14ac:dyDescent="0.35">
      <c r="A478" t="s">
        <v>15</v>
      </c>
      <c r="B478" s="165" t="s">
        <v>104</v>
      </c>
      <c r="C478" s="165">
        <v>2018</v>
      </c>
      <c r="D478" s="165">
        <v>4</v>
      </c>
      <c r="E478" s="165">
        <v>8</v>
      </c>
      <c r="F478" s="165"/>
    </row>
    <row r="479" spans="1:6" x14ac:dyDescent="0.35">
      <c r="A479" t="s">
        <v>15</v>
      </c>
      <c r="B479" s="165" t="s">
        <v>104</v>
      </c>
      <c r="C479" s="165">
        <v>2018</v>
      </c>
      <c r="D479" s="165">
        <v>5</v>
      </c>
      <c r="E479" s="165">
        <v>6</v>
      </c>
      <c r="F479" s="165"/>
    </row>
    <row r="480" spans="1:6" x14ac:dyDescent="0.35">
      <c r="A480" t="s">
        <v>15</v>
      </c>
      <c r="B480" s="165" t="s">
        <v>104</v>
      </c>
      <c r="C480" s="165">
        <v>2018</v>
      </c>
      <c r="D480" s="165">
        <v>6</v>
      </c>
      <c r="E480" s="165">
        <v>7</v>
      </c>
      <c r="F480" s="165"/>
    </row>
    <row r="481" spans="1:6" x14ac:dyDescent="0.35">
      <c r="A481" t="s">
        <v>15</v>
      </c>
      <c r="B481" s="165" t="s">
        <v>104</v>
      </c>
      <c r="C481" s="165">
        <v>2018</v>
      </c>
      <c r="D481" s="165">
        <v>7</v>
      </c>
      <c r="E481" s="165">
        <v>10</v>
      </c>
      <c r="F481" s="165"/>
    </row>
    <row r="482" spans="1:6" x14ac:dyDescent="0.35">
      <c r="A482" t="s">
        <v>15</v>
      </c>
      <c r="B482" s="165" t="s">
        <v>104</v>
      </c>
      <c r="C482" s="165">
        <v>2018</v>
      </c>
      <c r="D482" s="165">
        <v>8</v>
      </c>
      <c r="E482" s="165">
        <v>5</v>
      </c>
      <c r="F482" s="165"/>
    </row>
    <row r="483" spans="1:6" x14ac:dyDescent="0.35">
      <c r="A483" t="s">
        <v>15</v>
      </c>
      <c r="B483" s="165" t="s">
        <v>104</v>
      </c>
      <c r="C483" s="165">
        <v>2018</v>
      </c>
      <c r="D483" s="165">
        <v>9</v>
      </c>
      <c r="E483" s="165">
        <v>6</v>
      </c>
      <c r="F483" s="165"/>
    </row>
    <row r="484" spans="1:6" x14ac:dyDescent="0.35">
      <c r="A484" t="s">
        <v>15</v>
      </c>
      <c r="B484" s="165" t="s">
        <v>104</v>
      </c>
      <c r="C484" s="165">
        <v>2018</v>
      </c>
      <c r="D484" s="165">
        <v>10</v>
      </c>
      <c r="E484" s="165">
        <v>11</v>
      </c>
      <c r="F484" s="165"/>
    </row>
    <row r="485" spans="1:6" x14ac:dyDescent="0.35">
      <c r="A485" t="s">
        <v>15</v>
      </c>
      <c r="B485" s="165" t="s">
        <v>104</v>
      </c>
      <c r="C485" s="165">
        <v>2018</v>
      </c>
      <c r="D485" s="165">
        <v>11</v>
      </c>
      <c r="E485" s="165">
        <v>4</v>
      </c>
      <c r="F485" s="165"/>
    </row>
    <row r="486" spans="1:6" x14ac:dyDescent="0.35">
      <c r="A486" t="s">
        <v>15</v>
      </c>
      <c r="B486" s="165" t="s">
        <v>104</v>
      </c>
      <c r="C486" s="165">
        <v>2018</v>
      </c>
      <c r="D486" s="165">
        <v>12</v>
      </c>
      <c r="E486" s="165">
        <v>5</v>
      </c>
      <c r="F486" s="165"/>
    </row>
    <row r="487" spans="1:6" x14ac:dyDescent="0.35">
      <c r="A487" t="s">
        <v>15</v>
      </c>
      <c r="B487" s="165" t="s">
        <v>104</v>
      </c>
      <c r="C487" s="165">
        <v>2019</v>
      </c>
      <c r="D487" s="165">
        <v>1</v>
      </c>
      <c r="E487" s="165">
        <v>6</v>
      </c>
      <c r="F487" s="165"/>
    </row>
    <row r="488" spans="1:6" x14ac:dyDescent="0.35">
      <c r="A488" t="s">
        <v>15</v>
      </c>
      <c r="B488" s="165" t="s">
        <v>104</v>
      </c>
      <c r="C488" s="165">
        <v>2019</v>
      </c>
      <c r="D488" s="165">
        <v>2</v>
      </c>
      <c r="E488" s="165">
        <v>5</v>
      </c>
      <c r="F488" s="165"/>
    </row>
    <row r="489" spans="1:6" x14ac:dyDescent="0.35">
      <c r="A489" t="s">
        <v>15</v>
      </c>
      <c r="B489" s="165" t="s">
        <v>104</v>
      </c>
      <c r="C489" s="165">
        <v>2019</v>
      </c>
      <c r="D489" s="165">
        <v>3</v>
      </c>
      <c r="E489" s="165">
        <v>5</v>
      </c>
      <c r="F489" s="165"/>
    </row>
    <row r="490" spans="1:6" x14ac:dyDescent="0.35">
      <c r="A490" t="s">
        <v>15</v>
      </c>
      <c r="B490" s="165" t="s">
        <v>104</v>
      </c>
      <c r="C490" s="165">
        <v>2019</v>
      </c>
      <c r="D490" s="165">
        <v>4</v>
      </c>
      <c r="E490" s="165">
        <v>10</v>
      </c>
      <c r="F490" s="165"/>
    </row>
    <row r="491" spans="1:6" x14ac:dyDescent="0.35">
      <c r="A491" t="s">
        <v>15</v>
      </c>
      <c r="B491" s="165" t="s">
        <v>104</v>
      </c>
      <c r="C491" s="165">
        <v>2019</v>
      </c>
      <c r="D491" s="165">
        <v>5</v>
      </c>
      <c r="E491" s="165">
        <v>5</v>
      </c>
      <c r="F491" s="165"/>
    </row>
    <row r="492" spans="1:6" x14ac:dyDescent="0.35">
      <c r="A492" t="s">
        <v>15</v>
      </c>
      <c r="B492" s="165" t="s">
        <v>104</v>
      </c>
      <c r="C492" s="165">
        <v>2019</v>
      </c>
      <c r="D492" s="165">
        <v>6</v>
      </c>
      <c r="E492" s="165">
        <v>7</v>
      </c>
      <c r="F492" s="165"/>
    </row>
    <row r="493" spans="1:6" x14ac:dyDescent="0.35">
      <c r="A493" t="s">
        <v>15</v>
      </c>
      <c r="B493" s="165" t="s">
        <v>104</v>
      </c>
      <c r="C493" s="165">
        <v>2019</v>
      </c>
      <c r="D493" s="165">
        <v>7</v>
      </c>
      <c r="E493" s="165">
        <v>11</v>
      </c>
      <c r="F493" s="165"/>
    </row>
    <row r="494" spans="1:6" x14ac:dyDescent="0.35">
      <c r="A494" t="s">
        <v>15</v>
      </c>
      <c r="B494" s="165" t="s">
        <v>104</v>
      </c>
      <c r="C494" s="165">
        <v>2019</v>
      </c>
      <c r="D494" s="165">
        <v>8</v>
      </c>
      <c r="E494" s="165">
        <v>4</v>
      </c>
      <c r="F494" s="165"/>
    </row>
    <row r="495" spans="1:6" x14ac:dyDescent="0.35">
      <c r="A495" t="s">
        <v>15</v>
      </c>
      <c r="B495" s="165" t="s">
        <v>104</v>
      </c>
      <c r="C495" s="165">
        <v>2019</v>
      </c>
      <c r="D495" s="165">
        <v>9</v>
      </c>
      <c r="E495" s="165">
        <v>10</v>
      </c>
      <c r="F495" s="165"/>
    </row>
    <row r="496" spans="1:6" x14ac:dyDescent="0.35">
      <c r="A496" t="s">
        <v>15</v>
      </c>
      <c r="B496" s="165" t="s">
        <v>104</v>
      </c>
      <c r="C496" s="165">
        <v>2019</v>
      </c>
      <c r="D496" s="165">
        <v>10</v>
      </c>
      <c r="E496" s="165">
        <v>11</v>
      </c>
      <c r="F496" s="165"/>
    </row>
    <row r="497" spans="1:6" x14ac:dyDescent="0.35">
      <c r="A497" t="s">
        <v>15</v>
      </c>
      <c r="B497" s="165" t="s">
        <v>104</v>
      </c>
      <c r="C497" s="165">
        <v>2019</v>
      </c>
      <c r="D497" s="165">
        <v>11</v>
      </c>
      <c r="E497" s="165">
        <v>3</v>
      </c>
      <c r="F497" s="165"/>
    </row>
    <row r="498" spans="1:6" x14ac:dyDescent="0.35">
      <c r="A498" t="s">
        <v>119</v>
      </c>
      <c r="B498" s="165" t="s">
        <v>120</v>
      </c>
      <c r="C498" s="165">
        <v>2013</v>
      </c>
      <c r="D498" s="165">
        <v>1</v>
      </c>
      <c r="E498" s="165">
        <v>82</v>
      </c>
      <c r="F498" s="165"/>
    </row>
    <row r="499" spans="1:6" x14ac:dyDescent="0.35">
      <c r="A499" t="s">
        <v>127</v>
      </c>
      <c r="B499" s="165" t="s">
        <v>120</v>
      </c>
      <c r="C499" s="165">
        <v>2013</v>
      </c>
      <c r="D499" s="165">
        <v>1</v>
      </c>
      <c r="E499" s="165">
        <v>82</v>
      </c>
      <c r="F499" s="165"/>
    </row>
    <row r="500" spans="1:6" x14ac:dyDescent="0.35">
      <c r="A500" t="s">
        <v>119</v>
      </c>
      <c r="B500" s="165" t="s">
        <v>120</v>
      </c>
      <c r="C500" s="165">
        <v>2013</v>
      </c>
      <c r="D500" s="165">
        <v>2</v>
      </c>
      <c r="E500" s="165">
        <v>49</v>
      </c>
      <c r="F500" s="165"/>
    </row>
    <row r="501" spans="1:6" x14ac:dyDescent="0.35">
      <c r="A501" t="s">
        <v>127</v>
      </c>
      <c r="B501" s="165" t="s">
        <v>120</v>
      </c>
      <c r="C501" s="165">
        <v>2013</v>
      </c>
      <c r="D501" s="165">
        <v>2</v>
      </c>
      <c r="E501" s="165">
        <v>49</v>
      </c>
      <c r="F501" s="165"/>
    </row>
    <row r="502" spans="1:6" x14ac:dyDescent="0.35">
      <c r="A502" t="s">
        <v>119</v>
      </c>
      <c r="B502" s="165" t="s">
        <v>120</v>
      </c>
      <c r="C502" s="165">
        <v>2013</v>
      </c>
      <c r="D502" s="165">
        <v>3</v>
      </c>
      <c r="E502" s="165">
        <v>54</v>
      </c>
      <c r="F502" s="165"/>
    </row>
    <row r="503" spans="1:6" x14ac:dyDescent="0.35">
      <c r="A503" t="s">
        <v>127</v>
      </c>
      <c r="B503" s="165" t="s">
        <v>120</v>
      </c>
      <c r="C503" s="165">
        <v>2013</v>
      </c>
      <c r="D503" s="165">
        <v>3</v>
      </c>
      <c r="E503" s="165">
        <v>54</v>
      </c>
      <c r="F503" s="165"/>
    </row>
    <row r="504" spans="1:6" x14ac:dyDescent="0.35">
      <c r="A504" t="s">
        <v>119</v>
      </c>
      <c r="B504" s="165" t="s">
        <v>120</v>
      </c>
      <c r="C504" s="165">
        <v>2013</v>
      </c>
      <c r="D504" s="165">
        <v>4</v>
      </c>
      <c r="E504" s="165">
        <v>61</v>
      </c>
      <c r="F504" s="165"/>
    </row>
    <row r="505" spans="1:6" x14ac:dyDescent="0.35">
      <c r="A505" t="s">
        <v>127</v>
      </c>
      <c r="B505" s="165" t="s">
        <v>120</v>
      </c>
      <c r="C505" s="165">
        <v>2013</v>
      </c>
      <c r="D505" s="165">
        <v>4</v>
      </c>
      <c r="E505" s="165">
        <v>61</v>
      </c>
      <c r="F505" s="165"/>
    </row>
    <row r="506" spans="1:6" x14ac:dyDescent="0.35">
      <c r="A506" t="s">
        <v>119</v>
      </c>
      <c r="B506" s="165" t="s">
        <v>120</v>
      </c>
      <c r="C506" s="165">
        <v>2013</v>
      </c>
      <c r="D506" s="165">
        <v>5</v>
      </c>
      <c r="E506" s="165">
        <v>26</v>
      </c>
      <c r="F506" s="165"/>
    </row>
    <row r="507" spans="1:6" x14ac:dyDescent="0.35">
      <c r="A507" t="s">
        <v>127</v>
      </c>
      <c r="B507" s="165" t="s">
        <v>120</v>
      </c>
      <c r="C507" s="165">
        <v>2013</v>
      </c>
      <c r="D507" s="165">
        <v>5</v>
      </c>
      <c r="E507" s="165">
        <v>26</v>
      </c>
      <c r="F507" s="165"/>
    </row>
    <row r="508" spans="1:6" x14ac:dyDescent="0.35">
      <c r="A508" t="s">
        <v>119</v>
      </c>
      <c r="B508" s="165" t="s">
        <v>120</v>
      </c>
      <c r="C508" s="165">
        <v>2013</v>
      </c>
      <c r="D508" s="165">
        <v>6</v>
      </c>
      <c r="E508" s="165">
        <v>50</v>
      </c>
      <c r="F508" s="165"/>
    </row>
    <row r="509" spans="1:6" x14ac:dyDescent="0.35">
      <c r="A509" t="s">
        <v>127</v>
      </c>
      <c r="B509" s="165" t="s">
        <v>120</v>
      </c>
      <c r="C509" s="165">
        <v>2013</v>
      </c>
      <c r="D509" s="165">
        <v>6</v>
      </c>
      <c r="E509" s="165">
        <v>50</v>
      </c>
      <c r="F509" s="165"/>
    </row>
    <row r="510" spans="1:6" x14ac:dyDescent="0.35">
      <c r="A510" t="s">
        <v>119</v>
      </c>
      <c r="B510" s="165" t="s">
        <v>120</v>
      </c>
      <c r="C510" s="165">
        <v>2013</v>
      </c>
      <c r="D510" s="165">
        <v>7</v>
      </c>
      <c r="E510" s="165">
        <v>57</v>
      </c>
      <c r="F510" s="165"/>
    </row>
    <row r="511" spans="1:6" x14ac:dyDescent="0.35">
      <c r="A511" t="s">
        <v>127</v>
      </c>
      <c r="B511" s="165" t="s">
        <v>120</v>
      </c>
      <c r="C511" s="165">
        <v>2013</v>
      </c>
      <c r="D511" s="165">
        <v>7</v>
      </c>
      <c r="E511" s="165">
        <v>57</v>
      </c>
      <c r="F511" s="165"/>
    </row>
    <row r="512" spans="1:6" x14ac:dyDescent="0.35">
      <c r="A512" t="s">
        <v>119</v>
      </c>
      <c r="B512" s="165" t="s">
        <v>120</v>
      </c>
      <c r="C512" s="165">
        <v>2013</v>
      </c>
      <c r="D512" s="165">
        <v>8</v>
      </c>
      <c r="E512" s="165">
        <v>50</v>
      </c>
      <c r="F512" s="165"/>
    </row>
    <row r="513" spans="1:6" x14ac:dyDescent="0.35">
      <c r="A513" t="s">
        <v>127</v>
      </c>
      <c r="B513" s="165" t="s">
        <v>120</v>
      </c>
      <c r="C513" s="165">
        <v>2013</v>
      </c>
      <c r="D513" s="165">
        <v>8</v>
      </c>
      <c r="E513" s="165">
        <v>50</v>
      </c>
      <c r="F513" s="165"/>
    </row>
    <row r="514" spans="1:6" x14ac:dyDescent="0.35">
      <c r="A514" t="s">
        <v>119</v>
      </c>
      <c r="B514" s="165" t="s">
        <v>120</v>
      </c>
      <c r="C514" s="165">
        <v>2013</v>
      </c>
      <c r="D514" s="165">
        <v>9</v>
      </c>
      <c r="E514" s="165">
        <v>38</v>
      </c>
      <c r="F514" s="165"/>
    </row>
    <row r="515" spans="1:6" x14ac:dyDescent="0.35">
      <c r="A515" t="s">
        <v>127</v>
      </c>
      <c r="B515" s="165" t="s">
        <v>120</v>
      </c>
      <c r="C515" s="165">
        <v>2013</v>
      </c>
      <c r="D515" s="165">
        <v>9</v>
      </c>
      <c r="E515" s="165">
        <v>38</v>
      </c>
      <c r="F515" s="165"/>
    </row>
    <row r="516" spans="1:6" x14ac:dyDescent="0.35">
      <c r="A516" t="s">
        <v>119</v>
      </c>
      <c r="B516" s="165" t="s">
        <v>120</v>
      </c>
      <c r="C516" s="165">
        <v>2013</v>
      </c>
      <c r="D516" s="165">
        <v>10</v>
      </c>
      <c r="E516" s="165">
        <v>39</v>
      </c>
      <c r="F516" s="165"/>
    </row>
    <row r="517" spans="1:6" x14ac:dyDescent="0.35">
      <c r="A517" t="s">
        <v>127</v>
      </c>
      <c r="B517" s="165" t="s">
        <v>120</v>
      </c>
      <c r="C517" s="165">
        <v>2013</v>
      </c>
      <c r="D517" s="165">
        <v>10</v>
      </c>
      <c r="E517" s="165">
        <v>39</v>
      </c>
      <c r="F517" s="165"/>
    </row>
    <row r="518" spans="1:6" x14ac:dyDescent="0.35">
      <c r="A518" t="s">
        <v>119</v>
      </c>
      <c r="B518" s="165" t="s">
        <v>120</v>
      </c>
      <c r="C518" s="165">
        <v>2013</v>
      </c>
      <c r="D518" s="165">
        <v>11</v>
      </c>
      <c r="E518" s="165">
        <v>41</v>
      </c>
      <c r="F518" s="165"/>
    </row>
    <row r="519" spans="1:6" x14ac:dyDescent="0.35">
      <c r="A519" t="s">
        <v>127</v>
      </c>
      <c r="B519" s="165" t="s">
        <v>120</v>
      </c>
      <c r="C519" s="165">
        <v>2013</v>
      </c>
      <c r="D519" s="165">
        <v>11</v>
      </c>
      <c r="E519" s="165">
        <v>41</v>
      </c>
      <c r="F519" s="165"/>
    </row>
    <row r="520" spans="1:6" x14ac:dyDescent="0.35">
      <c r="A520" t="s">
        <v>119</v>
      </c>
      <c r="B520" s="165" t="s">
        <v>120</v>
      </c>
      <c r="C520" s="165">
        <v>2013</v>
      </c>
      <c r="D520" s="165">
        <v>12</v>
      </c>
      <c r="E520" s="165">
        <v>53</v>
      </c>
      <c r="F520" s="165"/>
    </row>
    <row r="521" spans="1:6" x14ac:dyDescent="0.35">
      <c r="A521" t="s">
        <v>127</v>
      </c>
      <c r="B521" s="165" t="s">
        <v>120</v>
      </c>
      <c r="C521" s="165">
        <v>2013</v>
      </c>
      <c r="D521" s="165">
        <v>12</v>
      </c>
      <c r="E521" s="165">
        <v>53</v>
      </c>
      <c r="F521" s="165"/>
    </row>
    <row r="522" spans="1:6" x14ac:dyDescent="0.35">
      <c r="A522" t="s">
        <v>119</v>
      </c>
      <c r="B522" s="165" t="s">
        <v>120</v>
      </c>
      <c r="C522" s="165">
        <v>2014</v>
      </c>
      <c r="D522" s="165">
        <v>1</v>
      </c>
      <c r="E522" s="165">
        <v>38</v>
      </c>
      <c r="F522" s="165"/>
    </row>
    <row r="523" spans="1:6" x14ac:dyDescent="0.35">
      <c r="A523" t="s">
        <v>127</v>
      </c>
      <c r="B523" s="165" t="s">
        <v>120</v>
      </c>
      <c r="C523" s="165">
        <v>2014</v>
      </c>
      <c r="D523" s="165">
        <v>1</v>
      </c>
      <c r="E523" s="165">
        <v>38</v>
      </c>
      <c r="F523" s="165"/>
    </row>
    <row r="524" spans="1:6" x14ac:dyDescent="0.35">
      <c r="A524" t="s">
        <v>119</v>
      </c>
      <c r="B524" s="165" t="s">
        <v>120</v>
      </c>
      <c r="C524" s="165">
        <v>2014</v>
      </c>
      <c r="D524" s="165">
        <v>2</v>
      </c>
      <c r="E524" s="165">
        <v>48</v>
      </c>
      <c r="F524" s="165"/>
    </row>
    <row r="525" spans="1:6" x14ac:dyDescent="0.35">
      <c r="A525" t="s">
        <v>127</v>
      </c>
      <c r="B525" s="165" t="s">
        <v>120</v>
      </c>
      <c r="C525" s="165">
        <v>2014</v>
      </c>
      <c r="D525" s="165">
        <v>2</v>
      </c>
      <c r="E525" s="165">
        <v>48</v>
      </c>
      <c r="F525" s="165"/>
    </row>
    <row r="526" spans="1:6" x14ac:dyDescent="0.35">
      <c r="A526" t="s">
        <v>119</v>
      </c>
      <c r="B526" s="165" t="s">
        <v>120</v>
      </c>
      <c r="C526" s="165">
        <v>2014</v>
      </c>
      <c r="D526" s="165">
        <v>3</v>
      </c>
      <c r="E526" s="165">
        <v>46</v>
      </c>
      <c r="F526" s="165"/>
    </row>
    <row r="527" spans="1:6" x14ac:dyDescent="0.35">
      <c r="A527" t="s">
        <v>127</v>
      </c>
      <c r="B527" s="165" t="s">
        <v>120</v>
      </c>
      <c r="C527" s="165">
        <v>2014</v>
      </c>
      <c r="D527" s="165">
        <v>3</v>
      </c>
      <c r="E527" s="165">
        <v>46</v>
      </c>
      <c r="F527" s="165"/>
    </row>
    <row r="528" spans="1:6" x14ac:dyDescent="0.35">
      <c r="A528" t="s">
        <v>119</v>
      </c>
      <c r="B528" s="165" t="s">
        <v>120</v>
      </c>
      <c r="C528" s="165">
        <v>2014</v>
      </c>
      <c r="D528" s="165">
        <v>4</v>
      </c>
      <c r="E528" s="165">
        <v>27</v>
      </c>
      <c r="F528" s="165"/>
    </row>
    <row r="529" spans="1:6" x14ac:dyDescent="0.35">
      <c r="A529" t="s">
        <v>127</v>
      </c>
      <c r="B529" s="165" t="s">
        <v>120</v>
      </c>
      <c r="C529" s="165">
        <v>2014</v>
      </c>
      <c r="D529" s="165">
        <v>4</v>
      </c>
      <c r="E529" s="165">
        <v>27</v>
      </c>
      <c r="F529" s="165"/>
    </row>
    <row r="530" spans="1:6" x14ac:dyDescent="0.35">
      <c r="A530" t="s">
        <v>119</v>
      </c>
      <c r="B530" s="165" t="s">
        <v>120</v>
      </c>
      <c r="C530" s="165">
        <v>2014</v>
      </c>
      <c r="D530" s="165">
        <v>5</v>
      </c>
      <c r="E530" s="165">
        <v>26</v>
      </c>
      <c r="F530" s="165"/>
    </row>
    <row r="531" spans="1:6" x14ac:dyDescent="0.35">
      <c r="A531" t="s">
        <v>127</v>
      </c>
      <c r="B531" s="165" t="s">
        <v>120</v>
      </c>
      <c r="C531" s="165">
        <v>2014</v>
      </c>
      <c r="D531" s="165">
        <v>5</v>
      </c>
      <c r="E531" s="165">
        <v>26</v>
      </c>
      <c r="F531" s="165"/>
    </row>
    <row r="532" spans="1:6" x14ac:dyDescent="0.35">
      <c r="A532" t="s">
        <v>119</v>
      </c>
      <c r="B532" s="165" t="s">
        <v>120</v>
      </c>
      <c r="C532" s="165">
        <v>2014</v>
      </c>
      <c r="D532" s="165">
        <v>6</v>
      </c>
      <c r="E532" s="165">
        <v>37</v>
      </c>
      <c r="F532" s="165"/>
    </row>
    <row r="533" spans="1:6" x14ac:dyDescent="0.35">
      <c r="A533" t="s">
        <v>127</v>
      </c>
      <c r="B533" s="165" t="s">
        <v>120</v>
      </c>
      <c r="C533" s="165">
        <v>2014</v>
      </c>
      <c r="D533" s="165">
        <v>6</v>
      </c>
      <c r="E533" s="165">
        <v>37</v>
      </c>
      <c r="F533" s="165"/>
    </row>
    <row r="534" spans="1:6" x14ac:dyDescent="0.35">
      <c r="A534" t="s">
        <v>119</v>
      </c>
      <c r="B534" s="165" t="s">
        <v>120</v>
      </c>
      <c r="C534" s="165">
        <v>2014</v>
      </c>
      <c r="D534" s="165">
        <v>7</v>
      </c>
      <c r="E534" s="165">
        <v>30</v>
      </c>
      <c r="F534" s="165"/>
    </row>
    <row r="535" spans="1:6" x14ac:dyDescent="0.35">
      <c r="A535" t="s">
        <v>127</v>
      </c>
      <c r="B535" s="165" t="s">
        <v>120</v>
      </c>
      <c r="C535" s="165">
        <v>2014</v>
      </c>
      <c r="D535" s="165">
        <v>7</v>
      </c>
      <c r="E535" s="165">
        <v>30</v>
      </c>
      <c r="F535" s="165"/>
    </row>
    <row r="536" spans="1:6" x14ac:dyDescent="0.35">
      <c r="A536" t="s">
        <v>119</v>
      </c>
      <c r="B536" s="165" t="s">
        <v>120</v>
      </c>
      <c r="C536" s="165">
        <v>2014</v>
      </c>
      <c r="D536" s="165">
        <v>8</v>
      </c>
      <c r="E536" s="165">
        <v>37</v>
      </c>
      <c r="F536" s="165"/>
    </row>
    <row r="537" spans="1:6" x14ac:dyDescent="0.35">
      <c r="A537" t="s">
        <v>127</v>
      </c>
      <c r="B537" s="165" t="s">
        <v>120</v>
      </c>
      <c r="C537" s="165">
        <v>2014</v>
      </c>
      <c r="D537" s="165">
        <v>8</v>
      </c>
      <c r="E537" s="165">
        <v>37</v>
      </c>
      <c r="F537" s="165"/>
    </row>
    <row r="538" spans="1:6" x14ac:dyDescent="0.35">
      <c r="A538" t="s">
        <v>119</v>
      </c>
      <c r="B538" s="165" t="s">
        <v>120</v>
      </c>
      <c r="C538" s="165">
        <v>2014</v>
      </c>
      <c r="D538" s="165">
        <v>9</v>
      </c>
      <c r="E538" s="165">
        <v>30</v>
      </c>
      <c r="F538" s="165"/>
    </row>
    <row r="539" spans="1:6" x14ac:dyDescent="0.35">
      <c r="A539" t="s">
        <v>127</v>
      </c>
      <c r="B539" s="165" t="s">
        <v>120</v>
      </c>
      <c r="C539" s="165">
        <v>2014</v>
      </c>
      <c r="D539" s="165">
        <v>9</v>
      </c>
      <c r="E539" s="165">
        <v>30</v>
      </c>
      <c r="F539" s="165"/>
    </row>
    <row r="540" spans="1:6" x14ac:dyDescent="0.35">
      <c r="A540" t="s">
        <v>119</v>
      </c>
      <c r="B540" s="165" t="s">
        <v>120</v>
      </c>
      <c r="C540" s="165">
        <v>2014</v>
      </c>
      <c r="D540" s="165">
        <v>10</v>
      </c>
      <c r="E540" s="165">
        <v>49</v>
      </c>
      <c r="F540" s="165"/>
    </row>
    <row r="541" spans="1:6" x14ac:dyDescent="0.35">
      <c r="A541" t="s">
        <v>127</v>
      </c>
      <c r="B541" s="165" t="s">
        <v>120</v>
      </c>
      <c r="C541" s="165">
        <v>2014</v>
      </c>
      <c r="D541" s="165">
        <v>10</v>
      </c>
      <c r="E541" s="165">
        <v>49</v>
      </c>
      <c r="F541" s="165"/>
    </row>
    <row r="542" spans="1:6" x14ac:dyDescent="0.35">
      <c r="A542" t="s">
        <v>119</v>
      </c>
      <c r="B542" s="165" t="s">
        <v>120</v>
      </c>
      <c r="C542" s="165">
        <v>2014</v>
      </c>
      <c r="D542" s="165">
        <v>11</v>
      </c>
      <c r="E542" s="165">
        <v>23</v>
      </c>
      <c r="F542" s="165"/>
    </row>
    <row r="543" spans="1:6" x14ac:dyDescent="0.35">
      <c r="A543" t="s">
        <v>127</v>
      </c>
      <c r="B543" s="165" t="s">
        <v>120</v>
      </c>
      <c r="C543" s="165">
        <v>2014</v>
      </c>
      <c r="D543" s="165">
        <v>11</v>
      </c>
      <c r="E543" s="165">
        <v>23</v>
      </c>
      <c r="F543" s="165"/>
    </row>
    <row r="544" spans="1:6" x14ac:dyDescent="0.35">
      <c r="A544" t="s">
        <v>119</v>
      </c>
      <c r="B544" s="165" t="s">
        <v>120</v>
      </c>
      <c r="C544" s="165">
        <v>2014</v>
      </c>
      <c r="D544" s="165">
        <v>12</v>
      </c>
      <c r="E544" s="165">
        <v>34</v>
      </c>
      <c r="F544" s="165"/>
    </row>
    <row r="545" spans="1:6" x14ac:dyDescent="0.35">
      <c r="A545" t="s">
        <v>127</v>
      </c>
      <c r="B545" s="165" t="s">
        <v>120</v>
      </c>
      <c r="C545" s="165">
        <v>2014</v>
      </c>
      <c r="D545" s="165">
        <v>12</v>
      </c>
      <c r="E545" s="165">
        <v>34</v>
      </c>
      <c r="F545" s="165"/>
    </row>
    <row r="546" spans="1:6" x14ac:dyDescent="0.35">
      <c r="A546" t="s">
        <v>119</v>
      </c>
      <c r="B546" s="165" t="s">
        <v>120</v>
      </c>
      <c r="C546" s="165">
        <v>2015</v>
      </c>
      <c r="D546" s="165">
        <v>1</v>
      </c>
      <c r="E546" s="165">
        <v>34</v>
      </c>
      <c r="F546" s="165"/>
    </row>
    <row r="547" spans="1:6" x14ac:dyDescent="0.35">
      <c r="A547" t="s">
        <v>127</v>
      </c>
      <c r="B547" s="165" t="s">
        <v>120</v>
      </c>
      <c r="C547" s="165">
        <v>2015</v>
      </c>
      <c r="D547" s="165">
        <v>1</v>
      </c>
      <c r="E547" s="165">
        <v>34</v>
      </c>
      <c r="F547" s="165"/>
    </row>
    <row r="548" spans="1:6" x14ac:dyDescent="0.35">
      <c r="A548" t="s">
        <v>119</v>
      </c>
      <c r="B548" s="165" t="s">
        <v>120</v>
      </c>
      <c r="C548" s="165">
        <v>2015</v>
      </c>
      <c r="D548" s="165">
        <v>2</v>
      </c>
      <c r="E548" s="165">
        <v>36</v>
      </c>
      <c r="F548" s="165"/>
    </row>
    <row r="549" spans="1:6" x14ac:dyDescent="0.35">
      <c r="A549" t="s">
        <v>127</v>
      </c>
      <c r="B549" s="165" t="s">
        <v>120</v>
      </c>
      <c r="C549" s="165">
        <v>2015</v>
      </c>
      <c r="D549" s="165">
        <v>2</v>
      </c>
      <c r="E549" s="165">
        <v>36</v>
      </c>
      <c r="F549" s="165"/>
    </row>
    <row r="550" spans="1:6" x14ac:dyDescent="0.35">
      <c r="A550" t="s">
        <v>119</v>
      </c>
      <c r="B550" s="165" t="s">
        <v>120</v>
      </c>
      <c r="C550" s="165">
        <v>2015</v>
      </c>
      <c r="D550" s="165">
        <v>3</v>
      </c>
      <c r="E550" s="165">
        <v>23</v>
      </c>
      <c r="F550" s="165"/>
    </row>
    <row r="551" spans="1:6" x14ac:dyDescent="0.35">
      <c r="A551" t="s">
        <v>127</v>
      </c>
      <c r="B551" s="165" t="s">
        <v>120</v>
      </c>
      <c r="C551" s="165">
        <v>2015</v>
      </c>
      <c r="D551" s="165">
        <v>3</v>
      </c>
      <c r="E551" s="165">
        <v>23</v>
      </c>
      <c r="F551" s="165"/>
    </row>
    <row r="552" spans="1:6" x14ac:dyDescent="0.35">
      <c r="A552" t="s">
        <v>119</v>
      </c>
      <c r="B552" s="165" t="s">
        <v>120</v>
      </c>
      <c r="C552" s="165">
        <v>2015</v>
      </c>
      <c r="D552" s="165">
        <v>4</v>
      </c>
      <c r="E552" s="165">
        <v>30</v>
      </c>
      <c r="F552" s="165"/>
    </row>
    <row r="553" spans="1:6" x14ac:dyDescent="0.35">
      <c r="A553" t="s">
        <v>127</v>
      </c>
      <c r="B553" s="165" t="s">
        <v>120</v>
      </c>
      <c r="C553" s="165">
        <v>2015</v>
      </c>
      <c r="D553" s="165">
        <v>4</v>
      </c>
      <c r="E553" s="165">
        <v>30</v>
      </c>
      <c r="F553" s="165"/>
    </row>
    <row r="554" spans="1:6" x14ac:dyDescent="0.35">
      <c r="A554" t="s">
        <v>119</v>
      </c>
      <c r="B554" s="165" t="s">
        <v>120</v>
      </c>
      <c r="C554" s="165">
        <v>2015</v>
      </c>
      <c r="D554" s="165">
        <v>5</v>
      </c>
      <c r="E554" s="165">
        <v>24</v>
      </c>
      <c r="F554" s="165"/>
    </row>
    <row r="555" spans="1:6" x14ac:dyDescent="0.35">
      <c r="A555" t="s">
        <v>127</v>
      </c>
      <c r="B555" s="165" t="s">
        <v>120</v>
      </c>
      <c r="C555" s="165">
        <v>2015</v>
      </c>
      <c r="D555" s="165">
        <v>5</v>
      </c>
      <c r="E555" s="165">
        <v>24</v>
      </c>
      <c r="F555" s="165"/>
    </row>
    <row r="556" spans="1:6" x14ac:dyDescent="0.35">
      <c r="A556" t="s">
        <v>119</v>
      </c>
      <c r="B556" s="165" t="s">
        <v>120</v>
      </c>
      <c r="C556" s="165">
        <v>2015</v>
      </c>
      <c r="D556" s="165">
        <v>6</v>
      </c>
      <c r="E556" s="165">
        <v>62</v>
      </c>
      <c r="F556" s="165"/>
    </row>
    <row r="557" spans="1:6" x14ac:dyDescent="0.35">
      <c r="A557" t="s">
        <v>127</v>
      </c>
      <c r="B557" s="165" t="s">
        <v>120</v>
      </c>
      <c r="C557" s="165">
        <v>2015</v>
      </c>
      <c r="D557" s="165">
        <v>6</v>
      </c>
      <c r="E557" s="165">
        <v>62</v>
      </c>
      <c r="F557" s="165"/>
    </row>
    <row r="558" spans="1:6" x14ac:dyDescent="0.35">
      <c r="A558" t="s">
        <v>119</v>
      </c>
      <c r="B558" s="165" t="s">
        <v>120</v>
      </c>
      <c r="C558" s="165">
        <v>2015</v>
      </c>
      <c r="D558" s="165">
        <v>7</v>
      </c>
      <c r="E558" s="165">
        <v>61</v>
      </c>
      <c r="F558" s="165"/>
    </row>
    <row r="559" spans="1:6" x14ac:dyDescent="0.35">
      <c r="A559" t="s">
        <v>127</v>
      </c>
      <c r="B559" s="165" t="s">
        <v>120</v>
      </c>
      <c r="C559" s="165">
        <v>2015</v>
      </c>
      <c r="D559" s="165">
        <v>7</v>
      </c>
      <c r="E559" s="165">
        <v>61</v>
      </c>
      <c r="F559" s="165"/>
    </row>
    <row r="560" spans="1:6" x14ac:dyDescent="0.35">
      <c r="A560" t="s">
        <v>119</v>
      </c>
      <c r="B560" s="165" t="s">
        <v>120</v>
      </c>
      <c r="C560" s="165">
        <v>2015</v>
      </c>
      <c r="D560" s="165">
        <v>8</v>
      </c>
      <c r="E560" s="165">
        <v>95</v>
      </c>
      <c r="F560" s="165"/>
    </row>
    <row r="561" spans="1:6" x14ac:dyDescent="0.35">
      <c r="A561" t="s">
        <v>127</v>
      </c>
      <c r="B561" s="165" t="s">
        <v>120</v>
      </c>
      <c r="C561" s="165">
        <v>2015</v>
      </c>
      <c r="D561" s="165">
        <v>8</v>
      </c>
      <c r="E561" s="165">
        <v>95</v>
      </c>
      <c r="F561" s="165"/>
    </row>
    <row r="562" spans="1:6" x14ac:dyDescent="0.35">
      <c r="A562" t="s">
        <v>119</v>
      </c>
      <c r="B562" s="165" t="s">
        <v>120</v>
      </c>
      <c r="C562" s="165">
        <v>2015</v>
      </c>
      <c r="D562" s="165">
        <v>9</v>
      </c>
      <c r="E562" s="165">
        <v>34</v>
      </c>
      <c r="F562" s="165"/>
    </row>
    <row r="563" spans="1:6" x14ac:dyDescent="0.35">
      <c r="A563" t="s">
        <v>127</v>
      </c>
      <c r="B563" s="165" t="s">
        <v>120</v>
      </c>
      <c r="C563" s="165">
        <v>2015</v>
      </c>
      <c r="D563" s="165">
        <v>9</v>
      </c>
      <c r="E563" s="165">
        <v>34</v>
      </c>
      <c r="F563" s="165"/>
    </row>
    <row r="564" spans="1:6" x14ac:dyDescent="0.35">
      <c r="A564" t="s">
        <v>119</v>
      </c>
      <c r="B564" s="165" t="s">
        <v>120</v>
      </c>
      <c r="C564" s="165">
        <v>2015</v>
      </c>
      <c r="D564" s="165">
        <v>10</v>
      </c>
      <c r="E564" s="165">
        <v>40</v>
      </c>
      <c r="F564" s="165"/>
    </row>
    <row r="565" spans="1:6" x14ac:dyDescent="0.35">
      <c r="A565" t="s">
        <v>127</v>
      </c>
      <c r="B565" s="165" t="s">
        <v>120</v>
      </c>
      <c r="C565" s="165">
        <v>2015</v>
      </c>
      <c r="D565" s="165">
        <v>10</v>
      </c>
      <c r="E565" s="165">
        <v>40</v>
      </c>
      <c r="F565" s="165"/>
    </row>
    <row r="566" spans="1:6" x14ac:dyDescent="0.35">
      <c r="A566" t="s">
        <v>119</v>
      </c>
      <c r="B566" s="165" t="s">
        <v>120</v>
      </c>
      <c r="C566" s="165">
        <v>2015</v>
      </c>
      <c r="D566" s="165">
        <v>11</v>
      </c>
      <c r="E566" s="165">
        <v>29</v>
      </c>
      <c r="F566" s="165"/>
    </row>
    <row r="567" spans="1:6" x14ac:dyDescent="0.35">
      <c r="A567" t="s">
        <v>127</v>
      </c>
      <c r="B567" s="165" t="s">
        <v>120</v>
      </c>
      <c r="C567" s="165">
        <v>2015</v>
      </c>
      <c r="D567" s="165">
        <v>11</v>
      </c>
      <c r="E567" s="165">
        <v>29</v>
      </c>
      <c r="F567" s="165"/>
    </row>
    <row r="568" spans="1:6" x14ac:dyDescent="0.35">
      <c r="A568" t="s">
        <v>119</v>
      </c>
      <c r="B568" s="165" t="s">
        <v>120</v>
      </c>
      <c r="C568" s="165">
        <v>2015</v>
      </c>
      <c r="D568" s="165">
        <v>12</v>
      </c>
      <c r="E568" s="165">
        <v>34</v>
      </c>
      <c r="F568" s="165"/>
    </row>
    <row r="569" spans="1:6" x14ac:dyDescent="0.35">
      <c r="A569" t="s">
        <v>127</v>
      </c>
      <c r="B569" s="165" t="s">
        <v>120</v>
      </c>
      <c r="C569" s="165">
        <v>2015</v>
      </c>
      <c r="D569" s="165">
        <v>12</v>
      </c>
      <c r="E569" s="165">
        <v>34</v>
      </c>
      <c r="F569" s="165"/>
    </row>
    <row r="570" spans="1:6" x14ac:dyDescent="0.35">
      <c r="A570" t="s">
        <v>119</v>
      </c>
      <c r="B570" s="165" t="s">
        <v>120</v>
      </c>
      <c r="C570" s="165">
        <v>2016</v>
      </c>
      <c r="D570" s="165">
        <v>1</v>
      </c>
      <c r="E570" s="165">
        <v>40</v>
      </c>
      <c r="F570" s="165"/>
    </row>
    <row r="571" spans="1:6" x14ac:dyDescent="0.35">
      <c r="A571" t="s">
        <v>127</v>
      </c>
      <c r="B571" s="165" t="s">
        <v>120</v>
      </c>
      <c r="C571" s="165">
        <v>2016</v>
      </c>
      <c r="D571" s="165">
        <v>1</v>
      </c>
      <c r="E571" s="165">
        <v>40</v>
      </c>
      <c r="F571" s="165"/>
    </row>
    <row r="572" spans="1:6" x14ac:dyDescent="0.35">
      <c r="A572" t="s">
        <v>119</v>
      </c>
      <c r="B572" s="165" t="s">
        <v>120</v>
      </c>
      <c r="C572" s="165">
        <v>2016</v>
      </c>
      <c r="D572" s="165">
        <v>2</v>
      </c>
      <c r="E572" s="165">
        <v>38</v>
      </c>
      <c r="F572" s="165"/>
    </row>
    <row r="573" spans="1:6" x14ac:dyDescent="0.35">
      <c r="A573" t="s">
        <v>127</v>
      </c>
      <c r="B573" s="165" t="s">
        <v>120</v>
      </c>
      <c r="C573" s="165">
        <v>2016</v>
      </c>
      <c r="D573" s="165">
        <v>2</v>
      </c>
      <c r="E573" s="165">
        <v>38</v>
      </c>
      <c r="F573" s="165"/>
    </row>
    <row r="574" spans="1:6" x14ac:dyDescent="0.35">
      <c r="A574" t="s">
        <v>119</v>
      </c>
      <c r="B574" s="165" t="s">
        <v>120</v>
      </c>
      <c r="C574" s="165">
        <v>2016</v>
      </c>
      <c r="D574" s="165">
        <v>3</v>
      </c>
      <c r="E574" s="165">
        <v>55</v>
      </c>
      <c r="F574" s="165"/>
    </row>
    <row r="575" spans="1:6" x14ac:dyDescent="0.35">
      <c r="A575" t="s">
        <v>127</v>
      </c>
      <c r="B575" s="165" t="s">
        <v>120</v>
      </c>
      <c r="C575" s="165">
        <v>2016</v>
      </c>
      <c r="D575" s="165">
        <v>3</v>
      </c>
      <c r="E575" s="165">
        <v>55</v>
      </c>
      <c r="F575" s="165"/>
    </row>
    <row r="576" spans="1:6" x14ac:dyDescent="0.35">
      <c r="A576" t="s">
        <v>119</v>
      </c>
      <c r="B576" s="165" t="s">
        <v>120</v>
      </c>
      <c r="C576" s="165">
        <v>2016</v>
      </c>
      <c r="D576" s="165">
        <v>4</v>
      </c>
      <c r="E576" s="165">
        <v>42</v>
      </c>
      <c r="F576" s="165"/>
    </row>
    <row r="577" spans="1:6" x14ac:dyDescent="0.35">
      <c r="A577" t="s">
        <v>127</v>
      </c>
      <c r="B577" s="165" t="s">
        <v>120</v>
      </c>
      <c r="C577" s="165">
        <v>2016</v>
      </c>
      <c r="D577" s="165">
        <v>4</v>
      </c>
      <c r="E577" s="165">
        <v>42</v>
      </c>
      <c r="F577" s="165"/>
    </row>
    <row r="578" spans="1:6" x14ac:dyDescent="0.35">
      <c r="A578" t="s">
        <v>119</v>
      </c>
      <c r="B578" s="165" t="s">
        <v>120</v>
      </c>
      <c r="C578" s="165">
        <v>2016</v>
      </c>
      <c r="D578" s="165">
        <v>5</v>
      </c>
      <c r="E578" s="165">
        <v>25</v>
      </c>
      <c r="F578" s="165"/>
    </row>
    <row r="579" spans="1:6" x14ac:dyDescent="0.35">
      <c r="A579" t="s">
        <v>127</v>
      </c>
      <c r="B579" s="165" t="s">
        <v>120</v>
      </c>
      <c r="C579" s="165">
        <v>2016</v>
      </c>
      <c r="D579" s="165">
        <v>5</v>
      </c>
      <c r="E579" s="165">
        <v>25</v>
      </c>
      <c r="F579" s="165"/>
    </row>
    <row r="580" spans="1:6" x14ac:dyDescent="0.35">
      <c r="A580" t="s">
        <v>119</v>
      </c>
      <c r="B580" s="165" t="s">
        <v>120</v>
      </c>
      <c r="C580" s="165">
        <v>2016</v>
      </c>
      <c r="D580" s="165">
        <v>6</v>
      </c>
      <c r="E580" s="165">
        <v>60</v>
      </c>
      <c r="F580" s="165"/>
    </row>
    <row r="581" spans="1:6" x14ac:dyDescent="0.35">
      <c r="A581" t="s">
        <v>127</v>
      </c>
      <c r="B581" s="165" t="s">
        <v>120</v>
      </c>
      <c r="C581" s="165">
        <v>2016</v>
      </c>
      <c r="D581" s="165">
        <v>6</v>
      </c>
      <c r="E581" s="165">
        <v>60</v>
      </c>
      <c r="F581" s="165"/>
    </row>
    <row r="582" spans="1:6" x14ac:dyDescent="0.35">
      <c r="A582" t="s">
        <v>119</v>
      </c>
      <c r="B582" s="165" t="s">
        <v>120</v>
      </c>
      <c r="C582" s="165">
        <v>2016</v>
      </c>
      <c r="D582" s="165">
        <v>7</v>
      </c>
      <c r="E582" s="165">
        <v>32</v>
      </c>
      <c r="F582" s="165"/>
    </row>
    <row r="583" spans="1:6" x14ac:dyDescent="0.35">
      <c r="A583" t="s">
        <v>127</v>
      </c>
      <c r="B583" s="165" t="s">
        <v>120</v>
      </c>
      <c r="C583" s="165">
        <v>2016</v>
      </c>
      <c r="D583" s="165">
        <v>7</v>
      </c>
      <c r="E583" s="165">
        <v>32</v>
      </c>
      <c r="F583" s="165"/>
    </row>
    <row r="584" spans="1:6" x14ac:dyDescent="0.35">
      <c r="A584" t="s">
        <v>119</v>
      </c>
      <c r="B584" s="165" t="s">
        <v>120</v>
      </c>
      <c r="C584" s="165">
        <v>2016</v>
      </c>
      <c r="D584" s="165">
        <v>8</v>
      </c>
      <c r="E584" s="165">
        <v>36</v>
      </c>
      <c r="F584" s="165"/>
    </row>
    <row r="585" spans="1:6" x14ac:dyDescent="0.35">
      <c r="A585" t="s">
        <v>127</v>
      </c>
      <c r="B585" s="165" t="s">
        <v>120</v>
      </c>
      <c r="C585" s="165">
        <v>2016</v>
      </c>
      <c r="D585" s="165">
        <v>8</v>
      </c>
      <c r="E585" s="165">
        <v>36</v>
      </c>
      <c r="F585" s="165"/>
    </row>
    <row r="586" spans="1:6" x14ac:dyDescent="0.35">
      <c r="A586" t="s">
        <v>119</v>
      </c>
      <c r="B586" s="165" t="s">
        <v>120</v>
      </c>
      <c r="C586" s="165">
        <v>2016</v>
      </c>
      <c r="D586" s="165">
        <v>9</v>
      </c>
      <c r="E586" s="165">
        <v>22</v>
      </c>
      <c r="F586" s="165"/>
    </row>
    <row r="587" spans="1:6" x14ac:dyDescent="0.35">
      <c r="A587" t="s">
        <v>127</v>
      </c>
      <c r="B587" s="165" t="s">
        <v>120</v>
      </c>
      <c r="C587" s="165">
        <v>2016</v>
      </c>
      <c r="D587" s="165">
        <v>9</v>
      </c>
      <c r="E587" s="165">
        <v>22</v>
      </c>
      <c r="F587" s="165"/>
    </row>
    <row r="588" spans="1:6" x14ac:dyDescent="0.35">
      <c r="A588" t="s">
        <v>119</v>
      </c>
      <c r="B588" s="165" t="s">
        <v>120</v>
      </c>
      <c r="C588" s="165">
        <v>2016</v>
      </c>
      <c r="D588" s="165">
        <v>10</v>
      </c>
      <c r="E588" s="165">
        <v>37</v>
      </c>
      <c r="F588" s="165"/>
    </row>
    <row r="589" spans="1:6" x14ac:dyDescent="0.35">
      <c r="A589" t="s">
        <v>127</v>
      </c>
      <c r="B589" s="165" t="s">
        <v>120</v>
      </c>
      <c r="C589" s="165">
        <v>2016</v>
      </c>
      <c r="D589" s="165">
        <v>10</v>
      </c>
      <c r="E589" s="165">
        <v>37</v>
      </c>
      <c r="F589" s="165"/>
    </row>
    <row r="590" spans="1:6" x14ac:dyDescent="0.35">
      <c r="A590" t="s">
        <v>119</v>
      </c>
      <c r="B590" s="165" t="s">
        <v>120</v>
      </c>
      <c r="C590" s="165">
        <v>2016</v>
      </c>
      <c r="D590" s="165">
        <v>11</v>
      </c>
      <c r="E590" s="165">
        <v>32</v>
      </c>
      <c r="F590" s="165"/>
    </row>
    <row r="591" spans="1:6" x14ac:dyDescent="0.35">
      <c r="A591" t="s">
        <v>127</v>
      </c>
      <c r="B591" s="165" t="s">
        <v>120</v>
      </c>
      <c r="C591" s="165">
        <v>2016</v>
      </c>
      <c r="D591" s="165">
        <v>11</v>
      </c>
      <c r="E591" s="165">
        <v>32</v>
      </c>
      <c r="F591" s="165"/>
    </row>
    <row r="592" spans="1:6" x14ac:dyDescent="0.35">
      <c r="A592" t="s">
        <v>119</v>
      </c>
      <c r="B592" s="165" t="s">
        <v>120</v>
      </c>
      <c r="C592" s="165">
        <v>2016</v>
      </c>
      <c r="D592" s="165">
        <v>12</v>
      </c>
      <c r="E592" s="165">
        <v>40</v>
      </c>
      <c r="F592" s="165"/>
    </row>
    <row r="593" spans="1:6" x14ac:dyDescent="0.35">
      <c r="A593" t="s">
        <v>127</v>
      </c>
      <c r="B593" s="165" t="s">
        <v>120</v>
      </c>
      <c r="C593" s="165">
        <v>2016</v>
      </c>
      <c r="D593" s="165">
        <v>12</v>
      </c>
      <c r="E593" s="165">
        <v>40</v>
      </c>
      <c r="F593" s="165"/>
    </row>
    <row r="594" spans="1:6" x14ac:dyDescent="0.35">
      <c r="A594" t="s">
        <v>119</v>
      </c>
      <c r="B594" s="165" t="s">
        <v>120</v>
      </c>
      <c r="C594" s="165">
        <v>2017</v>
      </c>
      <c r="D594" s="165">
        <v>1</v>
      </c>
      <c r="E594" s="165">
        <v>51</v>
      </c>
      <c r="F594" s="165"/>
    </row>
    <row r="595" spans="1:6" x14ac:dyDescent="0.35">
      <c r="A595" t="s">
        <v>127</v>
      </c>
      <c r="B595" s="165" t="s">
        <v>120</v>
      </c>
      <c r="C595" s="165">
        <v>2017</v>
      </c>
      <c r="D595" s="165">
        <v>1</v>
      </c>
      <c r="E595" s="165">
        <v>51</v>
      </c>
      <c r="F595" s="165"/>
    </row>
    <row r="596" spans="1:6" x14ac:dyDescent="0.35">
      <c r="A596" t="s">
        <v>119</v>
      </c>
      <c r="B596" s="165" t="s">
        <v>120</v>
      </c>
      <c r="C596" s="165">
        <v>2017</v>
      </c>
      <c r="D596" s="165">
        <v>2</v>
      </c>
      <c r="E596" s="165">
        <v>41</v>
      </c>
      <c r="F596" s="165"/>
    </row>
    <row r="597" spans="1:6" x14ac:dyDescent="0.35">
      <c r="A597" t="s">
        <v>127</v>
      </c>
      <c r="B597" s="165" t="s">
        <v>120</v>
      </c>
      <c r="C597" s="165">
        <v>2017</v>
      </c>
      <c r="D597" s="165">
        <v>2</v>
      </c>
      <c r="E597" s="165">
        <v>41</v>
      </c>
      <c r="F597" s="165"/>
    </row>
    <row r="598" spans="1:6" x14ac:dyDescent="0.35">
      <c r="A598" t="s">
        <v>119</v>
      </c>
      <c r="B598" s="165" t="s">
        <v>120</v>
      </c>
      <c r="C598" s="165">
        <v>2017</v>
      </c>
      <c r="D598" s="165">
        <v>3</v>
      </c>
      <c r="E598" s="165">
        <v>58</v>
      </c>
      <c r="F598" s="165"/>
    </row>
    <row r="599" spans="1:6" x14ac:dyDescent="0.35">
      <c r="A599" t="s">
        <v>127</v>
      </c>
      <c r="B599" s="165" t="s">
        <v>120</v>
      </c>
      <c r="C599" s="165">
        <v>2017</v>
      </c>
      <c r="D599" s="165">
        <v>3</v>
      </c>
      <c r="E599" s="165">
        <v>58</v>
      </c>
      <c r="F599" s="165"/>
    </row>
    <row r="600" spans="1:6" x14ac:dyDescent="0.35">
      <c r="A600" t="s">
        <v>119</v>
      </c>
      <c r="B600" s="165" t="s">
        <v>120</v>
      </c>
      <c r="C600" s="165">
        <v>2017</v>
      </c>
      <c r="D600" s="165">
        <v>4</v>
      </c>
      <c r="E600" s="165">
        <v>63</v>
      </c>
      <c r="F600" s="165"/>
    </row>
    <row r="601" spans="1:6" x14ac:dyDescent="0.35">
      <c r="A601" t="s">
        <v>127</v>
      </c>
      <c r="B601" s="165" t="s">
        <v>120</v>
      </c>
      <c r="C601" s="165">
        <v>2017</v>
      </c>
      <c r="D601" s="165">
        <v>4</v>
      </c>
      <c r="E601" s="165">
        <v>63</v>
      </c>
      <c r="F601" s="165"/>
    </row>
    <row r="602" spans="1:6" x14ac:dyDescent="0.35">
      <c r="A602" t="s">
        <v>119</v>
      </c>
      <c r="B602" s="165" t="s">
        <v>120</v>
      </c>
      <c r="C602" s="165">
        <v>2017</v>
      </c>
      <c r="D602" s="165">
        <v>5</v>
      </c>
      <c r="E602" s="165">
        <v>60</v>
      </c>
      <c r="F602" s="165"/>
    </row>
    <row r="603" spans="1:6" x14ac:dyDescent="0.35">
      <c r="A603" t="s">
        <v>127</v>
      </c>
      <c r="B603" s="165" t="s">
        <v>120</v>
      </c>
      <c r="C603" s="165">
        <v>2017</v>
      </c>
      <c r="D603" s="165">
        <v>5</v>
      </c>
      <c r="E603" s="165">
        <v>60</v>
      </c>
      <c r="F603" s="165"/>
    </row>
    <row r="604" spans="1:6" x14ac:dyDescent="0.35">
      <c r="A604" t="s">
        <v>119</v>
      </c>
      <c r="B604" s="165" t="s">
        <v>120</v>
      </c>
      <c r="C604" s="165">
        <v>2017</v>
      </c>
      <c r="D604" s="165">
        <v>6</v>
      </c>
      <c r="E604" s="165">
        <v>44</v>
      </c>
      <c r="F604" s="165"/>
    </row>
    <row r="605" spans="1:6" x14ac:dyDescent="0.35">
      <c r="A605" t="s">
        <v>127</v>
      </c>
      <c r="B605" s="165" t="s">
        <v>120</v>
      </c>
      <c r="C605" s="165">
        <v>2017</v>
      </c>
      <c r="D605" s="165">
        <v>6</v>
      </c>
      <c r="E605" s="165">
        <v>44</v>
      </c>
      <c r="F605" s="165"/>
    </row>
    <row r="606" spans="1:6" x14ac:dyDescent="0.35">
      <c r="A606" t="s">
        <v>119</v>
      </c>
      <c r="B606" s="165" t="s">
        <v>120</v>
      </c>
      <c r="C606" s="165">
        <v>2017</v>
      </c>
      <c r="D606" s="165">
        <v>7</v>
      </c>
      <c r="E606" s="165">
        <v>34</v>
      </c>
      <c r="F606" s="165"/>
    </row>
    <row r="607" spans="1:6" x14ac:dyDescent="0.35">
      <c r="A607" t="s">
        <v>127</v>
      </c>
      <c r="B607" s="165" t="s">
        <v>120</v>
      </c>
      <c r="C607" s="165">
        <v>2017</v>
      </c>
      <c r="D607" s="165">
        <v>7</v>
      </c>
      <c r="E607" s="165">
        <v>34</v>
      </c>
      <c r="F607" s="165"/>
    </row>
    <row r="608" spans="1:6" x14ac:dyDescent="0.35">
      <c r="A608" t="s">
        <v>119</v>
      </c>
      <c r="B608" s="165" t="s">
        <v>120</v>
      </c>
      <c r="C608" s="165">
        <v>2017</v>
      </c>
      <c r="D608" s="165">
        <v>8</v>
      </c>
      <c r="E608" s="165">
        <v>45</v>
      </c>
      <c r="F608" s="165"/>
    </row>
    <row r="609" spans="1:6" x14ac:dyDescent="0.35">
      <c r="A609" t="s">
        <v>127</v>
      </c>
      <c r="B609" s="165" t="s">
        <v>120</v>
      </c>
      <c r="C609" s="165">
        <v>2017</v>
      </c>
      <c r="D609" s="165">
        <v>8</v>
      </c>
      <c r="E609" s="165">
        <v>45</v>
      </c>
      <c r="F609" s="165"/>
    </row>
    <row r="610" spans="1:6" x14ac:dyDescent="0.35">
      <c r="A610" t="s">
        <v>119</v>
      </c>
      <c r="B610" s="165" t="s">
        <v>120</v>
      </c>
      <c r="C610" s="165">
        <v>2017</v>
      </c>
      <c r="D610" s="165">
        <v>9</v>
      </c>
      <c r="E610" s="165">
        <v>33</v>
      </c>
      <c r="F610" s="165"/>
    </row>
    <row r="611" spans="1:6" x14ac:dyDescent="0.35">
      <c r="A611" t="s">
        <v>127</v>
      </c>
      <c r="B611" s="165" t="s">
        <v>120</v>
      </c>
      <c r="C611" s="165">
        <v>2017</v>
      </c>
      <c r="D611" s="165">
        <v>9</v>
      </c>
      <c r="E611" s="165">
        <v>33</v>
      </c>
      <c r="F611" s="165"/>
    </row>
    <row r="612" spans="1:6" x14ac:dyDescent="0.35">
      <c r="A612" t="s">
        <v>119</v>
      </c>
      <c r="B612" s="165" t="s">
        <v>120</v>
      </c>
      <c r="C612" s="165">
        <v>2017</v>
      </c>
      <c r="D612" s="165">
        <v>10</v>
      </c>
      <c r="E612" s="165">
        <v>42</v>
      </c>
      <c r="F612" s="165"/>
    </row>
    <row r="613" spans="1:6" x14ac:dyDescent="0.35">
      <c r="A613" t="s">
        <v>127</v>
      </c>
      <c r="B613" s="165" t="s">
        <v>120</v>
      </c>
      <c r="C613" s="165">
        <v>2017</v>
      </c>
      <c r="D613" s="165">
        <v>10</v>
      </c>
      <c r="E613" s="165">
        <v>42</v>
      </c>
      <c r="F613" s="165"/>
    </row>
    <row r="614" spans="1:6" x14ac:dyDescent="0.35">
      <c r="A614" t="s">
        <v>119</v>
      </c>
      <c r="B614" s="165" t="s">
        <v>120</v>
      </c>
      <c r="C614" s="165">
        <v>2017</v>
      </c>
      <c r="D614" s="165">
        <v>11</v>
      </c>
      <c r="E614" s="165">
        <v>26</v>
      </c>
      <c r="F614" s="165"/>
    </row>
    <row r="615" spans="1:6" x14ac:dyDescent="0.35">
      <c r="A615" t="s">
        <v>127</v>
      </c>
      <c r="B615" s="165" t="s">
        <v>120</v>
      </c>
      <c r="C615" s="165">
        <v>2017</v>
      </c>
      <c r="D615" s="165">
        <v>11</v>
      </c>
      <c r="E615" s="165">
        <v>26</v>
      </c>
      <c r="F615" s="165"/>
    </row>
    <row r="616" spans="1:6" x14ac:dyDescent="0.35">
      <c r="A616" t="s">
        <v>119</v>
      </c>
      <c r="B616" s="165" t="s">
        <v>120</v>
      </c>
      <c r="C616" s="165">
        <v>2017</v>
      </c>
      <c r="D616" s="165">
        <v>12</v>
      </c>
      <c r="E616" s="165">
        <v>33</v>
      </c>
      <c r="F616" s="165"/>
    </row>
    <row r="617" spans="1:6" x14ac:dyDescent="0.35">
      <c r="A617" t="s">
        <v>127</v>
      </c>
      <c r="B617" s="165" t="s">
        <v>120</v>
      </c>
      <c r="C617" s="165">
        <v>2017</v>
      </c>
      <c r="D617" s="165">
        <v>12</v>
      </c>
      <c r="E617" s="165">
        <v>33</v>
      </c>
      <c r="F617" s="165"/>
    </row>
    <row r="618" spans="1:6" x14ac:dyDescent="0.35">
      <c r="A618" t="s">
        <v>119</v>
      </c>
      <c r="B618" s="165" t="s">
        <v>120</v>
      </c>
      <c r="C618" s="165">
        <v>2018</v>
      </c>
      <c r="D618" s="165">
        <v>1</v>
      </c>
      <c r="E618" s="165">
        <v>33</v>
      </c>
      <c r="F618" s="165"/>
    </row>
    <row r="619" spans="1:6" x14ac:dyDescent="0.35">
      <c r="A619" t="s">
        <v>127</v>
      </c>
      <c r="B619" s="165" t="s">
        <v>120</v>
      </c>
      <c r="C619" s="165">
        <v>2018</v>
      </c>
      <c r="D619" s="165">
        <v>1</v>
      </c>
      <c r="E619" s="165">
        <v>33</v>
      </c>
      <c r="F619" s="165"/>
    </row>
    <row r="620" spans="1:6" x14ac:dyDescent="0.35">
      <c r="A620" t="s">
        <v>119</v>
      </c>
      <c r="B620" s="165" t="s">
        <v>120</v>
      </c>
      <c r="C620" s="165">
        <v>2018</v>
      </c>
      <c r="D620" s="165">
        <v>2</v>
      </c>
      <c r="E620" s="165">
        <v>33</v>
      </c>
      <c r="F620" s="165"/>
    </row>
    <row r="621" spans="1:6" x14ac:dyDescent="0.35">
      <c r="A621" t="s">
        <v>127</v>
      </c>
      <c r="B621" s="165" t="s">
        <v>120</v>
      </c>
      <c r="C621" s="165">
        <v>2018</v>
      </c>
      <c r="D621" s="165">
        <v>2</v>
      </c>
      <c r="E621" s="165">
        <v>33</v>
      </c>
      <c r="F621" s="165"/>
    </row>
    <row r="622" spans="1:6" x14ac:dyDescent="0.35">
      <c r="A622" t="s">
        <v>119</v>
      </c>
      <c r="B622" s="165" t="s">
        <v>120</v>
      </c>
      <c r="C622" s="165">
        <v>2018</v>
      </c>
      <c r="D622" s="165">
        <v>3</v>
      </c>
      <c r="E622" s="165">
        <v>43</v>
      </c>
      <c r="F622" s="165"/>
    </row>
    <row r="623" spans="1:6" x14ac:dyDescent="0.35">
      <c r="A623" t="s">
        <v>127</v>
      </c>
      <c r="B623" s="165" t="s">
        <v>120</v>
      </c>
      <c r="C623" s="165">
        <v>2018</v>
      </c>
      <c r="D623" s="165">
        <v>3</v>
      </c>
      <c r="E623" s="165">
        <v>43</v>
      </c>
      <c r="F623" s="165"/>
    </row>
    <row r="624" spans="1:6" x14ac:dyDescent="0.35">
      <c r="A624" t="s">
        <v>119</v>
      </c>
      <c r="B624" s="165" t="s">
        <v>120</v>
      </c>
      <c r="C624" s="165">
        <v>2018</v>
      </c>
      <c r="D624" s="165">
        <v>4</v>
      </c>
      <c r="E624" s="165">
        <v>31</v>
      </c>
      <c r="F624" s="165"/>
    </row>
    <row r="625" spans="1:6" x14ac:dyDescent="0.35">
      <c r="A625" t="s">
        <v>127</v>
      </c>
      <c r="B625" s="165" t="s">
        <v>120</v>
      </c>
      <c r="C625" s="165">
        <v>2018</v>
      </c>
      <c r="D625" s="165">
        <v>4</v>
      </c>
      <c r="E625" s="165">
        <v>31</v>
      </c>
      <c r="F625" s="165"/>
    </row>
    <row r="626" spans="1:6" x14ac:dyDescent="0.35">
      <c r="A626" t="s">
        <v>119</v>
      </c>
      <c r="B626" s="165" t="s">
        <v>120</v>
      </c>
      <c r="C626" s="165">
        <v>2018</v>
      </c>
      <c r="D626" s="165">
        <v>5</v>
      </c>
      <c r="E626" s="165">
        <v>34</v>
      </c>
      <c r="F626" s="165"/>
    </row>
    <row r="627" spans="1:6" x14ac:dyDescent="0.35">
      <c r="A627" t="s">
        <v>127</v>
      </c>
      <c r="B627" s="165" t="s">
        <v>120</v>
      </c>
      <c r="C627" s="165">
        <v>2018</v>
      </c>
      <c r="D627" s="165">
        <v>5</v>
      </c>
      <c r="E627" s="165">
        <v>34</v>
      </c>
      <c r="F627" s="165"/>
    </row>
    <row r="628" spans="1:6" x14ac:dyDescent="0.35">
      <c r="A628" t="s">
        <v>119</v>
      </c>
      <c r="B628" s="165" t="s">
        <v>120</v>
      </c>
      <c r="C628" s="165">
        <v>2018</v>
      </c>
      <c r="D628" s="165">
        <v>6</v>
      </c>
      <c r="E628" s="165">
        <v>43</v>
      </c>
      <c r="F628" s="165"/>
    </row>
    <row r="629" spans="1:6" x14ac:dyDescent="0.35">
      <c r="A629" t="s">
        <v>127</v>
      </c>
      <c r="B629" s="165" t="s">
        <v>120</v>
      </c>
      <c r="C629" s="165">
        <v>2018</v>
      </c>
      <c r="D629" s="165">
        <v>6</v>
      </c>
      <c r="E629" s="165">
        <v>43</v>
      </c>
      <c r="F629" s="165"/>
    </row>
    <row r="630" spans="1:6" x14ac:dyDescent="0.35">
      <c r="A630" t="s">
        <v>119</v>
      </c>
      <c r="B630" s="165" t="s">
        <v>120</v>
      </c>
      <c r="C630" s="165">
        <v>2018</v>
      </c>
      <c r="D630" s="165">
        <v>7</v>
      </c>
      <c r="E630" s="165">
        <v>32</v>
      </c>
      <c r="F630" s="165"/>
    </row>
    <row r="631" spans="1:6" x14ac:dyDescent="0.35">
      <c r="A631" t="s">
        <v>127</v>
      </c>
      <c r="B631" s="165" t="s">
        <v>120</v>
      </c>
      <c r="C631" s="165">
        <v>2018</v>
      </c>
      <c r="D631" s="165">
        <v>7</v>
      </c>
      <c r="E631" s="165">
        <v>32</v>
      </c>
      <c r="F631" s="165"/>
    </row>
    <row r="632" spans="1:6" x14ac:dyDescent="0.35">
      <c r="A632" t="s">
        <v>119</v>
      </c>
      <c r="B632" s="165" t="s">
        <v>120</v>
      </c>
      <c r="C632" s="165">
        <v>2018</v>
      </c>
      <c r="D632" s="165">
        <v>8</v>
      </c>
      <c r="E632" s="165">
        <v>47</v>
      </c>
      <c r="F632" s="165"/>
    </row>
    <row r="633" spans="1:6" x14ac:dyDescent="0.35">
      <c r="A633" t="s">
        <v>127</v>
      </c>
      <c r="B633" s="165" t="s">
        <v>120</v>
      </c>
      <c r="C633" s="165">
        <v>2018</v>
      </c>
      <c r="D633" s="165">
        <v>8</v>
      </c>
      <c r="E633" s="165">
        <v>47</v>
      </c>
      <c r="F633" s="165"/>
    </row>
    <row r="634" spans="1:6" x14ac:dyDescent="0.35">
      <c r="A634" t="s">
        <v>119</v>
      </c>
      <c r="B634" s="165" t="s">
        <v>120</v>
      </c>
      <c r="C634" s="165">
        <v>2018</v>
      </c>
      <c r="D634" s="165">
        <v>9</v>
      </c>
      <c r="E634" s="165">
        <v>23</v>
      </c>
      <c r="F634" s="165"/>
    </row>
    <row r="635" spans="1:6" x14ac:dyDescent="0.35">
      <c r="A635" t="s">
        <v>127</v>
      </c>
      <c r="B635" s="165" t="s">
        <v>120</v>
      </c>
      <c r="C635" s="165">
        <v>2018</v>
      </c>
      <c r="D635" s="165">
        <v>9</v>
      </c>
      <c r="E635" s="165">
        <v>23</v>
      </c>
      <c r="F635" s="165"/>
    </row>
    <row r="636" spans="1:6" x14ac:dyDescent="0.35">
      <c r="A636" t="s">
        <v>119</v>
      </c>
      <c r="B636" s="165" t="s">
        <v>120</v>
      </c>
      <c r="C636" s="165">
        <v>2018</v>
      </c>
      <c r="D636" s="165">
        <v>10</v>
      </c>
      <c r="E636" s="165">
        <v>46</v>
      </c>
      <c r="F636" s="165"/>
    </row>
    <row r="637" spans="1:6" x14ac:dyDescent="0.35">
      <c r="A637" t="s">
        <v>127</v>
      </c>
      <c r="B637" s="165" t="s">
        <v>120</v>
      </c>
      <c r="C637" s="165">
        <v>2018</v>
      </c>
      <c r="D637" s="165">
        <v>10</v>
      </c>
      <c r="E637" s="165">
        <v>46</v>
      </c>
      <c r="F637" s="165"/>
    </row>
    <row r="638" spans="1:6" x14ac:dyDescent="0.35">
      <c r="A638" t="s">
        <v>119</v>
      </c>
      <c r="B638" s="165" t="s">
        <v>120</v>
      </c>
      <c r="C638" s="165">
        <v>2018</v>
      </c>
      <c r="D638" s="165">
        <v>11</v>
      </c>
      <c r="E638" s="165">
        <v>35</v>
      </c>
      <c r="F638" s="165"/>
    </row>
    <row r="639" spans="1:6" x14ac:dyDescent="0.35">
      <c r="A639" t="s">
        <v>127</v>
      </c>
      <c r="B639" s="165" t="s">
        <v>120</v>
      </c>
      <c r="C639" s="165">
        <v>2018</v>
      </c>
      <c r="D639" s="165">
        <v>11</v>
      </c>
      <c r="E639" s="165">
        <v>35</v>
      </c>
      <c r="F639" s="165"/>
    </row>
    <row r="640" spans="1:6" x14ac:dyDescent="0.35">
      <c r="A640" t="s">
        <v>119</v>
      </c>
      <c r="B640" s="165" t="s">
        <v>120</v>
      </c>
      <c r="C640" s="165">
        <v>2018</v>
      </c>
      <c r="D640" s="165">
        <v>12</v>
      </c>
      <c r="E640" s="165">
        <v>32</v>
      </c>
      <c r="F640" s="165"/>
    </row>
    <row r="641" spans="1:6" x14ac:dyDescent="0.35">
      <c r="A641" t="s">
        <v>127</v>
      </c>
      <c r="B641" s="165" t="s">
        <v>120</v>
      </c>
      <c r="C641" s="165">
        <v>2018</v>
      </c>
      <c r="D641" s="165">
        <v>12</v>
      </c>
      <c r="E641" s="165">
        <v>32</v>
      </c>
      <c r="F641" s="165"/>
    </row>
    <row r="642" spans="1:6" x14ac:dyDescent="0.35">
      <c r="A642" t="s">
        <v>119</v>
      </c>
      <c r="B642" s="165" t="s">
        <v>120</v>
      </c>
      <c r="C642" s="165">
        <v>2019</v>
      </c>
      <c r="D642" s="165">
        <v>1</v>
      </c>
      <c r="E642" s="165">
        <v>41</v>
      </c>
      <c r="F642" s="165"/>
    </row>
    <row r="643" spans="1:6" x14ac:dyDescent="0.35">
      <c r="A643" t="s">
        <v>127</v>
      </c>
      <c r="B643" s="165" t="s">
        <v>120</v>
      </c>
      <c r="C643" s="165">
        <v>2019</v>
      </c>
      <c r="D643" s="165">
        <v>1</v>
      </c>
      <c r="E643" s="165">
        <v>41</v>
      </c>
      <c r="F643" s="165"/>
    </row>
    <row r="644" spans="1:6" x14ac:dyDescent="0.35">
      <c r="A644" t="s">
        <v>119</v>
      </c>
      <c r="B644" s="165" t="s">
        <v>120</v>
      </c>
      <c r="C644" s="165">
        <v>2019</v>
      </c>
      <c r="D644" s="165">
        <v>2</v>
      </c>
      <c r="E644" s="165">
        <v>46</v>
      </c>
      <c r="F644" s="165"/>
    </row>
    <row r="645" spans="1:6" x14ac:dyDescent="0.35">
      <c r="A645" t="s">
        <v>127</v>
      </c>
      <c r="B645" s="165" t="s">
        <v>120</v>
      </c>
      <c r="C645" s="165">
        <v>2019</v>
      </c>
      <c r="D645" s="165">
        <v>2</v>
      </c>
      <c r="E645" s="165">
        <v>46</v>
      </c>
      <c r="F645" s="165"/>
    </row>
    <row r="646" spans="1:6" x14ac:dyDescent="0.35">
      <c r="A646" t="s">
        <v>119</v>
      </c>
      <c r="B646" s="165" t="s">
        <v>120</v>
      </c>
      <c r="C646" s="165">
        <v>2019</v>
      </c>
      <c r="D646" s="165">
        <v>3</v>
      </c>
      <c r="E646" s="165">
        <v>32</v>
      </c>
      <c r="F646" s="165"/>
    </row>
    <row r="647" spans="1:6" x14ac:dyDescent="0.35">
      <c r="A647" t="s">
        <v>127</v>
      </c>
      <c r="B647" s="165" t="s">
        <v>120</v>
      </c>
      <c r="C647" s="165">
        <v>2019</v>
      </c>
      <c r="D647" s="165">
        <v>3</v>
      </c>
      <c r="E647" s="165">
        <v>32</v>
      </c>
      <c r="F647" s="165"/>
    </row>
    <row r="648" spans="1:6" x14ac:dyDescent="0.35">
      <c r="A648" t="s">
        <v>119</v>
      </c>
      <c r="B648" s="165" t="s">
        <v>120</v>
      </c>
      <c r="C648" s="165">
        <v>2019</v>
      </c>
      <c r="D648" s="165">
        <v>4</v>
      </c>
      <c r="E648" s="165">
        <v>28</v>
      </c>
      <c r="F648" s="165"/>
    </row>
    <row r="649" spans="1:6" x14ac:dyDescent="0.35">
      <c r="A649" t="s">
        <v>127</v>
      </c>
      <c r="B649" s="165" t="s">
        <v>120</v>
      </c>
      <c r="C649" s="165">
        <v>2019</v>
      </c>
      <c r="D649" s="165">
        <v>4</v>
      </c>
      <c r="E649" s="165">
        <v>28</v>
      </c>
      <c r="F649" s="165"/>
    </row>
    <row r="650" spans="1:6" x14ac:dyDescent="0.35">
      <c r="A650" t="s">
        <v>119</v>
      </c>
      <c r="B650" s="165" t="s">
        <v>120</v>
      </c>
      <c r="C650" s="165">
        <v>2019</v>
      </c>
      <c r="D650" s="165">
        <v>5</v>
      </c>
      <c r="E650" s="165">
        <v>32</v>
      </c>
      <c r="F650" s="165"/>
    </row>
    <row r="651" spans="1:6" x14ac:dyDescent="0.35">
      <c r="A651" t="s">
        <v>127</v>
      </c>
      <c r="B651" s="165" t="s">
        <v>120</v>
      </c>
      <c r="C651" s="165">
        <v>2019</v>
      </c>
      <c r="D651" s="165">
        <v>5</v>
      </c>
      <c r="E651" s="165">
        <v>32</v>
      </c>
      <c r="F651" s="165"/>
    </row>
    <row r="652" spans="1:6" x14ac:dyDescent="0.35">
      <c r="A652" t="s">
        <v>119</v>
      </c>
      <c r="B652" s="165" t="s">
        <v>120</v>
      </c>
      <c r="C652" s="165">
        <v>2019</v>
      </c>
      <c r="D652" s="165">
        <v>6</v>
      </c>
      <c r="E652" s="165">
        <v>22</v>
      </c>
      <c r="F652" s="165"/>
    </row>
    <row r="653" spans="1:6" x14ac:dyDescent="0.35">
      <c r="A653" t="s">
        <v>127</v>
      </c>
      <c r="B653" s="165" t="s">
        <v>120</v>
      </c>
      <c r="C653" s="165">
        <v>2019</v>
      </c>
      <c r="D653" s="165">
        <v>6</v>
      </c>
      <c r="E653" s="165">
        <v>22</v>
      </c>
      <c r="F653" s="165"/>
    </row>
    <row r="654" spans="1:6" x14ac:dyDescent="0.35">
      <c r="A654" t="s">
        <v>119</v>
      </c>
      <c r="B654" s="165" t="s">
        <v>120</v>
      </c>
      <c r="C654" s="165">
        <v>2019</v>
      </c>
      <c r="D654" s="165">
        <v>7</v>
      </c>
      <c r="E654" s="165">
        <v>44</v>
      </c>
      <c r="F654" s="165"/>
    </row>
    <row r="655" spans="1:6" x14ac:dyDescent="0.35">
      <c r="A655" t="s">
        <v>127</v>
      </c>
      <c r="B655" s="165" t="s">
        <v>120</v>
      </c>
      <c r="C655" s="165">
        <v>2019</v>
      </c>
      <c r="D655" s="165">
        <v>7</v>
      </c>
      <c r="E655" s="165">
        <v>44</v>
      </c>
      <c r="F655" s="165"/>
    </row>
    <row r="656" spans="1:6" x14ac:dyDescent="0.35">
      <c r="A656" t="s">
        <v>119</v>
      </c>
      <c r="B656" s="165" t="s">
        <v>120</v>
      </c>
      <c r="C656" s="165">
        <v>2019</v>
      </c>
      <c r="D656" s="165">
        <v>8</v>
      </c>
      <c r="E656" s="165">
        <v>28</v>
      </c>
      <c r="F656" s="165"/>
    </row>
    <row r="657" spans="1:6" x14ac:dyDescent="0.35">
      <c r="A657" t="s">
        <v>127</v>
      </c>
      <c r="B657" s="165" t="s">
        <v>120</v>
      </c>
      <c r="C657" s="165">
        <v>2019</v>
      </c>
      <c r="D657" s="165">
        <v>8</v>
      </c>
      <c r="E657" s="165">
        <v>28</v>
      </c>
      <c r="F657" s="165"/>
    </row>
    <row r="658" spans="1:6" x14ac:dyDescent="0.35">
      <c r="A658" t="s">
        <v>119</v>
      </c>
      <c r="B658" s="165" t="s">
        <v>120</v>
      </c>
      <c r="C658" s="165">
        <v>2019</v>
      </c>
      <c r="D658" s="165">
        <v>9</v>
      </c>
      <c r="E658" s="165">
        <v>30</v>
      </c>
      <c r="F658" s="165"/>
    </row>
    <row r="659" spans="1:6" x14ac:dyDescent="0.35">
      <c r="A659" t="s">
        <v>127</v>
      </c>
      <c r="B659" s="165" t="s">
        <v>120</v>
      </c>
      <c r="C659" s="165">
        <v>2019</v>
      </c>
      <c r="D659" s="165">
        <v>9</v>
      </c>
      <c r="E659" s="165">
        <v>30</v>
      </c>
      <c r="F659" s="165"/>
    </row>
    <row r="660" spans="1:6" x14ac:dyDescent="0.35">
      <c r="A660" t="s">
        <v>119</v>
      </c>
      <c r="B660" s="165" t="s">
        <v>120</v>
      </c>
      <c r="C660" s="165">
        <v>2019</v>
      </c>
      <c r="D660" s="165">
        <v>10</v>
      </c>
      <c r="E660" s="165">
        <v>49</v>
      </c>
      <c r="F660" s="165"/>
    </row>
    <row r="661" spans="1:6" x14ac:dyDescent="0.35">
      <c r="A661" t="s">
        <v>127</v>
      </c>
      <c r="B661" s="165" t="s">
        <v>120</v>
      </c>
      <c r="C661" s="165">
        <v>2019</v>
      </c>
      <c r="D661" s="165">
        <v>10</v>
      </c>
      <c r="E661" s="165">
        <v>49</v>
      </c>
      <c r="F661" s="165"/>
    </row>
    <row r="662" spans="1:6" x14ac:dyDescent="0.35">
      <c r="A662" t="s">
        <v>119</v>
      </c>
      <c r="B662" s="165" t="s">
        <v>120</v>
      </c>
      <c r="C662" s="165">
        <v>2019</v>
      </c>
      <c r="D662" s="165">
        <v>11</v>
      </c>
      <c r="E662" s="165">
        <v>21</v>
      </c>
      <c r="F662" s="165"/>
    </row>
    <row r="663" spans="1:6" x14ac:dyDescent="0.35">
      <c r="A663" t="s">
        <v>127</v>
      </c>
      <c r="B663" s="165" t="s">
        <v>120</v>
      </c>
      <c r="C663" s="165">
        <v>2019</v>
      </c>
      <c r="D663" s="165">
        <v>11</v>
      </c>
      <c r="E663" s="165">
        <v>21</v>
      </c>
      <c r="F663" s="165"/>
    </row>
    <row r="664" spans="1:6" x14ac:dyDescent="0.35">
      <c r="A664" t="s">
        <v>121</v>
      </c>
      <c r="B664" s="165" t="s">
        <v>122</v>
      </c>
      <c r="C664" s="165">
        <v>2013</v>
      </c>
      <c r="D664" s="165">
        <v>1</v>
      </c>
      <c r="E664" s="165">
        <v>66</v>
      </c>
      <c r="F664" s="165"/>
    </row>
    <row r="665" spans="1:6" x14ac:dyDescent="0.35">
      <c r="A665" t="s">
        <v>123</v>
      </c>
      <c r="B665" s="165" t="s">
        <v>122</v>
      </c>
      <c r="C665" s="165">
        <v>2013</v>
      </c>
      <c r="D665" s="165">
        <v>1</v>
      </c>
      <c r="E665" s="165">
        <v>66</v>
      </c>
      <c r="F665" s="165"/>
    </row>
    <row r="666" spans="1:6" x14ac:dyDescent="0.35">
      <c r="A666" t="s">
        <v>121</v>
      </c>
      <c r="B666" s="165" t="s">
        <v>122</v>
      </c>
      <c r="C666" s="165">
        <v>2013</v>
      </c>
      <c r="D666" s="165">
        <v>2</v>
      </c>
      <c r="E666" s="165">
        <v>58</v>
      </c>
      <c r="F666" s="165"/>
    </row>
    <row r="667" spans="1:6" x14ac:dyDescent="0.35">
      <c r="A667" t="s">
        <v>123</v>
      </c>
      <c r="B667" s="165" t="s">
        <v>122</v>
      </c>
      <c r="C667" s="165">
        <v>2013</v>
      </c>
      <c r="D667" s="165">
        <v>2</v>
      </c>
      <c r="E667" s="165">
        <v>58</v>
      </c>
      <c r="F667" s="165"/>
    </row>
    <row r="668" spans="1:6" x14ac:dyDescent="0.35">
      <c r="A668" t="s">
        <v>121</v>
      </c>
      <c r="B668" s="165" t="s">
        <v>122</v>
      </c>
      <c r="C668" s="165">
        <v>2013</v>
      </c>
      <c r="D668" s="165">
        <v>3</v>
      </c>
      <c r="E668" s="165">
        <v>62</v>
      </c>
      <c r="F668" s="165"/>
    </row>
    <row r="669" spans="1:6" x14ac:dyDescent="0.35">
      <c r="A669" t="s">
        <v>123</v>
      </c>
      <c r="B669" s="165" t="s">
        <v>122</v>
      </c>
      <c r="C669" s="165">
        <v>2013</v>
      </c>
      <c r="D669" s="165">
        <v>3</v>
      </c>
      <c r="E669" s="165">
        <v>62</v>
      </c>
      <c r="F669" s="165"/>
    </row>
    <row r="670" spans="1:6" x14ac:dyDescent="0.35">
      <c r="A670" t="s">
        <v>121</v>
      </c>
      <c r="B670" s="165" t="s">
        <v>122</v>
      </c>
      <c r="C670" s="165">
        <v>2013</v>
      </c>
      <c r="D670" s="165">
        <v>4</v>
      </c>
      <c r="E670" s="165">
        <v>59</v>
      </c>
      <c r="F670" s="165"/>
    </row>
    <row r="671" spans="1:6" x14ac:dyDescent="0.35">
      <c r="A671" t="s">
        <v>123</v>
      </c>
      <c r="B671" s="165" t="s">
        <v>122</v>
      </c>
      <c r="C671" s="165">
        <v>2013</v>
      </c>
      <c r="D671" s="165">
        <v>4</v>
      </c>
      <c r="E671" s="165">
        <v>59</v>
      </c>
      <c r="F671" s="165"/>
    </row>
    <row r="672" spans="1:6" x14ac:dyDescent="0.35">
      <c r="A672" t="s">
        <v>121</v>
      </c>
      <c r="B672" s="165" t="s">
        <v>122</v>
      </c>
      <c r="C672" s="165">
        <v>2013</v>
      </c>
      <c r="D672" s="165">
        <v>5</v>
      </c>
      <c r="E672" s="165">
        <v>49</v>
      </c>
      <c r="F672" s="165"/>
    </row>
    <row r="673" spans="1:6" x14ac:dyDescent="0.35">
      <c r="A673" t="s">
        <v>123</v>
      </c>
      <c r="B673" s="165" t="s">
        <v>122</v>
      </c>
      <c r="C673" s="165">
        <v>2013</v>
      </c>
      <c r="D673" s="165">
        <v>5</v>
      </c>
      <c r="E673" s="165">
        <v>49</v>
      </c>
      <c r="F673" s="165"/>
    </row>
    <row r="674" spans="1:6" x14ac:dyDescent="0.35">
      <c r="A674" t="s">
        <v>121</v>
      </c>
      <c r="B674" s="165" t="s">
        <v>122</v>
      </c>
      <c r="C674" s="165">
        <v>2013</v>
      </c>
      <c r="D674" s="165">
        <v>6</v>
      </c>
      <c r="E674" s="165">
        <v>73</v>
      </c>
      <c r="F674" s="165"/>
    </row>
    <row r="675" spans="1:6" x14ac:dyDescent="0.35">
      <c r="A675" t="s">
        <v>123</v>
      </c>
      <c r="B675" s="165" t="s">
        <v>122</v>
      </c>
      <c r="C675" s="165">
        <v>2013</v>
      </c>
      <c r="D675" s="165">
        <v>6</v>
      </c>
      <c r="E675" s="165">
        <v>73</v>
      </c>
      <c r="F675" s="165"/>
    </row>
    <row r="676" spans="1:6" x14ac:dyDescent="0.35">
      <c r="A676" t="s">
        <v>121</v>
      </c>
      <c r="B676" s="165" t="s">
        <v>122</v>
      </c>
      <c r="C676" s="165">
        <v>2013</v>
      </c>
      <c r="D676" s="165">
        <v>7</v>
      </c>
      <c r="E676" s="165">
        <v>58</v>
      </c>
      <c r="F676" s="165"/>
    </row>
    <row r="677" spans="1:6" x14ac:dyDescent="0.35">
      <c r="A677" t="s">
        <v>123</v>
      </c>
      <c r="B677" s="165" t="s">
        <v>122</v>
      </c>
      <c r="C677" s="165">
        <v>2013</v>
      </c>
      <c r="D677" s="165">
        <v>7</v>
      </c>
      <c r="E677" s="165">
        <v>58</v>
      </c>
      <c r="F677" s="165"/>
    </row>
    <row r="678" spans="1:6" x14ac:dyDescent="0.35">
      <c r="A678" t="s">
        <v>121</v>
      </c>
      <c r="B678" s="165" t="s">
        <v>122</v>
      </c>
      <c r="C678" s="165">
        <v>2013</v>
      </c>
      <c r="D678" s="165">
        <v>8</v>
      </c>
      <c r="E678" s="165">
        <v>52</v>
      </c>
      <c r="F678" s="165"/>
    </row>
    <row r="679" spans="1:6" x14ac:dyDescent="0.35">
      <c r="A679" t="s">
        <v>123</v>
      </c>
      <c r="B679" s="165" t="s">
        <v>122</v>
      </c>
      <c r="C679" s="165">
        <v>2013</v>
      </c>
      <c r="D679" s="165">
        <v>8</v>
      </c>
      <c r="E679" s="165">
        <v>52</v>
      </c>
      <c r="F679" s="165"/>
    </row>
    <row r="680" spans="1:6" x14ac:dyDescent="0.35">
      <c r="A680" t="s">
        <v>121</v>
      </c>
      <c r="B680" s="165" t="s">
        <v>122</v>
      </c>
      <c r="C680" s="165">
        <v>2013</v>
      </c>
      <c r="D680" s="165">
        <v>9</v>
      </c>
      <c r="E680" s="165">
        <v>54</v>
      </c>
      <c r="F680" s="165"/>
    </row>
    <row r="681" spans="1:6" x14ac:dyDescent="0.35">
      <c r="A681" t="s">
        <v>123</v>
      </c>
      <c r="B681" s="165" t="s">
        <v>122</v>
      </c>
      <c r="C681" s="165">
        <v>2013</v>
      </c>
      <c r="D681" s="165">
        <v>9</v>
      </c>
      <c r="E681" s="165">
        <v>54</v>
      </c>
      <c r="F681" s="165"/>
    </row>
    <row r="682" spans="1:6" x14ac:dyDescent="0.35">
      <c r="A682" t="s">
        <v>121</v>
      </c>
      <c r="B682" s="165" t="s">
        <v>122</v>
      </c>
      <c r="C682" s="165">
        <v>2013</v>
      </c>
      <c r="D682" s="165">
        <v>10</v>
      </c>
      <c r="E682" s="165">
        <v>56</v>
      </c>
      <c r="F682" s="165"/>
    </row>
    <row r="683" spans="1:6" x14ac:dyDescent="0.35">
      <c r="A683" t="s">
        <v>123</v>
      </c>
      <c r="B683" s="165" t="s">
        <v>122</v>
      </c>
      <c r="C683" s="165">
        <v>2013</v>
      </c>
      <c r="D683" s="165">
        <v>10</v>
      </c>
      <c r="E683" s="165">
        <v>56</v>
      </c>
      <c r="F683" s="165"/>
    </row>
    <row r="684" spans="1:6" x14ac:dyDescent="0.35">
      <c r="A684" t="s">
        <v>121</v>
      </c>
      <c r="B684" s="165" t="s">
        <v>122</v>
      </c>
      <c r="C684" s="165">
        <v>2013</v>
      </c>
      <c r="D684" s="165">
        <v>11</v>
      </c>
      <c r="E684" s="165">
        <v>49</v>
      </c>
      <c r="F684" s="165"/>
    </row>
    <row r="685" spans="1:6" x14ac:dyDescent="0.35">
      <c r="A685" t="s">
        <v>123</v>
      </c>
      <c r="B685" s="165" t="s">
        <v>122</v>
      </c>
      <c r="C685" s="165">
        <v>2013</v>
      </c>
      <c r="D685" s="165">
        <v>11</v>
      </c>
      <c r="E685" s="165">
        <v>49</v>
      </c>
      <c r="F685" s="165"/>
    </row>
    <row r="686" spans="1:6" x14ac:dyDescent="0.35">
      <c r="A686" t="s">
        <v>121</v>
      </c>
      <c r="B686" s="165" t="s">
        <v>122</v>
      </c>
      <c r="C686" s="165">
        <v>2013</v>
      </c>
      <c r="D686" s="165">
        <v>12</v>
      </c>
      <c r="E686" s="165">
        <v>37</v>
      </c>
      <c r="F686" s="165"/>
    </row>
    <row r="687" spans="1:6" x14ac:dyDescent="0.35">
      <c r="A687" t="s">
        <v>123</v>
      </c>
      <c r="B687" s="165" t="s">
        <v>122</v>
      </c>
      <c r="C687" s="165">
        <v>2013</v>
      </c>
      <c r="D687" s="165">
        <v>12</v>
      </c>
      <c r="E687" s="165">
        <v>37</v>
      </c>
      <c r="F687" s="165"/>
    </row>
    <row r="688" spans="1:6" x14ac:dyDescent="0.35">
      <c r="A688" t="s">
        <v>121</v>
      </c>
      <c r="B688" s="165" t="s">
        <v>122</v>
      </c>
      <c r="C688" s="165">
        <v>2014</v>
      </c>
      <c r="D688" s="165">
        <v>1</v>
      </c>
      <c r="E688" s="165">
        <v>37</v>
      </c>
      <c r="F688" s="165"/>
    </row>
    <row r="689" spans="1:6" x14ac:dyDescent="0.35">
      <c r="A689" t="s">
        <v>123</v>
      </c>
      <c r="B689" s="165" t="s">
        <v>122</v>
      </c>
      <c r="C689" s="165">
        <v>2014</v>
      </c>
      <c r="D689" s="165">
        <v>1</v>
      </c>
      <c r="E689" s="165">
        <v>37</v>
      </c>
      <c r="F689" s="165"/>
    </row>
    <row r="690" spans="1:6" x14ac:dyDescent="0.35">
      <c r="A690" t="s">
        <v>121</v>
      </c>
      <c r="B690" s="165" t="s">
        <v>122</v>
      </c>
      <c r="C690" s="165">
        <v>2014</v>
      </c>
      <c r="D690" s="165">
        <v>2</v>
      </c>
      <c r="E690" s="165">
        <v>44</v>
      </c>
      <c r="F690" s="165"/>
    </row>
    <row r="691" spans="1:6" x14ac:dyDescent="0.35">
      <c r="A691" t="s">
        <v>123</v>
      </c>
      <c r="B691" s="165" t="s">
        <v>122</v>
      </c>
      <c r="C691" s="165">
        <v>2014</v>
      </c>
      <c r="D691" s="165">
        <v>2</v>
      </c>
      <c r="E691" s="165">
        <v>44</v>
      </c>
      <c r="F691" s="165"/>
    </row>
    <row r="692" spans="1:6" x14ac:dyDescent="0.35">
      <c r="A692" t="s">
        <v>121</v>
      </c>
      <c r="B692" s="165" t="s">
        <v>122</v>
      </c>
      <c r="C692" s="165">
        <v>2014</v>
      </c>
      <c r="D692" s="165">
        <v>3</v>
      </c>
      <c r="E692" s="165">
        <v>42</v>
      </c>
      <c r="F692" s="165"/>
    </row>
    <row r="693" spans="1:6" x14ac:dyDescent="0.35">
      <c r="A693" t="s">
        <v>123</v>
      </c>
      <c r="B693" s="165" t="s">
        <v>122</v>
      </c>
      <c r="C693" s="165">
        <v>2014</v>
      </c>
      <c r="D693" s="165">
        <v>3</v>
      </c>
      <c r="E693" s="165">
        <v>42</v>
      </c>
      <c r="F693" s="165"/>
    </row>
    <row r="694" spans="1:6" x14ac:dyDescent="0.35">
      <c r="A694" t="s">
        <v>121</v>
      </c>
      <c r="B694" s="165" t="s">
        <v>122</v>
      </c>
      <c r="C694" s="165">
        <v>2014</v>
      </c>
      <c r="D694" s="165">
        <v>4</v>
      </c>
      <c r="E694" s="165">
        <v>43</v>
      </c>
      <c r="F694" s="165"/>
    </row>
    <row r="695" spans="1:6" x14ac:dyDescent="0.35">
      <c r="A695" t="s">
        <v>123</v>
      </c>
      <c r="B695" s="165" t="s">
        <v>122</v>
      </c>
      <c r="C695" s="165">
        <v>2014</v>
      </c>
      <c r="D695" s="165">
        <v>4</v>
      </c>
      <c r="E695" s="165">
        <v>43</v>
      </c>
      <c r="F695" s="165"/>
    </row>
    <row r="696" spans="1:6" x14ac:dyDescent="0.35">
      <c r="A696" t="s">
        <v>121</v>
      </c>
      <c r="B696" s="165" t="s">
        <v>122</v>
      </c>
      <c r="C696" s="165">
        <v>2014</v>
      </c>
      <c r="D696" s="165">
        <v>5</v>
      </c>
      <c r="E696" s="165">
        <v>30</v>
      </c>
      <c r="F696" s="165"/>
    </row>
    <row r="697" spans="1:6" x14ac:dyDescent="0.35">
      <c r="A697" t="s">
        <v>123</v>
      </c>
      <c r="B697" s="165" t="s">
        <v>122</v>
      </c>
      <c r="C697" s="165">
        <v>2014</v>
      </c>
      <c r="D697" s="165">
        <v>5</v>
      </c>
      <c r="E697" s="165">
        <v>30</v>
      </c>
      <c r="F697" s="165"/>
    </row>
    <row r="698" spans="1:6" x14ac:dyDescent="0.35">
      <c r="A698" t="s">
        <v>121</v>
      </c>
      <c r="B698" s="165" t="s">
        <v>122</v>
      </c>
      <c r="C698" s="165">
        <v>2014</v>
      </c>
      <c r="D698" s="165">
        <v>6</v>
      </c>
      <c r="E698" s="165">
        <v>45</v>
      </c>
      <c r="F698" s="165"/>
    </row>
    <row r="699" spans="1:6" x14ac:dyDescent="0.35">
      <c r="A699" t="s">
        <v>123</v>
      </c>
      <c r="B699" s="165" t="s">
        <v>122</v>
      </c>
      <c r="C699" s="165">
        <v>2014</v>
      </c>
      <c r="D699" s="165">
        <v>6</v>
      </c>
      <c r="E699" s="165">
        <v>45</v>
      </c>
      <c r="F699" s="165"/>
    </row>
    <row r="700" spans="1:6" x14ac:dyDescent="0.35">
      <c r="A700" t="s">
        <v>121</v>
      </c>
      <c r="B700" s="165" t="s">
        <v>122</v>
      </c>
      <c r="C700" s="165">
        <v>2014</v>
      </c>
      <c r="D700" s="165">
        <v>7</v>
      </c>
      <c r="E700" s="165">
        <v>46</v>
      </c>
      <c r="F700" s="165"/>
    </row>
    <row r="701" spans="1:6" x14ac:dyDescent="0.35">
      <c r="A701" t="s">
        <v>123</v>
      </c>
      <c r="B701" s="165" t="s">
        <v>122</v>
      </c>
      <c r="C701" s="165">
        <v>2014</v>
      </c>
      <c r="D701" s="165">
        <v>7</v>
      </c>
      <c r="E701" s="165">
        <v>46</v>
      </c>
      <c r="F701" s="165"/>
    </row>
    <row r="702" spans="1:6" x14ac:dyDescent="0.35">
      <c r="A702" t="s">
        <v>121</v>
      </c>
      <c r="B702" s="165" t="s">
        <v>122</v>
      </c>
      <c r="C702" s="165">
        <v>2014</v>
      </c>
      <c r="D702" s="165">
        <v>8</v>
      </c>
      <c r="E702" s="165">
        <v>50</v>
      </c>
      <c r="F702" s="165"/>
    </row>
    <row r="703" spans="1:6" x14ac:dyDescent="0.35">
      <c r="A703" t="s">
        <v>123</v>
      </c>
      <c r="B703" s="165" t="s">
        <v>122</v>
      </c>
      <c r="C703" s="165">
        <v>2014</v>
      </c>
      <c r="D703" s="165">
        <v>8</v>
      </c>
      <c r="E703" s="165">
        <v>50</v>
      </c>
      <c r="F703" s="165"/>
    </row>
    <row r="704" spans="1:6" x14ac:dyDescent="0.35">
      <c r="A704" t="s">
        <v>121</v>
      </c>
      <c r="B704" s="165" t="s">
        <v>122</v>
      </c>
      <c r="C704" s="165">
        <v>2014</v>
      </c>
      <c r="D704" s="165">
        <v>9</v>
      </c>
      <c r="E704" s="165">
        <v>50</v>
      </c>
      <c r="F704" s="165"/>
    </row>
    <row r="705" spans="1:6" x14ac:dyDescent="0.35">
      <c r="A705" t="s">
        <v>123</v>
      </c>
      <c r="B705" s="165" t="s">
        <v>122</v>
      </c>
      <c r="C705" s="165">
        <v>2014</v>
      </c>
      <c r="D705" s="165">
        <v>9</v>
      </c>
      <c r="E705" s="165">
        <v>50</v>
      </c>
      <c r="F705" s="165"/>
    </row>
    <row r="706" spans="1:6" x14ac:dyDescent="0.35">
      <c r="A706" t="s">
        <v>121</v>
      </c>
      <c r="B706" s="165" t="s">
        <v>122</v>
      </c>
      <c r="C706" s="165">
        <v>2014</v>
      </c>
      <c r="D706" s="165">
        <v>10</v>
      </c>
      <c r="E706" s="165">
        <v>43</v>
      </c>
      <c r="F706" s="165"/>
    </row>
    <row r="707" spans="1:6" x14ac:dyDescent="0.35">
      <c r="A707" t="s">
        <v>123</v>
      </c>
      <c r="B707" s="165" t="s">
        <v>122</v>
      </c>
      <c r="C707" s="165">
        <v>2014</v>
      </c>
      <c r="D707" s="165">
        <v>10</v>
      </c>
      <c r="E707" s="165">
        <v>43</v>
      </c>
      <c r="F707" s="165"/>
    </row>
    <row r="708" spans="1:6" x14ac:dyDescent="0.35">
      <c r="A708" t="s">
        <v>121</v>
      </c>
      <c r="B708" s="165" t="s">
        <v>122</v>
      </c>
      <c r="C708" s="165">
        <v>2014</v>
      </c>
      <c r="D708" s="165">
        <v>11</v>
      </c>
      <c r="E708" s="165">
        <v>14</v>
      </c>
      <c r="F708" s="165"/>
    </row>
    <row r="709" spans="1:6" x14ac:dyDescent="0.35">
      <c r="A709" t="s">
        <v>123</v>
      </c>
      <c r="B709" s="165" t="s">
        <v>122</v>
      </c>
      <c r="C709" s="165">
        <v>2014</v>
      </c>
      <c r="D709" s="165">
        <v>11</v>
      </c>
      <c r="E709" s="165">
        <v>14</v>
      </c>
      <c r="F709" s="165"/>
    </row>
    <row r="710" spans="1:6" x14ac:dyDescent="0.35">
      <c r="A710" t="s">
        <v>121</v>
      </c>
      <c r="B710" s="165" t="s">
        <v>122</v>
      </c>
      <c r="C710" s="165">
        <v>2014</v>
      </c>
      <c r="D710" s="165">
        <v>12</v>
      </c>
      <c r="E710" s="165">
        <v>43</v>
      </c>
      <c r="F710" s="165"/>
    </row>
    <row r="711" spans="1:6" x14ac:dyDescent="0.35">
      <c r="A711" t="s">
        <v>123</v>
      </c>
      <c r="B711" s="165" t="s">
        <v>122</v>
      </c>
      <c r="C711" s="165">
        <v>2014</v>
      </c>
      <c r="D711" s="165">
        <v>12</v>
      </c>
      <c r="E711" s="165">
        <v>43</v>
      </c>
      <c r="F711" s="165"/>
    </row>
    <row r="712" spans="1:6" x14ac:dyDescent="0.35">
      <c r="A712" t="s">
        <v>121</v>
      </c>
      <c r="B712" s="165" t="s">
        <v>122</v>
      </c>
      <c r="C712" s="165">
        <v>2015</v>
      </c>
      <c r="D712" s="165">
        <v>1</v>
      </c>
      <c r="E712" s="165">
        <v>39</v>
      </c>
      <c r="F712" s="165"/>
    </row>
    <row r="713" spans="1:6" x14ac:dyDescent="0.35">
      <c r="A713" t="s">
        <v>123</v>
      </c>
      <c r="B713" s="165" t="s">
        <v>122</v>
      </c>
      <c r="C713" s="165">
        <v>2015</v>
      </c>
      <c r="D713" s="165">
        <v>1</v>
      </c>
      <c r="E713" s="165">
        <v>39</v>
      </c>
      <c r="F713" s="165"/>
    </row>
    <row r="714" spans="1:6" x14ac:dyDescent="0.35">
      <c r="A714" t="s">
        <v>121</v>
      </c>
      <c r="B714" s="165" t="s">
        <v>122</v>
      </c>
      <c r="C714" s="165">
        <v>2015</v>
      </c>
      <c r="D714" s="165">
        <v>2</v>
      </c>
      <c r="E714" s="165">
        <v>24</v>
      </c>
      <c r="F714" s="165"/>
    </row>
    <row r="715" spans="1:6" x14ac:dyDescent="0.35">
      <c r="A715" t="s">
        <v>123</v>
      </c>
      <c r="B715" s="165" t="s">
        <v>122</v>
      </c>
      <c r="C715" s="165">
        <v>2015</v>
      </c>
      <c r="D715" s="165">
        <v>2</v>
      </c>
      <c r="E715" s="165">
        <v>24</v>
      </c>
      <c r="F715" s="165"/>
    </row>
    <row r="716" spans="1:6" x14ac:dyDescent="0.35">
      <c r="A716" t="s">
        <v>121</v>
      </c>
      <c r="B716" s="165" t="s">
        <v>122</v>
      </c>
      <c r="C716" s="165">
        <v>2015</v>
      </c>
      <c r="D716" s="165">
        <v>3</v>
      </c>
      <c r="E716" s="165">
        <v>31</v>
      </c>
      <c r="F716" s="165"/>
    </row>
    <row r="717" spans="1:6" x14ac:dyDescent="0.35">
      <c r="A717" t="s">
        <v>123</v>
      </c>
      <c r="B717" s="165" t="s">
        <v>122</v>
      </c>
      <c r="C717" s="165">
        <v>2015</v>
      </c>
      <c r="D717" s="165">
        <v>3</v>
      </c>
      <c r="E717" s="165">
        <v>31</v>
      </c>
      <c r="F717" s="165"/>
    </row>
    <row r="718" spans="1:6" x14ac:dyDescent="0.35">
      <c r="A718" t="s">
        <v>121</v>
      </c>
      <c r="B718" s="165" t="s">
        <v>122</v>
      </c>
      <c r="C718" s="165">
        <v>2015</v>
      </c>
      <c r="D718" s="165">
        <v>4</v>
      </c>
      <c r="E718" s="165">
        <v>32</v>
      </c>
      <c r="F718" s="165"/>
    </row>
    <row r="719" spans="1:6" x14ac:dyDescent="0.35">
      <c r="A719" t="s">
        <v>123</v>
      </c>
      <c r="B719" s="165" t="s">
        <v>122</v>
      </c>
      <c r="C719" s="165">
        <v>2015</v>
      </c>
      <c r="D719" s="165">
        <v>4</v>
      </c>
      <c r="E719" s="165">
        <v>32</v>
      </c>
      <c r="F719" s="165"/>
    </row>
    <row r="720" spans="1:6" x14ac:dyDescent="0.35">
      <c r="A720" t="s">
        <v>121</v>
      </c>
      <c r="B720" s="165" t="s">
        <v>122</v>
      </c>
      <c r="C720" s="165">
        <v>2015</v>
      </c>
      <c r="D720" s="165">
        <v>5</v>
      </c>
      <c r="E720" s="165">
        <v>32</v>
      </c>
      <c r="F720" s="165"/>
    </row>
    <row r="721" spans="1:6" x14ac:dyDescent="0.35">
      <c r="A721" t="s">
        <v>123</v>
      </c>
      <c r="B721" s="165" t="s">
        <v>122</v>
      </c>
      <c r="C721" s="165">
        <v>2015</v>
      </c>
      <c r="D721" s="165">
        <v>5</v>
      </c>
      <c r="E721" s="165">
        <v>32</v>
      </c>
      <c r="F721" s="165"/>
    </row>
    <row r="722" spans="1:6" x14ac:dyDescent="0.35">
      <c r="A722" t="s">
        <v>121</v>
      </c>
      <c r="B722" s="165" t="s">
        <v>122</v>
      </c>
      <c r="C722" s="165">
        <v>2015</v>
      </c>
      <c r="D722" s="165">
        <v>6</v>
      </c>
      <c r="E722" s="165">
        <v>61</v>
      </c>
      <c r="F722" s="165"/>
    </row>
    <row r="723" spans="1:6" x14ac:dyDescent="0.35">
      <c r="A723" t="s">
        <v>123</v>
      </c>
      <c r="B723" s="165" t="s">
        <v>122</v>
      </c>
      <c r="C723" s="165">
        <v>2015</v>
      </c>
      <c r="D723" s="165">
        <v>6</v>
      </c>
      <c r="E723" s="165">
        <v>61</v>
      </c>
      <c r="F723" s="165"/>
    </row>
    <row r="724" spans="1:6" x14ac:dyDescent="0.35">
      <c r="A724" t="s">
        <v>121</v>
      </c>
      <c r="B724" s="165" t="s">
        <v>122</v>
      </c>
      <c r="C724" s="165">
        <v>2015</v>
      </c>
      <c r="D724" s="165">
        <v>7</v>
      </c>
      <c r="E724" s="165">
        <v>60</v>
      </c>
      <c r="F724" s="165"/>
    </row>
    <row r="725" spans="1:6" x14ac:dyDescent="0.35">
      <c r="A725" t="s">
        <v>123</v>
      </c>
      <c r="B725" s="165" t="s">
        <v>122</v>
      </c>
      <c r="C725" s="165">
        <v>2015</v>
      </c>
      <c r="D725" s="165">
        <v>7</v>
      </c>
      <c r="E725" s="165">
        <v>60</v>
      </c>
      <c r="F725" s="165"/>
    </row>
    <row r="726" spans="1:6" x14ac:dyDescent="0.35">
      <c r="A726" t="s">
        <v>121</v>
      </c>
      <c r="B726" s="165" t="s">
        <v>122</v>
      </c>
      <c r="C726" s="165">
        <v>2015</v>
      </c>
      <c r="D726" s="165">
        <v>8</v>
      </c>
      <c r="E726" s="165">
        <v>86</v>
      </c>
      <c r="F726" s="165"/>
    </row>
    <row r="727" spans="1:6" x14ac:dyDescent="0.35">
      <c r="A727" t="s">
        <v>123</v>
      </c>
      <c r="B727" s="165" t="s">
        <v>122</v>
      </c>
      <c r="C727" s="165">
        <v>2015</v>
      </c>
      <c r="D727" s="165">
        <v>8</v>
      </c>
      <c r="E727" s="165">
        <v>86</v>
      </c>
      <c r="F727" s="165"/>
    </row>
    <row r="728" spans="1:6" x14ac:dyDescent="0.35">
      <c r="A728" t="s">
        <v>121</v>
      </c>
      <c r="B728" s="165" t="s">
        <v>122</v>
      </c>
      <c r="C728" s="165">
        <v>2015</v>
      </c>
      <c r="D728" s="165">
        <v>9</v>
      </c>
      <c r="E728" s="165">
        <v>40</v>
      </c>
      <c r="F728" s="165"/>
    </row>
    <row r="729" spans="1:6" x14ac:dyDescent="0.35">
      <c r="A729" t="s">
        <v>123</v>
      </c>
      <c r="B729" s="165" t="s">
        <v>122</v>
      </c>
      <c r="C729" s="165">
        <v>2015</v>
      </c>
      <c r="D729" s="165">
        <v>9</v>
      </c>
      <c r="E729" s="165">
        <v>40</v>
      </c>
      <c r="F729" s="165"/>
    </row>
    <row r="730" spans="1:6" x14ac:dyDescent="0.35">
      <c r="A730" t="s">
        <v>121</v>
      </c>
      <c r="B730" s="165" t="s">
        <v>122</v>
      </c>
      <c r="C730" s="165">
        <v>2015</v>
      </c>
      <c r="D730" s="165">
        <v>10</v>
      </c>
      <c r="E730" s="165">
        <v>44</v>
      </c>
      <c r="F730" s="165"/>
    </row>
    <row r="731" spans="1:6" x14ac:dyDescent="0.35">
      <c r="A731" t="s">
        <v>123</v>
      </c>
      <c r="B731" s="165" t="s">
        <v>122</v>
      </c>
      <c r="C731" s="165">
        <v>2015</v>
      </c>
      <c r="D731" s="165">
        <v>10</v>
      </c>
      <c r="E731" s="165">
        <v>44</v>
      </c>
      <c r="F731" s="165"/>
    </row>
    <row r="732" spans="1:6" x14ac:dyDescent="0.35">
      <c r="A732" t="s">
        <v>121</v>
      </c>
      <c r="B732" s="165" t="s">
        <v>122</v>
      </c>
      <c r="C732" s="165">
        <v>2015</v>
      </c>
      <c r="D732" s="165">
        <v>11</v>
      </c>
      <c r="E732" s="165">
        <v>34</v>
      </c>
      <c r="F732" s="165"/>
    </row>
    <row r="733" spans="1:6" x14ac:dyDescent="0.35">
      <c r="A733" t="s">
        <v>123</v>
      </c>
      <c r="B733" s="165" t="s">
        <v>122</v>
      </c>
      <c r="C733" s="165">
        <v>2015</v>
      </c>
      <c r="D733" s="165">
        <v>11</v>
      </c>
      <c r="E733" s="165">
        <v>34</v>
      </c>
      <c r="F733" s="165"/>
    </row>
    <row r="734" spans="1:6" x14ac:dyDescent="0.35">
      <c r="A734" t="s">
        <v>121</v>
      </c>
      <c r="B734" s="165" t="s">
        <v>122</v>
      </c>
      <c r="C734" s="165">
        <v>2015</v>
      </c>
      <c r="D734" s="165">
        <v>12</v>
      </c>
      <c r="E734" s="165">
        <v>31</v>
      </c>
      <c r="F734" s="165"/>
    </row>
    <row r="735" spans="1:6" x14ac:dyDescent="0.35">
      <c r="A735" t="s">
        <v>123</v>
      </c>
      <c r="B735" s="165" t="s">
        <v>122</v>
      </c>
      <c r="C735" s="165">
        <v>2015</v>
      </c>
      <c r="D735" s="165">
        <v>12</v>
      </c>
      <c r="E735" s="165">
        <v>31</v>
      </c>
      <c r="F735" s="165"/>
    </row>
    <row r="736" spans="1:6" x14ac:dyDescent="0.35">
      <c r="A736" t="s">
        <v>121</v>
      </c>
      <c r="B736" s="165" t="s">
        <v>122</v>
      </c>
      <c r="C736" s="165">
        <v>2016</v>
      </c>
      <c r="D736" s="165">
        <v>1</v>
      </c>
      <c r="E736" s="165">
        <v>43</v>
      </c>
      <c r="F736" s="165"/>
    </row>
    <row r="737" spans="1:6" x14ac:dyDescent="0.35">
      <c r="A737" t="s">
        <v>123</v>
      </c>
      <c r="B737" s="165" t="s">
        <v>122</v>
      </c>
      <c r="C737" s="165">
        <v>2016</v>
      </c>
      <c r="D737" s="165">
        <v>1</v>
      </c>
      <c r="E737" s="165">
        <v>43</v>
      </c>
      <c r="F737" s="165"/>
    </row>
    <row r="738" spans="1:6" x14ac:dyDescent="0.35">
      <c r="A738" t="s">
        <v>121</v>
      </c>
      <c r="B738" s="165" t="s">
        <v>122</v>
      </c>
      <c r="C738" s="165">
        <v>2016</v>
      </c>
      <c r="D738" s="165">
        <v>2</v>
      </c>
      <c r="E738" s="165">
        <v>43</v>
      </c>
      <c r="F738" s="165"/>
    </row>
    <row r="739" spans="1:6" x14ac:dyDescent="0.35">
      <c r="A739" t="s">
        <v>123</v>
      </c>
      <c r="B739" s="165" t="s">
        <v>122</v>
      </c>
      <c r="C739" s="165">
        <v>2016</v>
      </c>
      <c r="D739" s="165">
        <v>2</v>
      </c>
      <c r="E739" s="165">
        <v>43</v>
      </c>
      <c r="F739" s="165"/>
    </row>
    <row r="740" spans="1:6" x14ac:dyDescent="0.35">
      <c r="A740" t="s">
        <v>121</v>
      </c>
      <c r="B740" s="165" t="s">
        <v>122</v>
      </c>
      <c r="C740" s="165">
        <v>2016</v>
      </c>
      <c r="D740" s="165">
        <v>3</v>
      </c>
      <c r="E740" s="165">
        <v>45</v>
      </c>
      <c r="F740" s="165"/>
    </row>
    <row r="741" spans="1:6" x14ac:dyDescent="0.35">
      <c r="A741" t="s">
        <v>123</v>
      </c>
      <c r="B741" s="165" t="s">
        <v>122</v>
      </c>
      <c r="C741" s="165">
        <v>2016</v>
      </c>
      <c r="D741" s="165">
        <v>3</v>
      </c>
      <c r="E741" s="165">
        <v>45</v>
      </c>
      <c r="F741" s="165"/>
    </row>
    <row r="742" spans="1:6" x14ac:dyDescent="0.35">
      <c r="A742" t="s">
        <v>121</v>
      </c>
      <c r="B742" s="165" t="s">
        <v>122</v>
      </c>
      <c r="C742" s="165">
        <v>2016</v>
      </c>
      <c r="D742" s="165">
        <v>4</v>
      </c>
      <c r="E742" s="165">
        <v>28</v>
      </c>
      <c r="F742" s="165"/>
    </row>
    <row r="743" spans="1:6" x14ac:dyDescent="0.35">
      <c r="A743" t="s">
        <v>123</v>
      </c>
      <c r="B743" s="165" t="s">
        <v>122</v>
      </c>
      <c r="C743" s="165">
        <v>2016</v>
      </c>
      <c r="D743" s="165">
        <v>4</v>
      </c>
      <c r="E743" s="165">
        <v>28</v>
      </c>
      <c r="F743" s="165"/>
    </row>
    <row r="744" spans="1:6" x14ac:dyDescent="0.35">
      <c r="A744" t="s">
        <v>121</v>
      </c>
      <c r="B744" s="165" t="s">
        <v>122</v>
      </c>
      <c r="C744" s="165">
        <v>2016</v>
      </c>
      <c r="D744" s="165">
        <v>5</v>
      </c>
      <c r="E744" s="165">
        <v>33</v>
      </c>
      <c r="F744" s="165"/>
    </row>
    <row r="745" spans="1:6" x14ac:dyDescent="0.35">
      <c r="A745" t="s">
        <v>123</v>
      </c>
      <c r="B745" s="165" t="s">
        <v>122</v>
      </c>
      <c r="C745" s="165">
        <v>2016</v>
      </c>
      <c r="D745" s="165">
        <v>5</v>
      </c>
      <c r="E745" s="165">
        <v>33</v>
      </c>
      <c r="F745" s="165"/>
    </row>
    <row r="746" spans="1:6" x14ac:dyDescent="0.35">
      <c r="A746" t="s">
        <v>121</v>
      </c>
      <c r="B746" s="165" t="s">
        <v>122</v>
      </c>
      <c r="C746" s="165">
        <v>2016</v>
      </c>
      <c r="D746" s="165">
        <v>6</v>
      </c>
      <c r="E746" s="165">
        <v>57</v>
      </c>
      <c r="F746" s="165"/>
    </row>
    <row r="747" spans="1:6" x14ac:dyDescent="0.35">
      <c r="A747" t="s">
        <v>123</v>
      </c>
      <c r="B747" s="165" t="s">
        <v>122</v>
      </c>
      <c r="C747" s="165">
        <v>2016</v>
      </c>
      <c r="D747" s="165">
        <v>6</v>
      </c>
      <c r="E747" s="165">
        <v>57</v>
      </c>
      <c r="F747" s="165"/>
    </row>
    <row r="748" spans="1:6" x14ac:dyDescent="0.35">
      <c r="A748" t="s">
        <v>121</v>
      </c>
      <c r="B748" s="165" t="s">
        <v>122</v>
      </c>
      <c r="C748" s="165">
        <v>2016</v>
      </c>
      <c r="D748" s="165">
        <v>7</v>
      </c>
      <c r="E748" s="165">
        <v>41</v>
      </c>
      <c r="F748" s="165"/>
    </row>
    <row r="749" spans="1:6" x14ac:dyDescent="0.35">
      <c r="A749" t="s">
        <v>123</v>
      </c>
      <c r="B749" s="165" t="s">
        <v>122</v>
      </c>
      <c r="C749" s="165">
        <v>2016</v>
      </c>
      <c r="D749" s="165">
        <v>7</v>
      </c>
      <c r="E749" s="165">
        <v>41</v>
      </c>
      <c r="F749" s="165"/>
    </row>
    <row r="750" spans="1:6" x14ac:dyDescent="0.35">
      <c r="A750" t="s">
        <v>121</v>
      </c>
      <c r="B750" s="165" t="s">
        <v>122</v>
      </c>
      <c r="C750" s="165">
        <v>2016</v>
      </c>
      <c r="D750" s="165">
        <v>8</v>
      </c>
      <c r="E750" s="165">
        <v>48</v>
      </c>
      <c r="F750" s="165"/>
    </row>
    <row r="751" spans="1:6" x14ac:dyDescent="0.35">
      <c r="A751" t="s">
        <v>123</v>
      </c>
      <c r="B751" s="165" t="s">
        <v>122</v>
      </c>
      <c r="C751" s="165">
        <v>2016</v>
      </c>
      <c r="D751" s="165">
        <v>8</v>
      </c>
      <c r="E751" s="165">
        <v>48</v>
      </c>
      <c r="F751" s="165"/>
    </row>
    <row r="752" spans="1:6" x14ac:dyDescent="0.35">
      <c r="A752" t="s">
        <v>121</v>
      </c>
      <c r="B752" s="165" t="s">
        <v>122</v>
      </c>
      <c r="C752" s="165">
        <v>2016</v>
      </c>
      <c r="D752" s="165">
        <v>9</v>
      </c>
      <c r="E752" s="165">
        <v>53</v>
      </c>
      <c r="F752" s="165"/>
    </row>
    <row r="753" spans="1:6" x14ac:dyDescent="0.35">
      <c r="A753" t="s">
        <v>123</v>
      </c>
      <c r="B753" s="165" t="s">
        <v>122</v>
      </c>
      <c r="C753" s="165">
        <v>2016</v>
      </c>
      <c r="D753" s="165">
        <v>9</v>
      </c>
      <c r="E753" s="165">
        <v>53</v>
      </c>
      <c r="F753" s="165"/>
    </row>
    <row r="754" spans="1:6" x14ac:dyDescent="0.35">
      <c r="A754" t="s">
        <v>121</v>
      </c>
      <c r="B754" s="165" t="s">
        <v>122</v>
      </c>
      <c r="C754" s="165">
        <v>2016</v>
      </c>
      <c r="D754" s="165">
        <v>10</v>
      </c>
      <c r="E754" s="165">
        <v>44</v>
      </c>
      <c r="F754" s="165"/>
    </row>
    <row r="755" spans="1:6" x14ac:dyDescent="0.35">
      <c r="A755" t="s">
        <v>123</v>
      </c>
      <c r="B755" s="165" t="s">
        <v>122</v>
      </c>
      <c r="C755" s="165">
        <v>2016</v>
      </c>
      <c r="D755" s="165">
        <v>10</v>
      </c>
      <c r="E755" s="165">
        <v>44</v>
      </c>
      <c r="F755" s="165"/>
    </row>
    <row r="756" spans="1:6" x14ac:dyDescent="0.35">
      <c r="A756" t="s">
        <v>121</v>
      </c>
      <c r="B756" s="165" t="s">
        <v>122</v>
      </c>
      <c r="C756" s="165">
        <v>2016</v>
      </c>
      <c r="D756" s="165">
        <v>11</v>
      </c>
      <c r="E756" s="165">
        <v>39</v>
      </c>
      <c r="F756" s="165"/>
    </row>
    <row r="757" spans="1:6" x14ac:dyDescent="0.35">
      <c r="A757" t="s">
        <v>123</v>
      </c>
      <c r="B757" s="165" t="s">
        <v>122</v>
      </c>
      <c r="C757" s="165">
        <v>2016</v>
      </c>
      <c r="D757" s="165">
        <v>11</v>
      </c>
      <c r="E757" s="165">
        <v>39</v>
      </c>
      <c r="F757" s="165"/>
    </row>
    <row r="758" spans="1:6" x14ac:dyDescent="0.35">
      <c r="A758" t="s">
        <v>121</v>
      </c>
      <c r="B758" s="165" t="s">
        <v>122</v>
      </c>
      <c r="C758" s="165">
        <v>2016</v>
      </c>
      <c r="D758" s="165">
        <v>12</v>
      </c>
      <c r="E758" s="165">
        <v>34</v>
      </c>
      <c r="F758" s="165"/>
    </row>
    <row r="759" spans="1:6" x14ac:dyDescent="0.35">
      <c r="A759" t="s">
        <v>123</v>
      </c>
      <c r="B759" s="165" t="s">
        <v>122</v>
      </c>
      <c r="C759" s="165">
        <v>2016</v>
      </c>
      <c r="D759" s="165">
        <v>12</v>
      </c>
      <c r="E759" s="165">
        <v>34</v>
      </c>
      <c r="F759" s="165"/>
    </row>
    <row r="760" spans="1:6" x14ac:dyDescent="0.35">
      <c r="A760" t="s">
        <v>121</v>
      </c>
      <c r="B760" s="165" t="s">
        <v>122</v>
      </c>
      <c r="C760" s="165">
        <v>2017</v>
      </c>
      <c r="D760" s="165">
        <v>1</v>
      </c>
      <c r="E760" s="165">
        <v>57</v>
      </c>
      <c r="F760" s="165"/>
    </row>
    <row r="761" spans="1:6" x14ac:dyDescent="0.35">
      <c r="A761" t="s">
        <v>123</v>
      </c>
      <c r="B761" s="165" t="s">
        <v>122</v>
      </c>
      <c r="C761" s="165">
        <v>2017</v>
      </c>
      <c r="D761" s="165">
        <v>1</v>
      </c>
      <c r="E761" s="165">
        <v>57</v>
      </c>
      <c r="F761" s="165"/>
    </row>
    <row r="762" spans="1:6" x14ac:dyDescent="0.35">
      <c r="A762" t="s">
        <v>121</v>
      </c>
      <c r="B762" s="165" t="s">
        <v>122</v>
      </c>
      <c r="C762" s="165">
        <v>2017</v>
      </c>
      <c r="D762" s="165">
        <v>2</v>
      </c>
      <c r="E762" s="165">
        <v>44</v>
      </c>
      <c r="F762" s="165"/>
    </row>
    <row r="763" spans="1:6" x14ac:dyDescent="0.35">
      <c r="A763" t="s">
        <v>123</v>
      </c>
      <c r="B763" s="165" t="s">
        <v>122</v>
      </c>
      <c r="C763" s="165">
        <v>2017</v>
      </c>
      <c r="D763" s="165">
        <v>2</v>
      </c>
      <c r="E763" s="165">
        <v>44</v>
      </c>
      <c r="F763" s="165"/>
    </row>
    <row r="764" spans="1:6" x14ac:dyDescent="0.35">
      <c r="A764" t="s">
        <v>121</v>
      </c>
      <c r="B764" s="165" t="s">
        <v>122</v>
      </c>
      <c r="C764" s="165">
        <v>2017</v>
      </c>
      <c r="D764" s="165">
        <v>3</v>
      </c>
      <c r="E764" s="165">
        <v>67</v>
      </c>
      <c r="F764" s="165"/>
    </row>
    <row r="765" spans="1:6" x14ac:dyDescent="0.35">
      <c r="A765" t="s">
        <v>123</v>
      </c>
      <c r="B765" s="165" t="s">
        <v>122</v>
      </c>
      <c r="C765" s="165">
        <v>2017</v>
      </c>
      <c r="D765" s="165">
        <v>3</v>
      </c>
      <c r="E765" s="165">
        <v>67</v>
      </c>
      <c r="F765" s="165"/>
    </row>
    <row r="766" spans="1:6" x14ac:dyDescent="0.35">
      <c r="A766" t="s">
        <v>121</v>
      </c>
      <c r="B766" s="165" t="s">
        <v>122</v>
      </c>
      <c r="C766" s="165">
        <v>2017</v>
      </c>
      <c r="D766" s="165">
        <v>4</v>
      </c>
      <c r="E766" s="165">
        <v>69</v>
      </c>
      <c r="F766" s="165"/>
    </row>
    <row r="767" spans="1:6" x14ac:dyDescent="0.35">
      <c r="A767" t="s">
        <v>123</v>
      </c>
      <c r="B767" s="165" t="s">
        <v>122</v>
      </c>
      <c r="C767" s="165">
        <v>2017</v>
      </c>
      <c r="D767" s="165">
        <v>4</v>
      </c>
      <c r="E767" s="165">
        <v>69</v>
      </c>
      <c r="F767" s="165"/>
    </row>
    <row r="768" spans="1:6" x14ac:dyDescent="0.35">
      <c r="A768" t="s">
        <v>121</v>
      </c>
      <c r="B768" s="165" t="s">
        <v>122</v>
      </c>
      <c r="C768" s="165">
        <v>2017</v>
      </c>
      <c r="D768" s="165">
        <v>5</v>
      </c>
      <c r="E768" s="165">
        <v>62</v>
      </c>
      <c r="F768" s="165"/>
    </row>
    <row r="769" spans="1:6" x14ac:dyDescent="0.35">
      <c r="A769" t="s">
        <v>123</v>
      </c>
      <c r="B769" s="165" t="s">
        <v>122</v>
      </c>
      <c r="C769" s="165">
        <v>2017</v>
      </c>
      <c r="D769" s="165">
        <v>5</v>
      </c>
      <c r="E769" s="165">
        <v>62</v>
      </c>
      <c r="F769" s="165"/>
    </row>
    <row r="770" spans="1:6" x14ac:dyDescent="0.35">
      <c r="A770" t="s">
        <v>121</v>
      </c>
      <c r="B770" s="165" t="s">
        <v>122</v>
      </c>
      <c r="C770" s="165">
        <v>2017</v>
      </c>
      <c r="D770" s="165">
        <v>6</v>
      </c>
      <c r="E770" s="165">
        <v>53</v>
      </c>
      <c r="F770" s="165"/>
    </row>
    <row r="771" spans="1:6" x14ac:dyDescent="0.35">
      <c r="A771" t="s">
        <v>123</v>
      </c>
      <c r="B771" s="165" t="s">
        <v>122</v>
      </c>
      <c r="C771" s="165">
        <v>2017</v>
      </c>
      <c r="D771" s="165">
        <v>6</v>
      </c>
      <c r="E771" s="165">
        <v>53</v>
      </c>
      <c r="F771" s="165"/>
    </row>
    <row r="772" spans="1:6" x14ac:dyDescent="0.35">
      <c r="A772" t="s">
        <v>121</v>
      </c>
      <c r="B772" s="165" t="s">
        <v>122</v>
      </c>
      <c r="C772" s="165">
        <v>2017</v>
      </c>
      <c r="D772" s="165">
        <v>7</v>
      </c>
      <c r="E772" s="165">
        <v>45</v>
      </c>
      <c r="F772" s="165"/>
    </row>
    <row r="773" spans="1:6" x14ac:dyDescent="0.35">
      <c r="A773" t="s">
        <v>123</v>
      </c>
      <c r="B773" s="165" t="s">
        <v>122</v>
      </c>
      <c r="C773" s="165">
        <v>2017</v>
      </c>
      <c r="D773" s="165">
        <v>7</v>
      </c>
      <c r="E773" s="165">
        <v>45</v>
      </c>
      <c r="F773" s="165"/>
    </row>
    <row r="774" spans="1:6" x14ac:dyDescent="0.35">
      <c r="A774" t="s">
        <v>121</v>
      </c>
      <c r="B774" s="165" t="s">
        <v>122</v>
      </c>
      <c r="C774" s="165">
        <v>2017</v>
      </c>
      <c r="D774" s="165">
        <v>8</v>
      </c>
      <c r="E774" s="165">
        <v>49</v>
      </c>
      <c r="F774" s="165"/>
    </row>
    <row r="775" spans="1:6" x14ac:dyDescent="0.35">
      <c r="A775" t="s">
        <v>123</v>
      </c>
      <c r="B775" s="165" t="s">
        <v>122</v>
      </c>
      <c r="C775" s="165">
        <v>2017</v>
      </c>
      <c r="D775" s="165">
        <v>8</v>
      </c>
      <c r="E775" s="165">
        <v>49</v>
      </c>
      <c r="F775" s="165"/>
    </row>
    <row r="776" spans="1:6" x14ac:dyDescent="0.35">
      <c r="A776" t="s">
        <v>121</v>
      </c>
      <c r="B776" s="165" t="s">
        <v>122</v>
      </c>
      <c r="C776" s="165">
        <v>2017</v>
      </c>
      <c r="D776" s="165">
        <v>9</v>
      </c>
      <c r="E776" s="165">
        <v>34</v>
      </c>
      <c r="F776" s="165"/>
    </row>
    <row r="777" spans="1:6" x14ac:dyDescent="0.35">
      <c r="A777" t="s">
        <v>123</v>
      </c>
      <c r="B777" s="165" t="s">
        <v>122</v>
      </c>
      <c r="C777" s="165">
        <v>2017</v>
      </c>
      <c r="D777" s="165">
        <v>9</v>
      </c>
      <c r="E777" s="165">
        <v>34</v>
      </c>
      <c r="F777" s="165"/>
    </row>
    <row r="778" spans="1:6" x14ac:dyDescent="0.35">
      <c r="A778" t="s">
        <v>121</v>
      </c>
      <c r="B778" s="165" t="s">
        <v>122</v>
      </c>
      <c r="C778" s="165">
        <v>2017</v>
      </c>
      <c r="D778" s="165">
        <v>10</v>
      </c>
      <c r="E778" s="165">
        <v>38</v>
      </c>
      <c r="F778" s="165"/>
    </row>
    <row r="779" spans="1:6" x14ac:dyDescent="0.35">
      <c r="A779" t="s">
        <v>123</v>
      </c>
      <c r="B779" s="165" t="s">
        <v>122</v>
      </c>
      <c r="C779" s="165">
        <v>2017</v>
      </c>
      <c r="D779" s="165">
        <v>10</v>
      </c>
      <c r="E779" s="165">
        <v>38</v>
      </c>
      <c r="F779" s="165"/>
    </row>
    <row r="780" spans="1:6" x14ac:dyDescent="0.35">
      <c r="A780" t="s">
        <v>121</v>
      </c>
      <c r="B780" s="165" t="s">
        <v>122</v>
      </c>
      <c r="C780" s="165">
        <v>2017</v>
      </c>
      <c r="D780" s="165">
        <v>11</v>
      </c>
      <c r="E780" s="165">
        <v>27</v>
      </c>
      <c r="F780" s="165"/>
    </row>
    <row r="781" spans="1:6" x14ac:dyDescent="0.35">
      <c r="A781" t="s">
        <v>123</v>
      </c>
      <c r="B781" s="165" t="s">
        <v>122</v>
      </c>
      <c r="C781" s="165">
        <v>2017</v>
      </c>
      <c r="D781" s="165">
        <v>11</v>
      </c>
      <c r="E781" s="165">
        <v>27</v>
      </c>
      <c r="F781" s="165"/>
    </row>
    <row r="782" spans="1:6" x14ac:dyDescent="0.35">
      <c r="A782" t="s">
        <v>121</v>
      </c>
      <c r="B782" s="165" t="s">
        <v>122</v>
      </c>
      <c r="C782" s="165">
        <v>2017</v>
      </c>
      <c r="D782" s="165">
        <v>12</v>
      </c>
      <c r="E782" s="165">
        <v>24</v>
      </c>
      <c r="F782" s="165"/>
    </row>
    <row r="783" spans="1:6" x14ac:dyDescent="0.35">
      <c r="A783" t="s">
        <v>123</v>
      </c>
      <c r="B783" s="165" t="s">
        <v>122</v>
      </c>
      <c r="C783" s="165">
        <v>2017</v>
      </c>
      <c r="D783" s="165">
        <v>12</v>
      </c>
      <c r="E783" s="165">
        <v>24</v>
      </c>
      <c r="F783" s="165"/>
    </row>
    <row r="784" spans="1:6" x14ac:dyDescent="0.35">
      <c r="A784" t="s">
        <v>121</v>
      </c>
      <c r="B784" s="165" t="s">
        <v>122</v>
      </c>
      <c r="C784" s="165">
        <v>2018</v>
      </c>
      <c r="D784" s="165">
        <v>1</v>
      </c>
      <c r="E784" s="165">
        <v>25</v>
      </c>
      <c r="F784" s="165"/>
    </row>
    <row r="785" spans="1:6" x14ac:dyDescent="0.35">
      <c r="A785" t="s">
        <v>123</v>
      </c>
      <c r="B785" s="165" t="s">
        <v>122</v>
      </c>
      <c r="C785" s="165">
        <v>2018</v>
      </c>
      <c r="D785" s="165">
        <v>1</v>
      </c>
      <c r="E785" s="165">
        <v>25</v>
      </c>
      <c r="F785" s="165"/>
    </row>
    <row r="786" spans="1:6" x14ac:dyDescent="0.35">
      <c r="A786" t="s">
        <v>121</v>
      </c>
      <c r="B786" s="165" t="s">
        <v>122</v>
      </c>
      <c r="C786" s="165">
        <v>2018</v>
      </c>
      <c r="D786" s="165">
        <v>2</v>
      </c>
      <c r="E786" s="165">
        <v>36</v>
      </c>
      <c r="F786" s="165"/>
    </row>
    <row r="787" spans="1:6" x14ac:dyDescent="0.35">
      <c r="A787" t="s">
        <v>123</v>
      </c>
      <c r="B787" s="165" t="s">
        <v>122</v>
      </c>
      <c r="C787" s="165">
        <v>2018</v>
      </c>
      <c r="D787" s="165">
        <v>2</v>
      </c>
      <c r="E787" s="165">
        <v>36</v>
      </c>
      <c r="F787" s="165"/>
    </row>
    <row r="788" spans="1:6" x14ac:dyDescent="0.35">
      <c r="A788" t="s">
        <v>121</v>
      </c>
      <c r="B788" s="165" t="s">
        <v>122</v>
      </c>
      <c r="C788" s="165">
        <v>2018</v>
      </c>
      <c r="D788" s="165">
        <v>3</v>
      </c>
      <c r="E788" s="165">
        <v>44</v>
      </c>
      <c r="F788" s="165"/>
    </row>
    <row r="789" spans="1:6" x14ac:dyDescent="0.35">
      <c r="A789" t="s">
        <v>123</v>
      </c>
      <c r="B789" s="165" t="s">
        <v>122</v>
      </c>
      <c r="C789" s="165">
        <v>2018</v>
      </c>
      <c r="D789" s="165">
        <v>3</v>
      </c>
      <c r="E789" s="165">
        <v>44</v>
      </c>
      <c r="F789" s="165"/>
    </row>
    <row r="790" spans="1:6" x14ac:dyDescent="0.35">
      <c r="A790" t="s">
        <v>121</v>
      </c>
      <c r="B790" t="s">
        <v>122</v>
      </c>
      <c r="C790">
        <v>2018</v>
      </c>
      <c r="D790">
        <v>4</v>
      </c>
      <c r="E790">
        <v>33</v>
      </c>
    </row>
    <row r="791" spans="1:6" x14ac:dyDescent="0.35">
      <c r="A791" t="s">
        <v>123</v>
      </c>
      <c r="B791" t="s">
        <v>122</v>
      </c>
      <c r="C791">
        <v>2018</v>
      </c>
      <c r="D791">
        <v>4</v>
      </c>
      <c r="E791">
        <v>33</v>
      </c>
    </row>
    <row r="792" spans="1:6" x14ac:dyDescent="0.35">
      <c r="A792" t="s">
        <v>121</v>
      </c>
      <c r="B792" t="s">
        <v>122</v>
      </c>
      <c r="C792">
        <v>2018</v>
      </c>
      <c r="D792">
        <v>5</v>
      </c>
      <c r="E792">
        <v>30</v>
      </c>
    </row>
    <row r="793" spans="1:6" x14ac:dyDescent="0.35">
      <c r="A793" t="s">
        <v>123</v>
      </c>
      <c r="B793" t="s">
        <v>122</v>
      </c>
      <c r="C793">
        <v>2018</v>
      </c>
      <c r="D793">
        <v>5</v>
      </c>
      <c r="E793">
        <v>30</v>
      </c>
    </row>
    <row r="794" spans="1:6" x14ac:dyDescent="0.35">
      <c r="A794" t="s">
        <v>121</v>
      </c>
      <c r="B794" t="s">
        <v>122</v>
      </c>
      <c r="C794">
        <v>2018</v>
      </c>
      <c r="D794">
        <v>6</v>
      </c>
      <c r="E794">
        <v>48</v>
      </c>
    </row>
    <row r="795" spans="1:6" x14ac:dyDescent="0.35">
      <c r="A795" t="s">
        <v>123</v>
      </c>
      <c r="B795" t="s">
        <v>122</v>
      </c>
      <c r="C795">
        <v>2018</v>
      </c>
      <c r="D795">
        <v>6</v>
      </c>
      <c r="E795">
        <v>48</v>
      </c>
    </row>
    <row r="796" spans="1:6" x14ac:dyDescent="0.35">
      <c r="A796" t="s">
        <v>121</v>
      </c>
      <c r="B796" t="s">
        <v>122</v>
      </c>
      <c r="C796">
        <v>2018</v>
      </c>
      <c r="D796">
        <v>7</v>
      </c>
      <c r="E796">
        <v>29</v>
      </c>
    </row>
    <row r="797" spans="1:6" x14ac:dyDescent="0.35">
      <c r="A797" t="s">
        <v>123</v>
      </c>
      <c r="B797" t="s">
        <v>122</v>
      </c>
      <c r="C797">
        <v>2018</v>
      </c>
      <c r="D797">
        <v>7</v>
      </c>
      <c r="E797">
        <v>29</v>
      </c>
    </row>
    <row r="798" spans="1:6" x14ac:dyDescent="0.35">
      <c r="A798" t="s">
        <v>121</v>
      </c>
      <c r="B798" t="s">
        <v>122</v>
      </c>
      <c r="C798">
        <v>2018</v>
      </c>
      <c r="D798">
        <v>8</v>
      </c>
      <c r="E798">
        <v>44</v>
      </c>
    </row>
    <row r="799" spans="1:6" x14ac:dyDescent="0.35">
      <c r="A799" t="s">
        <v>123</v>
      </c>
      <c r="B799" t="s">
        <v>122</v>
      </c>
      <c r="C799">
        <v>2018</v>
      </c>
      <c r="D799">
        <v>8</v>
      </c>
      <c r="E799">
        <v>44</v>
      </c>
    </row>
    <row r="800" spans="1:6" x14ac:dyDescent="0.35">
      <c r="A800" t="s">
        <v>121</v>
      </c>
      <c r="B800" t="s">
        <v>122</v>
      </c>
      <c r="C800">
        <v>2018</v>
      </c>
      <c r="D800">
        <v>9</v>
      </c>
      <c r="E800">
        <v>37</v>
      </c>
    </row>
    <row r="801" spans="1:5" x14ac:dyDescent="0.35">
      <c r="A801" t="s">
        <v>123</v>
      </c>
      <c r="B801" t="s">
        <v>122</v>
      </c>
      <c r="C801">
        <v>2018</v>
      </c>
      <c r="D801">
        <v>9</v>
      </c>
      <c r="E801">
        <v>37</v>
      </c>
    </row>
    <row r="802" spans="1:5" x14ac:dyDescent="0.35">
      <c r="A802" t="s">
        <v>121</v>
      </c>
      <c r="B802" t="s">
        <v>122</v>
      </c>
      <c r="C802">
        <v>2018</v>
      </c>
      <c r="D802">
        <v>10</v>
      </c>
      <c r="E802">
        <v>35</v>
      </c>
    </row>
    <row r="803" spans="1:5" x14ac:dyDescent="0.35">
      <c r="A803" t="s">
        <v>123</v>
      </c>
      <c r="B803" t="s">
        <v>122</v>
      </c>
      <c r="C803">
        <v>2018</v>
      </c>
      <c r="D803">
        <v>10</v>
      </c>
      <c r="E803">
        <v>35</v>
      </c>
    </row>
    <row r="804" spans="1:5" x14ac:dyDescent="0.35">
      <c r="A804" t="s">
        <v>121</v>
      </c>
      <c r="B804" t="s">
        <v>122</v>
      </c>
      <c r="C804">
        <v>2018</v>
      </c>
      <c r="D804">
        <v>11</v>
      </c>
      <c r="E804">
        <v>30</v>
      </c>
    </row>
    <row r="805" spans="1:5" x14ac:dyDescent="0.35">
      <c r="A805" t="s">
        <v>123</v>
      </c>
      <c r="B805" t="s">
        <v>122</v>
      </c>
      <c r="C805">
        <v>2018</v>
      </c>
      <c r="D805">
        <v>11</v>
      </c>
      <c r="E805">
        <v>30</v>
      </c>
    </row>
    <row r="806" spans="1:5" x14ac:dyDescent="0.35">
      <c r="A806" t="s">
        <v>121</v>
      </c>
      <c r="B806" t="s">
        <v>122</v>
      </c>
      <c r="C806">
        <v>2018</v>
      </c>
      <c r="D806">
        <v>12</v>
      </c>
      <c r="E806">
        <v>25</v>
      </c>
    </row>
    <row r="807" spans="1:5" x14ac:dyDescent="0.35">
      <c r="A807" t="s">
        <v>123</v>
      </c>
      <c r="B807" t="s">
        <v>122</v>
      </c>
      <c r="C807">
        <v>2018</v>
      </c>
      <c r="D807">
        <v>12</v>
      </c>
      <c r="E807">
        <v>25</v>
      </c>
    </row>
    <row r="808" spans="1:5" x14ac:dyDescent="0.35">
      <c r="A808" t="s">
        <v>121</v>
      </c>
      <c r="B808" t="s">
        <v>122</v>
      </c>
      <c r="C808">
        <v>2019</v>
      </c>
      <c r="D808">
        <v>1</v>
      </c>
      <c r="E808">
        <v>26</v>
      </c>
    </row>
    <row r="809" spans="1:5" x14ac:dyDescent="0.35">
      <c r="A809" t="s">
        <v>123</v>
      </c>
      <c r="B809" t="s">
        <v>122</v>
      </c>
      <c r="C809">
        <v>2019</v>
      </c>
      <c r="D809">
        <v>1</v>
      </c>
      <c r="E809">
        <v>26</v>
      </c>
    </row>
    <row r="810" spans="1:5" x14ac:dyDescent="0.35">
      <c r="A810" t="s">
        <v>121</v>
      </c>
      <c r="B810" t="s">
        <v>122</v>
      </c>
      <c r="C810">
        <v>2019</v>
      </c>
      <c r="D810">
        <v>2</v>
      </c>
      <c r="E810">
        <v>29</v>
      </c>
    </row>
    <row r="811" spans="1:5" x14ac:dyDescent="0.35">
      <c r="A811" t="s">
        <v>123</v>
      </c>
      <c r="B811" t="s">
        <v>122</v>
      </c>
      <c r="C811">
        <v>2019</v>
      </c>
      <c r="D811">
        <v>2</v>
      </c>
      <c r="E811">
        <v>29</v>
      </c>
    </row>
    <row r="812" spans="1:5" x14ac:dyDescent="0.35">
      <c r="A812" t="s">
        <v>121</v>
      </c>
      <c r="B812" t="s">
        <v>122</v>
      </c>
      <c r="C812">
        <v>2019</v>
      </c>
      <c r="D812">
        <v>3</v>
      </c>
      <c r="E812">
        <v>53</v>
      </c>
    </row>
    <row r="813" spans="1:5" x14ac:dyDescent="0.35">
      <c r="A813" t="s">
        <v>123</v>
      </c>
      <c r="B813" t="s">
        <v>122</v>
      </c>
      <c r="C813">
        <v>2019</v>
      </c>
      <c r="D813">
        <v>3</v>
      </c>
      <c r="E813">
        <v>53</v>
      </c>
    </row>
    <row r="814" spans="1:5" x14ac:dyDescent="0.35">
      <c r="A814" t="s">
        <v>121</v>
      </c>
      <c r="B814" t="s">
        <v>122</v>
      </c>
      <c r="C814">
        <v>2019</v>
      </c>
      <c r="D814">
        <v>4</v>
      </c>
      <c r="E814">
        <v>34</v>
      </c>
    </row>
    <row r="815" spans="1:5" x14ac:dyDescent="0.35">
      <c r="A815" t="s">
        <v>123</v>
      </c>
      <c r="B815" t="s">
        <v>122</v>
      </c>
      <c r="C815">
        <v>2019</v>
      </c>
      <c r="D815">
        <v>4</v>
      </c>
      <c r="E815">
        <v>34</v>
      </c>
    </row>
    <row r="816" spans="1:5" x14ac:dyDescent="0.35">
      <c r="A816" t="s">
        <v>121</v>
      </c>
      <c r="B816" t="s">
        <v>122</v>
      </c>
      <c r="C816">
        <v>2019</v>
      </c>
      <c r="D816">
        <v>5</v>
      </c>
      <c r="E816">
        <v>32</v>
      </c>
    </row>
    <row r="817" spans="1:5" x14ac:dyDescent="0.35">
      <c r="A817" t="s">
        <v>123</v>
      </c>
      <c r="B817" t="s">
        <v>122</v>
      </c>
      <c r="C817">
        <v>2019</v>
      </c>
      <c r="D817">
        <v>5</v>
      </c>
      <c r="E817">
        <v>32</v>
      </c>
    </row>
    <row r="818" spans="1:5" x14ac:dyDescent="0.35">
      <c r="A818" t="s">
        <v>121</v>
      </c>
      <c r="B818" t="s">
        <v>122</v>
      </c>
      <c r="C818">
        <v>2019</v>
      </c>
      <c r="D818">
        <v>6</v>
      </c>
      <c r="E818">
        <v>76</v>
      </c>
    </row>
    <row r="819" spans="1:5" x14ac:dyDescent="0.35">
      <c r="A819" t="s">
        <v>123</v>
      </c>
      <c r="B819" t="s">
        <v>122</v>
      </c>
      <c r="C819">
        <v>2019</v>
      </c>
      <c r="D819">
        <v>6</v>
      </c>
      <c r="E819">
        <v>76</v>
      </c>
    </row>
    <row r="820" spans="1:5" x14ac:dyDescent="0.35">
      <c r="A820" t="s">
        <v>121</v>
      </c>
      <c r="B820" t="s">
        <v>122</v>
      </c>
      <c r="C820">
        <v>2019</v>
      </c>
      <c r="D820">
        <v>7</v>
      </c>
      <c r="E820">
        <v>71</v>
      </c>
    </row>
    <row r="821" spans="1:5" x14ac:dyDescent="0.35">
      <c r="A821" t="s">
        <v>123</v>
      </c>
      <c r="B821" t="s">
        <v>122</v>
      </c>
      <c r="C821">
        <v>2019</v>
      </c>
      <c r="D821">
        <v>7</v>
      </c>
      <c r="E821">
        <v>71</v>
      </c>
    </row>
    <row r="822" spans="1:5" x14ac:dyDescent="0.35">
      <c r="A822" t="s">
        <v>121</v>
      </c>
      <c r="B822" t="s">
        <v>122</v>
      </c>
      <c r="C822">
        <v>2019</v>
      </c>
      <c r="D822">
        <v>8</v>
      </c>
      <c r="E822">
        <v>37</v>
      </c>
    </row>
    <row r="823" spans="1:5" x14ac:dyDescent="0.35">
      <c r="A823" t="s">
        <v>123</v>
      </c>
      <c r="B823" t="s">
        <v>122</v>
      </c>
      <c r="C823">
        <v>2019</v>
      </c>
      <c r="D823">
        <v>8</v>
      </c>
      <c r="E823">
        <v>37</v>
      </c>
    </row>
    <row r="824" spans="1:5" x14ac:dyDescent="0.35">
      <c r="A824" t="s">
        <v>121</v>
      </c>
      <c r="B824" t="s">
        <v>122</v>
      </c>
      <c r="C824">
        <v>2019</v>
      </c>
      <c r="D824">
        <v>9</v>
      </c>
      <c r="E824">
        <v>38</v>
      </c>
    </row>
    <row r="825" spans="1:5" x14ac:dyDescent="0.35">
      <c r="A825" t="s">
        <v>123</v>
      </c>
      <c r="B825" t="s">
        <v>122</v>
      </c>
      <c r="C825">
        <v>2019</v>
      </c>
      <c r="D825">
        <v>9</v>
      </c>
      <c r="E825">
        <v>38</v>
      </c>
    </row>
    <row r="826" spans="1:5" x14ac:dyDescent="0.35">
      <c r="A826" t="s">
        <v>121</v>
      </c>
      <c r="B826" t="s">
        <v>122</v>
      </c>
      <c r="C826">
        <v>2019</v>
      </c>
      <c r="D826">
        <v>10</v>
      </c>
      <c r="E826">
        <v>62</v>
      </c>
    </row>
    <row r="827" spans="1:5" x14ac:dyDescent="0.35">
      <c r="A827" t="s">
        <v>123</v>
      </c>
      <c r="B827" t="s">
        <v>122</v>
      </c>
      <c r="C827">
        <v>2019</v>
      </c>
      <c r="D827">
        <v>10</v>
      </c>
      <c r="E827">
        <v>62</v>
      </c>
    </row>
    <row r="828" spans="1:5" x14ac:dyDescent="0.35">
      <c r="A828" t="s">
        <v>121</v>
      </c>
      <c r="B828" t="s">
        <v>122</v>
      </c>
      <c r="C828">
        <v>2019</v>
      </c>
      <c r="D828">
        <v>11</v>
      </c>
      <c r="E828">
        <v>27</v>
      </c>
    </row>
    <row r="829" spans="1:5" x14ac:dyDescent="0.35">
      <c r="A829" t="s">
        <v>123</v>
      </c>
      <c r="B829" t="s">
        <v>122</v>
      </c>
      <c r="C829">
        <v>2019</v>
      </c>
      <c r="D829">
        <v>11</v>
      </c>
      <c r="E829">
        <v>27</v>
      </c>
    </row>
  </sheetData>
  <mergeCells count="7">
    <mergeCell ref="R1:AC1"/>
    <mergeCell ref="B2:F2"/>
    <mergeCell ref="I2:K2"/>
    <mergeCell ref="H1:K1"/>
    <mergeCell ref="A1:F1"/>
    <mergeCell ref="M1:P1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32"/>
  <sheetViews>
    <sheetView topLeftCell="Y1" zoomScale="80" zoomScaleNormal="80" workbookViewId="0">
      <selection activeCell="BD40" sqref="BD40"/>
    </sheetView>
  </sheetViews>
  <sheetFormatPr defaultColWidth="9.1796875" defaultRowHeight="14.5" x14ac:dyDescent="0.35"/>
  <cols>
    <col min="1" max="24" width="10.26953125" style="20" hidden="1" customWidth="1"/>
    <col min="25" max="25" width="6.54296875" style="20" customWidth="1"/>
    <col min="26" max="26" width="18.1796875" style="152" customWidth="1"/>
    <col min="27" max="38" width="0.26953125" style="22" customWidth="1"/>
    <col min="39" max="81" width="7.7265625" style="22" customWidth="1"/>
    <col min="82" max="88" width="7.7265625" style="20" customWidth="1"/>
    <col min="89" max="89" width="7.453125" style="20" bestFit="1" customWidth="1"/>
    <col min="90" max="90" width="6.54296875" style="20" bestFit="1" customWidth="1"/>
    <col min="91" max="91" width="7" style="20" bestFit="1" customWidth="1"/>
    <col min="92" max="92" width="7.26953125" style="20" bestFit="1" customWidth="1"/>
    <col min="93" max="93" width="6.81640625" style="20" bestFit="1" customWidth="1"/>
    <col min="94" max="94" width="8" style="20" bestFit="1" customWidth="1"/>
    <col min="95" max="95" width="7.81640625" style="20" bestFit="1" customWidth="1"/>
    <col min="96" max="96" width="6.453125" style="20" bestFit="1" customWidth="1"/>
    <col min="97" max="100" width="5.1796875" style="20" bestFit="1" customWidth="1"/>
    <col min="101" max="101" width="7.81640625" style="20" bestFit="1" customWidth="1"/>
    <col min="102" max="106" width="5.1796875" style="20" bestFit="1" customWidth="1"/>
    <col min="107" max="107" width="7.81640625" style="20" bestFit="1" customWidth="1"/>
    <col min="108" max="108" width="11.26953125" style="20" bestFit="1" customWidth="1"/>
    <col min="109" max="16384" width="9.1796875" style="20"/>
  </cols>
  <sheetData>
    <row r="1" spans="25:96" x14ac:dyDescent="0.35">
      <c r="AP1" s="141" t="s">
        <v>85</v>
      </c>
    </row>
    <row r="2" spans="25:96" ht="21" x14ac:dyDescent="0.35">
      <c r="AP2" s="140" t="s">
        <v>125</v>
      </c>
    </row>
    <row r="3" spans="25:96" ht="15.5" x14ac:dyDescent="0.35">
      <c r="AP3" s="139" t="s">
        <v>89</v>
      </c>
    </row>
    <row r="5" spans="25:96" s="138" customFormat="1" ht="29" x14ac:dyDescent="0.35">
      <c r="Y5" s="147"/>
      <c r="Z5" s="157" t="s">
        <v>29</v>
      </c>
      <c r="AA5" s="158">
        <v>41548</v>
      </c>
      <c r="AB5" s="158">
        <v>41579</v>
      </c>
      <c r="AC5" s="158">
        <v>41609</v>
      </c>
      <c r="AD5" s="158">
        <v>41640</v>
      </c>
      <c r="AE5" s="158">
        <v>41671</v>
      </c>
      <c r="AF5" s="158">
        <v>41699</v>
      </c>
      <c r="AG5" s="158">
        <v>41730</v>
      </c>
      <c r="AH5" s="158">
        <v>41760</v>
      </c>
      <c r="AI5" s="158">
        <v>41791</v>
      </c>
      <c r="AJ5" s="158">
        <v>41821</v>
      </c>
      <c r="AK5" s="158">
        <v>41852</v>
      </c>
      <c r="AL5" s="158">
        <v>41883</v>
      </c>
      <c r="AM5" s="158">
        <v>41913</v>
      </c>
      <c r="AN5" s="158">
        <v>41944</v>
      </c>
      <c r="AO5" s="158">
        <v>41974</v>
      </c>
      <c r="AP5" s="158">
        <v>42005</v>
      </c>
      <c r="AQ5" s="158">
        <v>42036</v>
      </c>
      <c r="AR5" s="158">
        <v>42064</v>
      </c>
      <c r="AS5" s="158">
        <v>42095</v>
      </c>
      <c r="AT5" s="158">
        <v>42125</v>
      </c>
      <c r="AU5" s="158">
        <v>42156</v>
      </c>
      <c r="AV5" s="158">
        <v>42186</v>
      </c>
      <c r="AW5" s="158">
        <v>42217</v>
      </c>
      <c r="AX5" s="158">
        <v>42248</v>
      </c>
      <c r="AY5" s="158">
        <v>42278</v>
      </c>
      <c r="AZ5" s="158">
        <v>42309</v>
      </c>
      <c r="BA5" s="158">
        <v>42339</v>
      </c>
      <c r="BB5" s="158">
        <v>42370</v>
      </c>
      <c r="BC5" s="158">
        <v>42401</v>
      </c>
      <c r="BD5" s="158">
        <v>42430</v>
      </c>
      <c r="BE5" s="158">
        <v>42461</v>
      </c>
      <c r="BF5" s="158">
        <v>42491</v>
      </c>
      <c r="BG5" s="158">
        <v>42522</v>
      </c>
      <c r="BH5" s="158">
        <v>42552</v>
      </c>
      <c r="BI5" s="158">
        <v>42583</v>
      </c>
      <c r="BJ5" s="159">
        <v>42614</v>
      </c>
      <c r="BK5" s="160">
        <v>42644</v>
      </c>
      <c r="BL5" s="160">
        <v>42675</v>
      </c>
      <c r="BM5" s="160">
        <v>42705</v>
      </c>
      <c r="BN5" s="160">
        <v>42736</v>
      </c>
      <c r="BO5" s="160">
        <v>42767</v>
      </c>
      <c r="BP5" s="160">
        <v>42795</v>
      </c>
      <c r="BQ5" s="160">
        <v>42826</v>
      </c>
      <c r="BR5" s="160">
        <v>42856</v>
      </c>
      <c r="BS5" s="160">
        <v>42887</v>
      </c>
      <c r="BT5" s="160">
        <v>42917</v>
      </c>
      <c r="BU5" s="160">
        <v>42948</v>
      </c>
      <c r="BV5" s="160">
        <v>42979</v>
      </c>
      <c r="BW5" s="160">
        <v>43009</v>
      </c>
      <c r="BX5" s="160">
        <v>43040</v>
      </c>
      <c r="BY5" s="160">
        <v>43070</v>
      </c>
      <c r="BZ5" s="160">
        <v>43101</v>
      </c>
      <c r="CA5" s="160">
        <v>43132</v>
      </c>
      <c r="CB5" s="121"/>
      <c r="CC5" s="121"/>
    </row>
    <row r="6" spans="25:96" x14ac:dyDescent="0.35">
      <c r="Y6" s="148"/>
      <c r="Z6" s="162" t="s">
        <v>0</v>
      </c>
      <c r="AA6" s="149">
        <v>4</v>
      </c>
      <c r="AB6" s="149">
        <v>4</v>
      </c>
      <c r="AC6" s="149">
        <v>16</v>
      </c>
      <c r="AD6" s="149">
        <v>24</v>
      </c>
      <c r="AE6" s="149">
        <v>18</v>
      </c>
      <c r="AF6" s="149">
        <v>11</v>
      </c>
      <c r="AG6" s="149">
        <v>17</v>
      </c>
      <c r="AH6" s="149">
        <v>19</v>
      </c>
      <c r="AI6" s="149">
        <v>19</v>
      </c>
      <c r="AJ6" s="149">
        <v>33</v>
      </c>
      <c r="AK6" s="149">
        <v>40</v>
      </c>
      <c r="AL6" s="149">
        <v>33</v>
      </c>
      <c r="AM6" s="221">
        <v>20</v>
      </c>
      <c r="AN6" s="221">
        <v>11</v>
      </c>
      <c r="AO6" s="221">
        <v>9</v>
      </c>
      <c r="AP6" s="221">
        <v>20</v>
      </c>
      <c r="AQ6" s="221">
        <v>27</v>
      </c>
      <c r="AR6" s="221">
        <v>27</v>
      </c>
      <c r="AS6" s="221">
        <v>30</v>
      </c>
      <c r="AT6" s="221">
        <v>30</v>
      </c>
      <c r="AU6" s="221">
        <v>38</v>
      </c>
      <c r="AV6" s="221">
        <v>36</v>
      </c>
      <c r="AW6" s="221">
        <v>37</v>
      </c>
      <c r="AX6" s="221">
        <v>47</v>
      </c>
      <c r="AY6" s="221">
        <v>45</v>
      </c>
      <c r="AZ6" s="221">
        <v>21</v>
      </c>
      <c r="BA6" s="221">
        <v>18</v>
      </c>
      <c r="BB6" s="221">
        <v>17</v>
      </c>
      <c r="BC6" s="221">
        <v>17</v>
      </c>
      <c r="BD6" s="221">
        <v>29</v>
      </c>
      <c r="BE6" s="221">
        <v>42</v>
      </c>
      <c r="BF6" s="221">
        <v>17</v>
      </c>
      <c r="BG6" s="221">
        <v>20</v>
      </c>
      <c r="BH6" s="221">
        <v>33</v>
      </c>
      <c r="BI6" s="221">
        <v>36</v>
      </c>
      <c r="BJ6" s="221">
        <v>17</v>
      </c>
      <c r="BK6" s="221">
        <v>20</v>
      </c>
      <c r="BL6" s="221">
        <v>30</v>
      </c>
      <c r="BM6" s="221">
        <v>15</v>
      </c>
      <c r="BN6" s="221">
        <v>43</v>
      </c>
      <c r="BO6" s="221">
        <v>23</v>
      </c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</row>
    <row r="7" spans="25:96" x14ac:dyDescent="0.35">
      <c r="Y7" s="148"/>
      <c r="Z7" s="162" t="s">
        <v>1</v>
      </c>
      <c r="AA7" s="149">
        <v>15</v>
      </c>
      <c r="AB7" s="149">
        <v>1</v>
      </c>
      <c r="AC7" s="149">
        <v>13</v>
      </c>
      <c r="AD7" s="149">
        <v>15</v>
      </c>
      <c r="AE7" s="149">
        <v>19</v>
      </c>
      <c r="AF7" s="149">
        <v>18</v>
      </c>
      <c r="AG7" s="149">
        <v>21</v>
      </c>
      <c r="AH7" s="149">
        <v>16</v>
      </c>
      <c r="AI7" s="149">
        <v>37</v>
      </c>
      <c r="AJ7" s="149">
        <v>34</v>
      </c>
      <c r="AK7" s="149">
        <v>17</v>
      </c>
      <c r="AL7" s="149">
        <v>14</v>
      </c>
      <c r="AM7" s="221">
        <v>14</v>
      </c>
      <c r="AN7" s="221">
        <v>11</v>
      </c>
      <c r="AO7" s="221">
        <v>20</v>
      </c>
      <c r="AP7" s="221">
        <v>20</v>
      </c>
      <c r="AQ7" s="221">
        <v>10</v>
      </c>
      <c r="AR7" s="221">
        <v>25</v>
      </c>
      <c r="AS7" s="221">
        <v>33</v>
      </c>
      <c r="AT7" s="221">
        <v>36</v>
      </c>
      <c r="AU7" s="221">
        <v>22</v>
      </c>
      <c r="AV7" s="221">
        <v>18</v>
      </c>
      <c r="AW7" s="221">
        <v>21</v>
      </c>
      <c r="AX7" s="221">
        <v>25</v>
      </c>
      <c r="AY7" s="221">
        <v>11</v>
      </c>
      <c r="AZ7" s="221">
        <v>23</v>
      </c>
      <c r="BA7" s="221">
        <v>13</v>
      </c>
      <c r="BB7" s="221">
        <v>21</v>
      </c>
      <c r="BC7" s="221">
        <v>17</v>
      </c>
      <c r="BD7" s="221">
        <v>26</v>
      </c>
      <c r="BE7" s="221">
        <v>11</v>
      </c>
      <c r="BF7" s="221">
        <v>23</v>
      </c>
      <c r="BG7" s="221">
        <v>25</v>
      </c>
      <c r="BH7" s="221">
        <v>24</v>
      </c>
      <c r="BI7" s="221">
        <v>26</v>
      </c>
      <c r="BJ7" s="221">
        <v>22</v>
      </c>
      <c r="BK7" s="221">
        <v>24</v>
      </c>
      <c r="BL7" s="221">
        <v>18</v>
      </c>
      <c r="BM7" s="221">
        <v>8</v>
      </c>
      <c r="BN7" s="221">
        <v>18</v>
      </c>
      <c r="BO7" s="221">
        <v>25</v>
      </c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</row>
    <row r="8" spans="25:96" x14ac:dyDescent="0.35">
      <c r="Y8" s="148"/>
      <c r="Z8" s="162" t="s">
        <v>2</v>
      </c>
      <c r="AA8" s="149">
        <v>4</v>
      </c>
      <c r="AB8" s="149">
        <v>5</v>
      </c>
      <c r="AC8" s="149">
        <v>19</v>
      </c>
      <c r="AD8" s="149">
        <v>13</v>
      </c>
      <c r="AE8" s="149">
        <v>5</v>
      </c>
      <c r="AF8" s="149">
        <v>8</v>
      </c>
      <c r="AG8" s="149">
        <v>11</v>
      </c>
      <c r="AH8" s="149">
        <v>10</v>
      </c>
      <c r="AI8" s="149">
        <v>21</v>
      </c>
      <c r="AJ8" s="149">
        <v>16</v>
      </c>
      <c r="AK8" s="149">
        <v>17</v>
      </c>
      <c r="AL8" s="149">
        <v>19</v>
      </c>
      <c r="AM8" s="221">
        <v>8</v>
      </c>
      <c r="AN8" s="221">
        <v>6</v>
      </c>
      <c r="AO8" s="221">
        <v>9</v>
      </c>
      <c r="AP8" s="221">
        <v>14</v>
      </c>
      <c r="AQ8" s="221">
        <v>6</v>
      </c>
      <c r="AR8" s="221">
        <v>22</v>
      </c>
      <c r="AS8" s="221">
        <v>35</v>
      </c>
      <c r="AT8" s="221">
        <v>16</v>
      </c>
      <c r="AU8" s="221">
        <v>15</v>
      </c>
      <c r="AV8" s="221">
        <v>16</v>
      </c>
      <c r="AW8" s="221">
        <v>11</v>
      </c>
      <c r="AX8" s="221">
        <v>31</v>
      </c>
      <c r="AY8" s="221">
        <v>6</v>
      </c>
      <c r="AZ8" s="221">
        <v>12</v>
      </c>
      <c r="BA8" s="221">
        <v>13</v>
      </c>
      <c r="BB8" s="221">
        <v>15</v>
      </c>
      <c r="BC8" s="221">
        <v>16</v>
      </c>
      <c r="BD8" s="221">
        <v>21</v>
      </c>
      <c r="BE8" s="221">
        <v>16</v>
      </c>
      <c r="BF8" s="221">
        <v>7</v>
      </c>
      <c r="BG8" s="221">
        <v>21</v>
      </c>
      <c r="BH8" s="221">
        <v>13</v>
      </c>
      <c r="BI8" s="221">
        <v>15</v>
      </c>
      <c r="BJ8" s="221">
        <v>15</v>
      </c>
      <c r="BK8" s="221">
        <v>11</v>
      </c>
      <c r="BL8" s="221">
        <v>24</v>
      </c>
      <c r="BM8" s="221">
        <v>10</v>
      </c>
      <c r="BN8" s="221">
        <v>13</v>
      </c>
      <c r="BO8" s="221">
        <v>15</v>
      </c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</row>
    <row r="9" spans="25:96" x14ac:dyDescent="0.35">
      <c r="Y9" s="148"/>
      <c r="Z9" s="162" t="s">
        <v>3</v>
      </c>
      <c r="AA9" s="149">
        <v>27</v>
      </c>
      <c r="AB9" s="149">
        <v>24</v>
      </c>
      <c r="AC9" s="149">
        <v>17</v>
      </c>
      <c r="AD9" s="149">
        <v>15</v>
      </c>
      <c r="AE9" s="149">
        <v>37</v>
      </c>
      <c r="AF9" s="149">
        <v>26</v>
      </c>
      <c r="AG9" s="149">
        <v>23</v>
      </c>
      <c r="AH9" s="149">
        <v>26</v>
      </c>
      <c r="AI9" s="149">
        <v>28</v>
      </c>
      <c r="AJ9" s="149">
        <v>20</v>
      </c>
      <c r="AK9" s="149">
        <v>24</v>
      </c>
      <c r="AL9" s="149">
        <v>20</v>
      </c>
      <c r="AM9" s="221">
        <v>10</v>
      </c>
      <c r="AN9" s="221">
        <v>17</v>
      </c>
      <c r="AO9" s="221">
        <v>11</v>
      </c>
      <c r="AP9" s="221">
        <v>17</v>
      </c>
      <c r="AQ9" s="221">
        <v>19</v>
      </c>
      <c r="AR9" s="221">
        <v>30</v>
      </c>
      <c r="AS9" s="221">
        <v>37</v>
      </c>
      <c r="AT9" s="221">
        <v>30</v>
      </c>
      <c r="AU9" s="221">
        <v>20</v>
      </c>
      <c r="AV9" s="221">
        <v>16</v>
      </c>
      <c r="AW9" s="221">
        <v>11</v>
      </c>
      <c r="AX9" s="221">
        <v>27</v>
      </c>
      <c r="AY9" s="221">
        <v>5</v>
      </c>
      <c r="AZ9" s="221">
        <v>19</v>
      </c>
      <c r="BA9" s="221">
        <v>21</v>
      </c>
      <c r="BB9" s="221">
        <v>13</v>
      </c>
      <c r="BC9" s="221">
        <v>10</v>
      </c>
      <c r="BD9" s="221">
        <v>12</v>
      </c>
      <c r="BE9" s="221">
        <v>9</v>
      </c>
      <c r="BF9" s="221">
        <v>14</v>
      </c>
      <c r="BG9" s="221">
        <v>16</v>
      </c>
      <c r="BH9" s="221">
        <v>12</v>
      </c>
      <c r="BI9" s="221">
        <v>6</v>
      </c>
      <c r="BJ9" s="221">
        <v>20</v>
      </c>
      <c r="BK9" s="221">
        <v>12</v>
      </c>
      <c r="BL9" s="221">
        <v>13</v>
      </c>
      <c r="BM9" s="221">
        <v>5</v>
      </c>
      <c r="BN9" s="221">
        <v>9</v>
      </c>
      <c r="BO9" s="221">
        <v>12</v>
      </c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</row>
    <row r="10" spans="25:96" x14ac:dyDescent="0.35">
      <c r="Y10" s="148"/>
      <c r="Z10" s="162" t="s">
        <v>4</v>
      </c>
      <c r="AA10" s="149">
        <v>33</v>
      </c>
      <c r="AB10" s="149">
        <v>10</v>
      </c>
      <c r="AC10" s="149">
        <v>24</v>
      </c>
      <c r="AD10" s="149">
        <v>29</v>
      </c>
      <c r="AE10" s="149">
        <v>25</v>
      </c>
      <c r="AF10" s="149">
        <v>23</v>
      </c>
      <c r="AG10" s="149">
        <v>29</v>
      </c>
      <c r="AH10" s="149">
        <v>32</v>
      </c>
      <c r="AI10" s="149">
        <v>31</v>
      </c>
      <c r="AJ10" s="149">
        <v>35</v>
      </c>
      <c r="AK10" s="149">
        <v>20</v>
      </c>
      <c r="AL10" s="149">
        <v>44</v>
      </c>
      <c r="AM10" s="221">
        <v>19</v>
      </c>
      <c r="AN10" s="221">
        <v>18</v>
      </c>
      <c r="AO10" s="221">
        <v>17</v>
      </c>
      <c r="AP10" s="221">
        <v>32</v>
      </c>
      <c r="AQ10" s="221">
        <v>16</v>
      </c>
      <c r="AR10" s="221">
        <v>32</v>
      </c>
      <c r="AS10" s="221">
        <v>27</v>
      </c>
      <c r="AT10" s="221">
        <v>16</v>
      </c>
      <c r="AU10" s="221">
        <v>19</v>
      </c>
      <c r="AV10" s="221">
        <v>23</v>
      </c>
      <c r="AW10" s="221">
        <v>24</v>
      </c>
      <c r="AX10" s="221">
        <v>56</v>
      </c>
      <c r="AY10" s="221">
        <v>33</v>
      </c>
      <c r="AZ10" s="221">
        <v>22</v>
      </c>
      <c r="BA10" s="221">
        <v>23</v>
      </c>
      <c r="BB10" s="221">
        <v>18</v>
      </c>
      <c r="BC10" s="221">
        <v>32</v>
      </c>
      <c r="BD10" s="221">
        <v>12</v>
      </c>
      <c r="BE10" s="221">
        <v>22</v>
      </c>
      <c r="BF10" s="221">
        <v>43</v>
      </c>
      <c r="BG10" s="221">
        <v>23</v>
      </c>
      <c r="BH10" s="221">
        <v>22</v>
      </c>
      <c r="BI10" s="221">
        <v>23</v>
      </c>
      <c r="BJ10" s="221">
        <v>16</v>
      </c>
      <c r="BK10" s="221">
        <v>25</v>
      </c>
      <c r="BL10" s="221">
        <v>22</v>
      </c>
      <c r="BM10" s="221">
        <v>21</v>
      </c>
      <c r="BN10" s="221">
        <v>21</v>
      </c>
      <c r="BO10" s="221">
        <v>17</v>
      </c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</row>
    <row r="11" spans="25:96" x14ac:dyDescent="0.35">
      <c r="Y11" s="148"/>
      <c r="Z11" s="162" t="s">
        <v>5</v>
      </c>
      <c r="AA11" s="149">
        <v>2</v>
      </c>
      <c r="AB11" s="149">
        <v>5</v>
      </c>
      <c r="AC11" s="149">
        <v>3</v>
      </c>
      <c r="AD11" s="149">
        <v>3</v>
      </c>
      <c r="AE11" s="149">
        <v>11</v>
      </c>
      <c r="AF11" s="149">
        <v>7</v>
      </c>
      <c r="AG11" s="149">
        <v>2</v>
      </c>
      <c r="AH11" s="149">
        <v>4</v>
      </c>
      <c r="AI11" s="149">
        <v>6</v>
      </c>
      <c r="AJ11" s="149">
        <v>3</v>
      </c>
      <c r="AK11" s="149">
        <v>3</v>
      </c>
      <c r="AL11" s="149">
        <v>3</v>
      </c>
      <c r="AM11" s="221">
        <v>3</v>
      </c>
      <c r="AN11" s="221">
        <v>2</v>
      </c>
      <c r="AO11" s="221">
        <v>2</v>
      </c>
      <c r="AP11" s="221">
        <v>1</v>
      </c>
      <c r="AQ11" s="221">
        <v>2</v>
      </c>
      <c r="AR11" s="221">
        <v>4</v>
      </c>
      <c r="AS11" s="221">
        <v>2</v>
      </c>
      <c r="AT11" s="221">
        <v>6</v>
      </c>
      <c r="AU11" s="221">
        <v>1</v>
      </c>
      <c r="AV11" s="221">
        <v>3</v>
      </c>
      <c r="AW11" s="221">
        <v>6</v>
      </c>
      <c r="AX11" s="221">
        <v>1</v>
      </c>
      <c r="AY11" s="221">
        <v>3</v>
      </c>
      <c r="AZ11" s="221">
        <v>1</v>
      </c>
      <c r="BA11" s="221">
        <v>4</v>
      </c>
      <c r="BB11" s="221">
        <v>6</v>
      </c>
      <c r="BC11" s="221">
        <v>3</v>
      </c>
      <c r="BD11" s="221">
        <v>4</v>
      </c>
      <c r="BE11" s="221">
        <v>4</v>
      </c>
      <c r="BF11" s="221">
        <v>3</v>
      </c>
      <c r="BG11" s="221">
        <v>4</v>
      </c>
      <c r="BH11" s="221">
        <v>5</v>
      </c>
      <c r="BI11" s="221">
        <v>7</v>
      </c>
      <c r="BJ11" s="221">
        <v>2</v>
      </c>
      <c r="BK11" s="221">
        <v>9</v>
      </c>
      <c r="BL11" s="221">
        <v>7</v>
      </c>
      <c r="BM11" s="221">
        <v>3</v>
      </c>
      <c r="BN11" s="221">
        <v>4</v>
      </c>
      <c r="BO11" s="221">
        <v>2</v>
      </c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</row>
    <row r="12" spans="25:96" x14ac:dyDescent="0.35">
      <c r="Y12" s="148"/>
      <c r="Z12" s="162" t="s">
        <v>6</v>
      </c>
      <c r="AA12" s="149">
        <v>14</v>
      </c>
      <c r="AB12" s="149">
        <v>6</v>
      </c>
      <c r="AC12" s="149">
        <v>18</v>
      </c>
      <c r="AD12" s="149">
        <v>30</v>
      </c>
      <c r="AE12" s="149">
        <v>29</v>
      </c>
      <c r="AF12" s="149">
        <v>23</v>
      </c>
      <c r="AG12" s="149">
        <v>21</v>
      </c>
      <c r="AH12" s="149">
        <v>33</v>
      </c>
      <c r="AI12" s="149">
        <v>29</v>
      </c>
      <c r="AJ12" s="149">
        <v>27</v>
      </c>
      <c r="AK12" s="149">
        <v>20</v>
      </c>
      <c r="AL12" s="149">
        <v>32</v>
      </c>
      <c r="AM12" s="221">
        <v>33</v>
      </c>
      <c r="AN12" s="221">
        <v>5</v>
      </c>
      <c r="AO12" s="221">
        <v>9</v>
      </c>
      <c r="AP12" s="221">
        <v>18</v>
      </c>
      <c r="AQ12" s="221">
        <v>19</v>
      </c>
      <c r="AR12" s="221">
        <v>27</v>
      </c>
      <c r="AS12" s="221">
        <v>13</v>
      </c>
      <c r="AT12" s="221">
        <v>30</v>
      </c>
      <c r="AU12" s="221">
        <v>31</v>
      </c>
      <c r="AV12" s="221">
        <v>25</v>
      </c>
      <c r="AW12" s="221">
        <v>37</v>
      </c>
      <c r="AX12" s="221">
        <v>57</v>
      </c>
      <c r="AY12" s="221">
        <v>20</v>
      </c>
      <c r="AZ12" s="221">
        <v>25</v>
      </c>
      <c r="BA12" s="221">
        <v>28</v>
      </c>
      <c r="BB12" s="221">
        <v>10</v>
      </c>
      <c r="BC12" s="221">
        <v>8</v>
      </c>
      <c r="BD12" s="221">
        <v>13</v>
      </c>
      <c r="BE12" s="221">
        <v>7</v>
      </c>
      <c r="BF12" s="221">
        <v>19</v>
      </c>
      <c r="BG12" s="221">
        <v>23</v>
      </c>
      <c r="BH12" s="221">
        <v>23</v>
      </c>
      <c r="BI12" s="221">
        <v>14</v>
      </c>
      <c r="BJ12" s="221">
        <v>9</v>
      </c>
      <c r="BK12" s="221">
        <v>14</v>
      </c>
      <c r="BL12" s="221">
        <v>19</v>
      </c>
      <c r="BM12" s="221">
        <v>9</v>
      </c>
      <c r="BN12" s="221">
        <v>12</v>
      </c>
      <c r="BO12" s="221">
        <v>8</v>
      </c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</row>
    <row r="13" spans="25:96" x14ac:dyDescent="0.35">
      <c r="Y13" s="148"/>
      <c r="Z13" s="162" t="s">
        <v>117</v>
      </c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30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130"/>
    </row>
    <row r="14" spans="25:96" x14ac:dyDescent="0.35">
      <c r="Y14" s="148"/>
      <c r="Z14" s="162" t="s">
        <v>118</v>
      </c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</row>
    <row r="15" spans="25:96" x14ac:dyDescent="0.35">
      <c r="Z15" s="156"/>
      <c r="AV15" s="150"/>
    </row>
    <row r="16" spans="25:96" s="138" customFormat="1" ht="29" x14ac:dyDescent="0.35">
      <c r="Z16" s="157" t="s">
        <v>30</v>
      </c>
      <c r="AA16" s="158">
        <v>41548</v>
      </c>
      <c r="AB16" s="158">
        <v>41579</v>
      </c>
      <c r="AC16" s="158">
        <v>41609</v>
      </c>
      <c r="AD16" s="158">
        <v>41640</v>
      </c>
      <c r="AE16" s="158">
        <v>41671</v>
      </c>
      <c r="AF16" s="158">
        <v>41699</v>
      </c>
      <c r="AG16" s="158">
        <v>41730</v>
      </c>
      <c r="AH16" s="158">
        <v>41760</v>
      </c>
      <c r="AI16" s="158">
        <v>41791</v>
      </c>
      <c r="AJ16" s="158">
        <v>41821</v>
      </c>
      <c r="AK16" s="158">
        <v>41852</v>
      </c>
      <c r="AL16" s="158">
        <v>41883</v>
      </c>
      <c r="AM16" s="158">
        <v>41913</v>
      </c>
      <c r="AN16" s="158">
        <v>41944</v>
      </c>
      <c r="AO16" s="158">
        <v>41974</v>
      </c>
      <c r="AP16" s="158">
        <v>42005</v>
      </c>
      <c r="AQ16" s="158">
        <v>42036</v>
      </c>
      <c r="AR16" s="158">
        <v>42064</v>
      </c>
      <c r="AS16" s="158">
        <v>42095</v>
      </c>
      <c r="AT16" s="158">
        <v>42125</v>
      </c>
      <c r="AU16" s="158">
        <v>42156</v>
      </c>
      <c r="AV16" s="158">
        <v>42186</v>
      </c>
      <c r="AW16" s="158">
        <v>42217</v>
      </c>
      <c r="AX16" s="158">
        <v>42248</v>
      </c>
      <c r="AY16" s="158">
        <v>42278</v>
      </c>
      <c r="AZ16" s="158">
        <v>42309</v>
      </c>
      <c r="BA16" s="158">
        <v>42339</v>
      </c>
      <c r="BB16" s="158">
        <v>42370</v>
      </c>
      <c r="BC16" s="158">
        <v>42401</v>
      </c>
      <c r="BD16" s="158">
        <v>42430</v>
      </c>
      <c r="BE16" s="158">
        <v>42461</v>
      </c>
      <c r="BF16" s="158">
        <v>42491</v>
      </c>
      <c r="BG16" s="158">
        <v>42522</v>
      </c>
      <c r="BH16" s="158">
        <v>42552</v>
      </c>
      <c r="BI16" s="158">
        <v>42583</v>
      </c>
      <c r="BJ16" s="159">
        <v>42614</v>
      </c>
      <c r="BK16" s="160">
        <v>42644</v>
      </c>
      <c r="BL16" s="160">
        <v>42675</v>
      </c>
      <c r="BM16" s="160">
        <v>42705</v>
      </c>
      <c r="BN16" s="160">
        <v>42736</v>
      </c>
      <c r="BO16" s="160">
        <v>42767</v>
      </c>
      <c r="BP16" s="160">
        <v>42795</v>
      </c>
      <c r="BQ16" s="160">
        <v>42826</v>
      </c>
      <c r="BR16" s="160">
        <v>42856</v>
      </c>
      <c r="BS16" s="160">
        <v>42887</v>
      </c>
      <c r="BT16" s="160">
        <v>42917</v>
      </c>
      <c r="BU16" s="160">
        <v>42948</v>
      </c>
      <c r="BV16" s="160">
        <v>42979</v>
      </c>
      <c r="BW16" s="160">
        <v>43009</v>
      </c>
      <c r="BX16" s="160">
        <v>43040</v>
      </c>
      <c r="BY16" s="160">
        <v>43070</v>
      </c>
      <c r="BZ16" s="160">
        <v>43101</v>
      </c>
      <c r="CA16" s="160">
        <v>43132</v>
      </c>
      <c r="CB16" s="160">
        <v>43160</v>
      </c>
      <c r="CC16" s="160">
        <v>43191</v>
      </c>
      <c r="CD16" s="160">
        <v>43221</v>
      </c>
      <c r="CE16" s="160">
        <v>43252</v>
      </c>
      <c r="CF16" s="160">
        <v>43282</v>
      </c>
      <c r="CG16" s="160">
        <v>43313</v>
      </c>
      <c r="CH16" s="160">
        <v>43344</v>
      </c>
      <c r="CI16" s="160">
        <v>43374</v>
      </c>
      <c r="CJ16" s="160">
        <v>43405</v>
      </c>
      <c r="CK16" s="160">
        <v>43435</v>
      </c>
      <c r="CL16" s="160">
        <v>43466</v>
      </c>
      <c r="CM16" s="160">
        <v>43497</v>
      </c>
      <c r="CN16" s="160">
        <v>43525</v>
      </c>
      <c r="CO16" s="160">
        <v>43556</v>
      </c>
      <c r="CP16" s="160">
        <v>43586</v>
      </c>
      <c r="CQ16" s="160">
        <v>43617</v>
      </c>
      <c r="CR16" s="160">
        <v>43647</v>
      </c>
    </row>
    <row r="17" spans="25:96" x14ac:dyDescent="0.35">
      <c r="Y17" s="151" t="s">
        <v>30</v>
      </c>
      <c r="Z17" s="161" t="s">
        <v>31</v>
      </c>
      <c r="AA17" s="22">
        <v>10</v>
      </c>
      <c r="AB17" s="22">
        <v>15</v>
      </c>
      <c r="AC17" s="22">
        <v>12</v>
      </c>
      <c r="AD17" s="22">
        <v>10</v>
      </c>
      <c r="AE17" s="22">
        <v>19</v>
      </c>
      <c r="AF17" s="22">
        <v>17</v>
      </c>
      <c r="AG17" s="22">
        <v>25</v>
      </c>
      <c r="AH17" s="22">
        <v>26</v>
      </c>
      <c r="AI17" s="22">
        <v>29</v>
      </c>
      <c r="AJ17" s="22">
        <v>27</v>
      </c>
      <c r="AK17" s="22">
        <v>23</v>
      </c>
      <c r="AL17" s="22">
        <v>18</v>
      </c>
      <c r="AM17" s="130">
        <v>20</v>
      </c>
      <c r="AN17" s="130">
        <v>13</v>
      </c>
      <c r="AO17" s="130">
        <v>9</v>
      </c>
      <c r="AP17" s="130">
        <v>10</v>
      </c>
      <c r="AQ17" s="130">
        <v>15</v>
      </c>
      <c r="AR17" s="130">
        <v>17</v>
      </c>
      <c r="AS17" s="130">
        <v>20</v>
      </c>
      <c r="AT17" s="130">
        <v>11</v>
      </c>
      <c r="AU17" s="130">
        <v>18</v>
      </c>
      <c r="AV17" s="130">
        <v>21</v>
      </c>
      <c r="AW17" s="130">
        <v>28</v>
      </c>
      <c r="AX17" s="130">
        <v>18</v>
      </c>
      <c r="AY17" s="130">
        <v>25</v>
      </c>
      <c r="AZ17" s="130">
        <v>22</v>
      </c>
      <c r="BA17" s="130">
        <v>14</v>
      </c>
      <c r="BB17" s="130">
        <v>19</v>
      </c>
      <c r="BC17" s="130">
        <v>24</v>
      </c>
      <c r="BD17" s="130">
        <v>27</v>
      </c>
      <c r="BE17" s="130">
        <v>16</v>
      </c>
      <c r="BF17" s="130">
        <v>28</v>
      </c>
      <c r="BG17" s="130">
        <v>21</v>
      </c>
      <c r="BH17" s="130">
        <v>14</v>
      </c>
      <c r="BI17" s="130">
        <v>22</v>
      </c>
      <c r="BJ17" s="130">
        <v>20</v>
      </c>
      <c r="BK17" s="130">
        <v>27</v>
      </c>
      <c r="BL17" s="130">
        <v>17</v>
      </c>
      <c r="BM17" s="130">
        <v>25</v>
      </c>
      <c r="BN17" s="130">
        <v>28</v>
      </c>
      <c r="BO17" s="130">
        <v>20</v>
      </c>
      <c r="BP17" s="130">
        <v>21</v>
      </c>
      <c r="BQ17" s="130">
        <v>20</v>
      </c>
      <c r="BR17" s="130">
        <v>25</v>
      </c>
      <c r="BS17" s="130">
        <v>13</v>
      </c>
      <c r="BT17" s="130">
        <v>32</v>
      </c>
      <c r="BU17" s="130">
        <v>25</v>
      </c>
      <c r="BV17" s="130">
        <v>25</v>
      </c>
      <c r="BW17" s="130">
        <v>15</v>
      </c>
      <c r="BX17" s="130">
        <v>19</v>
      </c>
      <c r="BY17" s="130">
        <v>27</v>
      </c>
      <c r="BZ17" s="130">
        <v>27</v>
      </c>
      <c r="CA17" s="130">
        <v>18</v>
      </c>
      <c r="CB17" s="130">
        <v>17</v>
      </c>
      <c r="CC17" s="130">
        <v>11</v>
      </c>
      <c r="CD17" s="130">
        <v>22</v>
      </c>
      <c r="CE17" s="130">
        <v>10</v>
      </c>
      <c r="CF17" s="130">
        <v>16</v>
      </c>
      <c r="CG17" s="130">
        <v>26</v>
      </c>
      <c r="CH17" s="130">
        <v>26</v>
      </c>
      <c r="CI17" s="130">
        <v>27</v>
      </c>
      <c r="CJ17" s="130">
        <v>21</v>
      </c>
      <c r="CK17" s="130">
        <v>17</v>
      </c>
      <c r="CL17" s="130">
        <v>30</v>
      </c>
      <c r="CM17" s="130">
        <v>16</v>
      </c>
      <c r="CN17" s="130">
        <v>18</v>
      </c>
      <c r="CO17" s="130">
        <v>20</v>
      </c>
      <c r="CP17" s="130">
        <v>35</v>
      </c>
      <c r="CQ17" s="130">
        <v>37</v>
      </c>
      <c r="CR17" s="130">
        <v>40</v>
      </c>
    </row>
    <row r="18" spans="25:96" x14ac:dyDescent="0.35">
      <c r="Z18" s="161" t="s">
        <v>1</v>
      </c>
      <c r="AA18" s="22">
        <v>20</v>
      </c>
      <c r="AB18" s="22">
        <v>10</v>
      </c>
      <c r="AC18" s="22">
        <v>8</v>
      </c>
      <c r="AD18" s="22">
        <v>23</v>
      </c>
      <c r="AE18" s="22">
        <v>10</v>
      </c>
      <c r="AF18" s="22">
        <v>17</v>
      </c>
      <c r="AG18" s="22">
        <v>19</v>
      </c>
      <c r="AH18" s="22">
        <v>18</v>
      </c>
      <c r="AI18" s="22">
        <v>20</v>
      </c>
      <c r="AJ18" s="22">
        <v>25</v>
      </c>
      <c r="AK18" s="22">
        <v>11</v>
      </c>
      <c r="AL18" s="22">
        <v>24</v>
      </c>
      <c r="AM18" s="130">
        <v>14</v>
      </c>
      <c r="AN18" s="130">
        <v>10</v>
      </c>
      <c r="AO18" s="130">
        <v>12</v>
      </c>
      <c r="AP18" s="130">
        <v>13</v>
      </c>
      <c r="AQ18" s="130">
        <v>14</v>
      </c>
      <c r="AR18" s="130">
        <v>19</v>
      </c>
      <c r="AS18" s="130">
        <v>14</v>
      </c>
      <c r="AT18" s="130">
        <v>18</v>
      </c>
      <c r="AU18" s="130">
        <v>17</v>
      </c>
      <c r="AV18" s="130">
        <v>16</v>
      </c>
      <c r="AW18" s="130">
        <v>16</v>
      </c>
      <c r="AX18" s="130">
        <v>13</v>
      </c>
      <c r="AY18" s="130">
        <v>15</v>
      </c>
      <c r="AZ18" s="130">
        <v>14</v>
      </c>
      <c r="BA18" s="130">
        <v>7</v>
      </c>
      <c r="BB18" s="130">
        <v>14</v>
      </c>
      <c r="BC18" s="130">
        <v>14</v>
      </c>
      <c r="BD18" s="130">
        <v>19</v>
      </c>
      <c r="BE18" s="130">
        <v>11</v>
      </c>
      <c r="BF18" s="130">
        <v>7</v>
      </c>
      <c r="BG18" s="130">
        <v>23</v>
      </c>
      <c r="BH18" s="130">
        <v>19</v>
      </c>
      <c r="BI18" s="130">
        <v>21</v>
      </c>
      <c r="BJ18" s="130">
        <v>11</v>
      </c>
      <c r="BK18" s="130">
        <v>7</v>
      </c>
      <c r="BL18" s="130">
        <v>23</v>
      </c>
      <c r="BM18" s="130">
        <v>10</v>
      </c>
      <c r="BN18" s="130">
        <v>17</v>
      </c>
      <c r="BO18" s="130">
        <v>15</v>
      </c>
      <c r="BP18" s="130">
        <v>14</v>
      </c>
      <c r="BQ18" s="130">
        <v>13</v>
      </c>
      <c r="BR18" s="130">
        <v>17</v>
      </c>
      <c r="BS18" s="130">
        <v>11</v>
      </c>
      <c r="BT18" s="130">
        <v>16</v>
      </c>
      <c r="BU18" s="130">
        <v>19</v>
      </c>
      <c r="BV18" s="130">
        <v>8</v>
      </c>
      <c r="BW18" s="130">
        <v>14</v>
      </c>
      <c r="BX18" s="130">
        <v>14</v>
      </c>
      <c r="BY18" s="130">
        <v>9</v>
      </c>
      <c r="BZ18" s="130">
        <v>5</v>
      </c>
      <c r="CA18" s="130">
        <v>21</v>
      </c>
      <c r="CB18" s="130">
        <v>16</v>
      </c>
      <c r="CC18" s="130">
        <v>11</v>
      </c>
      <c r="CD18" s="130">
        <v>15</v>
      </c>
      <c r="CE18" s="130">
        <v>19</v>
      </c>
      <c r="CF18" s="130">
        <v>15</v>
      </c>
      <c r="CG18" s="130">
        <v>20</v>
      </c>
      <c r="CH18" s="130">
        <v>20</v>
      </c>
      <c r="CI18" s="130">
        <v>24</v>
      </c>
      <c r="CJ18" s="130">
        <v>11</v>
      </c>
      <c r="CK18" s="130">
        <v>15</v>
      </c>
      <c r="CL18" s="130">
        <v>10</v>
      </c>
      <c r="CM18" s="130">
        <v>12</v>
      </c>
      <c r="CN18" s="130">
        <v>6</v>
      </c>
      <c r="CO18" s="130">
        <v>19</v>
      </c>
      <c r="CP18" s="130">
        <v>21</v>
      </c>
      <c r="CQ18" s="130">
        <v>17</v>
      </c>
      <c r="CR18" s="130">
        <v>16</v>
      </c>
    </row>
    <row r="19" spans="25:96" x14ac:dyDescent="0.35">
      <c r="Z19" s="161" t="s">
        <v>4</v>
      </c>
      <c r="AA19" s="22">
        <v>17</v>
      </c>
      <c r="AB19" s="22">
        <v>13</v>
      </c>
      <c r="AC19" s="22">
        <v>12</v>
      </c>
      <c r="AD19" s="22">
        <v>16</v>
      </c>
      <c r="AE19" s="22">
        <v>7</v>
      </c>
      <c r="AF19" s="22">
        <v>19</v>
      </c>
      <c r="AG19" s="22">
        <v>15</v>
      </c>
      <c r="AH19" s="22">
        <v>20</v>
      </c>
      <c r="AI19" s="22">
        <v>14</v>
      </c>
      <c r="AJ19" s="22">
        <v>17</v>
      </c>
      <c r="AK19" s="22">
        <v>21</v>
      </c>
      <c r="AL19" s="22">
        <v>14</v>
      </c>
      <c r="AM19" s="130">
        <v>16</v>
      </c>
      <c r="AN19" s="130">
        <v>7</v>
      </c>
      <c r="AO19" s="130">
        <v>14</v>
      </c>
      <c r="AP19" s="130">
        <v>11</v>
      </c>
      <c r="AQ19" s="130">
        <v>7</v>
      </c>
      <c r="AR19" s="130">
        <v>18</v>
      </c>
      <c r="AS19" s="130">
        <v>7</v>
      </c>
      <c r="AT19" s="130">
        <v>12</v>
      </c>
      <c r="AU19" s="130">
        <v>13</v>
      </c>
      <c r="AV19" s="130">
        <v>30</v>
      </c>
      <c r="AW19" s="130">
        <v>14</v>
      </c>
      <c r="AX19" s="130">
        <v>18</v>
      </c>
      <c r="AY19" s="130">
        <v>18</v>
      </c>
      <c r="AZ19" s="130">
        <v>7</v>
      </c>
      <c r="BA19" s="130">
        <v>9</v>
      </c>
      <c r="BB19" s="130">
        <v>16</v>
      </c>
      <c r="BC19" s="130">
        <v>6</v>
      </c>
      <c r="BD19" s="130">
        <v>11</v>
      </c>
      <c r="BE19" s="130">
        <v>15</v>
      </c>
      <c r="BF19" s="130">
        <v>7</v>
      </c>
      <c r="BG19" s="130">
        <v>16</v>
      </c>
      <c r="BH19" s="130">
        <v>15</v>
      </c>
      <c r="BI19" s="130">
        <v>11</v>
      </c>
      <c r="BJ19" s="130">
        <v>6</v>
      </c>
      <c r="BK19" s="130">
        <v>10</v>
      </c>
      <c r="BL19" s="130">
        <v>14</v>
      </c>
      <c r="BM19" s="130">
        <v>6</v>
      </c>
      <c r="BN19" s="130">
        <v>8</v>
      </c>
      <c r="BO19" s="130">
        <v>8</v>
      </c>
      <c r="BP19" s="130">
        <v>10</v>
      </c>
      <c r="BQ19" s="130">
        <v>6</v>
      </c>
      <c r="BR19" s="130">
        <v>5</v>
      </c>
      <c r="BS19" s="130">
        <v>12</v>
      </c>
      <c r="BT19" s="130">
        <v>5</v>
      </c>
      <c r="BU19" s="130">
        <v>8</v>
      </c>
      <c r="BV19" s="130">
        <v>18</v>
      </c>
      <c r="BW19" s="130">
        <v>11</v>
      </c>
      <c r="BX19" s="130">
        <v>5</v>
      </c>
      <c r="BY19" s="130">
        <v>11</v>
      </c>
      <c r="BZ19" s="130">
        <v>4</v>
      </c>
      <c r="CA19" s="130">
        <v>7</v>
      </c>
      <c r="CB19" s="130">
        <v>20</v>
      </c>
      <c r="CC19" s="130">
        <v>12</v>
      </c>
      <c r="CD19" s="130">
        <v>22</v>
      </c>
      <c r="CE19" s="130">
        <v>25</v>
      </c>
      <c r="CF19" s="130">
        <v>11</v>
      </c>
      <c r="CG19" s="130">
        <v>15</v>
      </c>
      <c r="CH19" s="130">
        <v>16</v>
      </c>
      <c r="CI19" s="130">
        <v>28</v>
      </c>
      <c r="CJ19" s="130">
        <v>20</v>
      </c>
      <c r="CK19" s="130">
        <v>14</v>
      </c>
      <c r="CL19" s="130">
        <v>6</v>
      </c>
      <c r="CM19" s="130">
        <v>11</v>
      </c>
      <c r="CN19" s="130">
        <v>17</v>
      </c>
      <c r="CO19" s="130">
        <v>13</v>
      </c>
      <c r="CP19" s="130">
        <v>20</v>
      </c>
      <c r="CQ19" s="130">
        <v>19</v>
      </c>
      <c r="CR19" s="130">
        <v>20</v>
      </c>
    </row>
    <row r="20" spans="25:96" x14ac:dyDescent="0.35">
      <c r="Z20" s="162" t="s">
        <v>3</v>
      </c>
      <c r="AA20" s="22">
        <v>25</v>
      </c>
      <c r="AB20" s="22">
        <v>18</v>
      </c>
      <c r="AC20" s="22">
        <v>9</v>
      </c>
      <c r="AD20" s="22">
        <v>25</v>
      </c>
      <c r="AE20" s="22">
        <v>9</v>
      </c>
      <c r="AF20" s="22">
        <v>19</v>
      </c>
      <c r="AG20" s="22">
        <v>20</v>
      </c>
      <c r="AH20" s="22">
        <v>16</v>
      </c>
      <c r="AI20" s="22">
        <v>22</v>
      </c>
      <c r="AJ20" s="22">
        <v>17</v>
      </c>
      <c r="AK20" s="22">
        <v>17</v>
      </c>
      <c r="AL20" s="22">
        <v>21</v>
      </c>
      <c r="AM20" s="130">
        <v>16</v>
      </c>
      <c r="AN20" s="130">
        <v>10</v>
      </c>
      <c r="AO20" s="130">
        <v>16</v>
      </c>
      <c r="AP20" s="130">
        <v>15</v>
      </c>
      <c r="AQ20" s="130">
        <v>11</v>
      </c>
      <c r="AR20" s="130">
        <v>15</v>
      </c>
      <c r="AS20" s="130">
        <v>11</v>
      </c>
      <c r="AT20" s="130">
        <v>15</v>
      </c>
      <c r="AU20" s="130">
        <v>14</v>
      </c>
      <c r="AV20" s="130">
        <v>15</v>
      </c>
      <c r="AW20" s="130">
        <v>7</v>
      </c>
      <c r="AX20" s="130">
        <v>8</v>
      </c>
      <c r="AY20" s="130">
        <v>6</v>
      </c>
      <c r="AZ20" s="130">
        <v>6</v>
      </c>
      <c r="BA20" s="130">
        <v>4</v>
      </c>
      <c r="BB20" s="130">
        <v>12</v>
      </c>
      <c r="BC20" s="130">
        <v>5</v>
      </c>
      <c r="BD20" s="130">
        <v>7</v>
      </c>
      <c r="BE20" s="130">
        <v>6</v>
      </c>
      <c r="BF20" s="130">
        <v>10</v>
      </c>
      <c r="BG20" s="130">
        <v>12</v>
      </c>
      <c r="BH20" s="130">
        <v>6</v>
      </c>
      <c r="BI20" s="130">
        <v>11</v>
      </c>
      <c r="BJ20" s="130">
        <v>2</v>
      </c>
      <c r="BK20" s="130">
        <v>4</v>
      </c>
      <c r="BL20" s="130">
        <v>14</v>
      </c>
      <c r="BM20" s="130">
        <v>10</v>
      </c>
      <c r="BN20" s="130">
        <v>2</v>
      </c>
      <c r="BO20" s="130">
        <v>11</v>
      </c>
      <c r="BP20" s="130">
        <v>7</v>
      </c>
      <c r="BQ20" s="130">
        <v>7</v>
      </c>
      <c r="BR20" s="130">
        <v>8</v>
      </c>
      <c r="BS20" s="130">
        <v>3</v>
      </c>
      <c r="BT20" s="130">
        <v>5</v>
      </c>
      <c r="BU20" s="130">
        <v>9</v>
      </c>
      <c r="BV20" s="130">
        <v>10</v>
      </c>
      <c r="BW20" s="130">
        <v>8</v>
      </c>
      <c r="BX20" s="130">
        <v>6</v>
      </c>
      <c r="BY20" s="130">
        <v>7</v>
      </c>
      <c r="BZ20" s="130">
        <v>13</v>
      </c>
      <c r="CA20" s="130">
        <v>21</v>
      </c>
      <c r="CB20" s="130">
        <v>22</v>
      </c>
      <c r="CC20" s="130">
        <v>18</v>
      </c>
      <c r="CD20" s="130">
        <v>13</v>
      </c>
      <c r="CE20" s="130">
        <v>21</v>
      </c>
      <c r="CF20" s="130">
        <v>15</v>
      </c>
      <c r="CG20" s="130">
        <v>19</v>
      </c>
      <c r="CH20" s="130">
        <v>11</v>
      </c>
      <c r="CI20" s="130">
        <v>22</v>
      </c>
      <c r="CJ20" s="130">
        <v>12</v>
      </c>
      <c r="CK20" s="130">
        <v>11</v>
      </c>
      <c r="CL20" s="130">
        <v>9</v>
      </c>
      <c r="CM20" s="130">
        <v>8</v>
      </c>
      <c r="CN20" s="130">
        <v>9</v>
      </c>
      <c r="CO20" s="130">
        <v>10</v>
      </c>
      <c r="CP20" s="130">
        <v>7</v>
      </c>
      <c r="CQ20" s="130">
        <v>7</v>
      </c>
      <c r="CR20" s="130">
        <v>15</v>
      </c>
    </row>
    <row r="21" spans="25:96" x14ac:dyDescent="0.35">
      <c r="Z21" s="162" t="s">
        <v>6</v>
      </c>
      <c r="AA21" s="22">
        <v>14</v>
      </c>
      <c r="AB21" s="22">
        <v>11</v>
      </c>
      <c r="AC21" s="22">
        <v>6</v>
      </c>
      <c r="AD21" s="22">
        <v>7</v>
      </c>
      <c r="AE21" s="22">
        <v>4</v>
      </c>
      <c r="AF21" s="22">
        <v>3</v>
      </c>
      <c r="AG21" s="22">
        <v>8</v>
      </c>
      <c r="AH21" s="22">
        <v>5</v>
      </c>
      <c r="AI21" s="22">
        <v>9</v>
      </c>
      <c r="AJ21" s="22">
        <v>7</v>
      </c>
      <c r="AK21" s="22">
        <v>6</v>
      </c>
      <c r="AL21" s="22">
        <v>8</v>
      </c>
      <c r="AM21" s="130">
        <v>4</v>
      </c>
      <c r="AN21" s="130">
        <v>4</v>
      </c>
      <c r="AO21" s="130">
        <v>4</v>
      </c>
      <c r="AP21" s="130">
        <v>9</v>
      </c>
      <c r="AQ21" s="130">
        <v>5</v>
      </c>
      <c r="AR21" s="130">
        <v>5</v>
      </c>
      <c r="AS21" s="130">
        <v>3</v>
      </c>
      <c r="AT21" s="130">
        <v>7</v>
      </c>
      <c r="AU21" s="130">
        <v>8</v>
      </c>
      <c r="AV21" s="130">
        <v>11</v>
      </c>
      <c r="AW21" s="130">
        <v>7</v>
      </c>
      <c r="AX21" s="130">
        <v>4</v>
      </c>
      <c r="AY21" s="130">
        <v>9</v>
      </c>
      <c r="AZ21" s="130">
        <v>4</v>
      </c>
      <c r="BA21" s="130">
        <v>4</v>
      </c>
      <c r="BB21" s="130">
        <v>11</v>
      </c>
      <c r="BC21" s="130">
        <v>3</v>
      </c>
      <c r="BD21" s="130">
        <v>8</v>
      </c>
      <c r="BE21" s="130">
        <v>11</v>
      </c>
      <c r="BF21" s="130">
        <v>6</v>
      </c>
      <c r="BG21" s="130">
        <v>8</v>
      </c>
      <c r="BH21" s="130">
        <v>3</v>
      </c>
      <c r="BI21" s="130">
        <v>13</v>
      </c>
      <c r="BJ21" s="130">
        <v>2</v>
      </c>
      <c r="BK21" s="130">
        <v>2</v>
      </c>
      <c r="BL21" s="130">
        <v>8</v>
      </c>
      <c r="BM21" s="130">
        <v>1</v>
      </c>
      <c r="BN21" s="130">
        <v>4</v>
      </c>
      <c r="BO21" s="130">
        <v>7</v>
      </c>
      <c r="BP21" s="130">
        <v>6</v>
      </c>
      <c r="BQ21" s="130">
        <v>4</v>
      </c>
      <c r="BR21" s="130">
        <v>3</v>
      </c>
      <c r="BS21" s="130">
        <v>4</v>
      </c>
      <c r="BT21" s="130">
        <v>2</v>
      </c>
      <c r="BU21" s="130">
        <v>10</v>
      </c>
      <c r="BV21" s="130">
        <v>7</v>
      </c>
      <c r="BW21" s="130">
        <v>10</v>
      </c>
      <c r="BX21" s="130">
        <v>1</v>
      </c>
      <c r="BY21" s="130">
        <v>7</v>
      </c>
      <c r="BZ21" s="130">
        <v>2</v>
      </c>
      <c r="CA21" s="130">
        <v>5</v>
      </c>
      <c r="CB21" s="130">
        <v>4</v>
      </c>
      <c r="CC21" s="130">
        <v>1</v>
      </c>
      <c r="CD21" s="130">
        <v>6</v>
      </c>
      <c r="CE21" s="130">
        <v>13</v>
      </c>
      <c r="CF21" s="130">
        <v>5</v>
      </c>
      <c r="CG21" s="130">
        <v>7</v>
      </c>
      <c r="CH21" s="130">
        <v>7</v>
      </c>
      <c r="CI21" s="130">
        <v>10</v>
      </c>
      <c r="CJ21" s="130">
        <v>9</v>
      </c>
      <c r="CK21" s="130">
        <v>4</v>
      </c>
      <c r="CL21" s="130">
        <v>7</v>
      </c>
      <c r="CM21" s="130">
        <v>8</v>
      </c>
      <c r="CN21" s="130">
        <v>5</v>
      </c>
      <c r="CO21" s="130">
        <v>9</v>
      </c>
      <c r="CP21" s="130">
        <v>8</v>
      </c>
      <c r="CQ21" s="130">
        <v>5</v>
      </c>
      <c r="CR21" s="130">
        <v>12</v>
      </c>
    </row>
    <row r="22" spans="25:96" x14ac:dyDescent="0.35">
      <c r="Z22" s="162" t="s">
        <v>2</v>
      </c>
      <c r="AA22" s="22">
        <v>8</v>
      </c>
      <c r="AB22" s="22">
        <v>8</v>
      </c>
      <c r="AC22" s="22">
        <v>8</v>
      </c>
      <c r="AD22" s="22">
        <v>11</v>
      </c>
      <c r="AE22" s="22">
        <v>10</v>
      </c>
      <c r="AF22" s="22">
        <v>14</v>
      </c>
      <c r="AG22" s="22">
        <v>15</v>
      </c>
      <c r="AH22" s="22">
        <v>9</v>
      </c>
      <c r="AI22" s="22">
        <v>13</v>
      </c>
      <c r="AJ22" s="22">
        <v>13</v>
      </c>
      <c r="AK22" s="22">
        <v>13</v>
      </c>
      <c r="AL22" s="22">
        <v>11</v>
      </c>
      <c r="AM22" s="130">
        <v>12</v>
      </c>
      <c r="AN22" s="130">
        <v>9</v>
      </c>
      <c r="AO22" s="130">
        <v>12</v>
      </c>
      <c r="AP22" s="130">
        <v>9</v>
      </c>
      <c r="AQ22" s="130">
        <v>8</v>
      </c>
      <c r="AR22" s="130">
        <v>18</v>
      </c>
      <c r="AS22" s="130">
        <v>15</v>
      </c>
      <c r="AT22" s="130">
        <v>14</v>
      </c>
      <c r="AU22" s="130">
        <v>8</v>
      </c>
      <c r="AV22" s="130">
        <v>14</v>
      </c>
      <c r="AW22" s="130">
        <v>10</v>
      </c>
      <c r="AX22" s="130">
        <v>5</v>
      </c>
      <c r="AY22" s="130">
        <v>11</v>
      </c>
      <c r="AZ22" s="130">
        <v>8</v>
      </c>
      <c r="BA22" s="130">
        <v>6</v>
      </c>
      <c r="BB22" s="130">
        <v>9</v>
      </c>
      <c r="BC22" s="130">
        <v>15</v>
      </c>
      <c r="BD22" s="130">
        <v>13</v>
      </c>
      <c r="BE22" s="130">
        <v>4</v>
      </c>
      <c r="BF22" s="130">
        <v>8</v>
      </c>
      <c r="BG22" s="130">
        <v>10</v>
      </c>
      <c r="BH22" s="130">
        <v>8</v>
      </c>
      <c r="BI22" s="130">
        <v>11</v>
      </c>
      <c r="BJ22" s="130">
        <v>9</v>
      </c>
      <c r="BK22" s="130">
        <v>6</v>
      </c>
      <c r="BL22" s="130">
        <v>10</v>
      </c>
      <c r="BM22" s="130">
        <v>10</v>
      </c>
      <c r="BN22" s="130">
        <v>4</v>
      </c>
      <c r="BO22" s="130">
        <v>11</v>
      </c>
      <c r="BP22" s="130">
        <v>16</v>
      </c>
      <c r="BQ22" s="130">
        <v>10</v>
      </c>
      <c r="BR22" s="130">
        <v>14</v>
      </c>
      <c r="BS22" s="130">
        <v>9</v>
      </c>
      <c r="BT22" s="130">
        <v>11</v>
      </c>
      <c r="BU22" s="130">
        <v>14</v>
      </c>
      <c r="BV22" s="130">
        <v>11</v>
      </c>
      <c r="BW22" s="130">
        <v>7</v>
      </c>
      <c r="BX22" s="130">
        <v>11</v>
      </c>
      <c r="BY22" s="130">
        <v>10</v>
      </c>
      <c r="BZ22" s="130">
        <v>7</v>
      </c>
      <c r="CA22" s="130">
        <v>8</v>
      </c>
      <c r="CB22" s="130">
        <v>12</v>
      </c>
      <c r="CC22" s="130">
        <v>8</v>
      </c>
      <c r="CD22" s="130">
        <v>9</v>
      </c>
      <c r="CE22" s="130">
        <v>17</v>
      </c>
      <c r="CF22" s="130">
        <v>8</v>
      </c>
      <c r="CG22" s="130">
        <v>17</v>
      </c>
      <c r="CH22" s="130">
        <v>11</v>
      </c>
      <c r="CI22" s="130">
        <v>15</v>
      </c>
      <c r="CJ22" s="130">
        <v>7</v>
      </c>
      <c r="CK22" s="130">
        <v>3</v>
      </c>
      <c r="CL22" s="130">
        <v>11</v>
      </c>
      <c r="CM22" s="130">
        <v>8</v>
      </c>
      <c r="CN22" s="130">
        <v>6</v>
      </c>
      <c r="CO22" s="130">
        <v>19</v>
      </c>
      <c r="CP22" s="130">
        <v>15</v>
      </c>
      <c r="CQ22" s="130">
        <v>7</v>
      </c>
      <c r="CR22" s="130">
        <v>18</v>
      </c>
    </row>
    <row r="23" spans="25:96" x14ac:dyDescent="0.35">
      <c r="Z23" s="162" t="s">
        <v>5</v>
      </c>
      <c r="AA23" s="22">
        <v>3</v>
      </c>
      <c r="AB23" s="22">
        <v>5</v>
      </c>
      <c r="AC23" s="22">
        <v>3</v>
      </c>
      <c r="AD23" s="22">
        <v>5</v>
      </c>
      <c r="AE23" s="22">
        <v>5</v>
      </c>
      <c r="AF23" s="22">
        <v>3</v>
      </c>
      <c r="AG23" s="22">
        <v>3</v>
      </c>
      <c r="AH23" s="22">
        <v>7</v>
      </c>
      <c r="AI23" s="22">
        <v>5</v>
      </c>
      <c r="AJ23" s="22">
        <v>4</v>
      </c>
      <c r="AK23" s="22">
        <v>6</v>
      </c>
      <c r="AL23" s="22">
        <v>4</v>
      </c>
      <c r="AM23" s="130">
        <v>1</v>
      </c>
      <c r="AN23" s="130">
        <v>4</v>
      </c>
      <c r="AO23" s="130">
        <v>1</v>
      </c>
      <c r="AP23" s="130">
        <v>2</v>
      </c>
      <c r="AQ23" s="130">
        <v>1</v>
      </c>
      <c r="AR23" s="130">
        <v>4</v>
      </c>
      <c r="AS23" s="130">
        <v>3</v>
      </c>
      <c r="AT23" s="130">
        <v>2</v>
      </c>
      <c r="AU23" s="130">
        <v>2</v>
      </c>
      <c r="AV23" s="130">
        <v>9</v>
      </c>
      <c r="AW23" s="130">
        <v>8</v>
      </c>
      <c r="AX23" s="130">
        <v>5</v>
      </c>
      <c r="AY23" s="130">
        <v>2</v>
      </c>
      <c r="AZ23" s="130">
        <v>6</v>
      </c>
      <c r="BA23" s="130">
        <v>2</v>
      </c>
      <c r="BB23" s="130">
        <v>0</v>
      </c>
      <c r="BC23" s="130">
        <v>2</v>
      </c>
      <c r="BD23" s="130">
        <v>9</v>
      </c>
      <c r="BE23" s="130">
        <v>3</v>
      </c>
      <c r="BF23" s="130">
        <v>6</v>
      </c>
      <c r="BG23" s="130">
        <v>10</v>
      </c>
      <c r="BH23" s="130">
        <v>5</v>
      </c>
      <c r="BI23" s="130">
        <v>5</v>
      </c>
      <c r="BJ23" s="130">
        <v>2</v>
      </c>
      <c r="BK23" s="130">
        <v>1</v>
      </c>
      <c r="BL23" s="130">
        <v>5</v>
      </c>
      <c r="BM23" s="130">
        <v>0</v>
      </c>
      <c r="BN23" s="130">
        <v>2</v>
      </c>
      <c r="BO23" s="130">
        <v>4</v>
      </c>
      <c r="BP23" s="130">
        <v>8</v>
      </c>
      <c r="BQ23" s="130">
        <v>8</v>
      </c>
      <c r="BR23" s="130">
        <v>1</v>
      </c>
      <c r="BS23" s="130">
        <v>2</v>
      </c>
      <c r="BT23" s="130">
        <v>0</v>
      </c>
      <c r="BU23" s="130">
        <v>4</v>
      </c>
      <c r="BV23" s="130">
        <v>4</v>
      </c>
      <c r="BW23" s="130">
        <v>5</v>
      </c>
      <c r="BX23" s="130">
        <v>4</v>
      </c>
      <c r="BY23" s="130">
        <v>15</v>
      </c>
      <c r="BZ23" s="130">
        <v>2</v>
      </c>
      <c r="CA23" s="130">
        <v>2</v>
      </c>
      <c r="CB23" s="130">
        <v>8</v>
      </c>
      <c r="CC23" s="130">
        <v>8</v>
      </c>
      <c r="CD23" s="130">
        <v>6</v>
      </c>
      <c r="CE23" s="130">
        <v>8</v>
      </c>
      <c r="CF23" s="130">
        <v>10</v>
      </c>
      <c r="CG23" s="130">
        <v>5</v>
      </c>
      <c r="CH23" s="130">
        <v>6</v>
      </c>
      <c r="CI23" s="130">
        <v>11</v>
      </c>
      <c r="CJ23" s="130">
        <v>4</v>
      </c>
      <c r="CK23" s="130">
        <v>5</v>
      </c>
      <c r="CL23" s="130">
        <v>6</v>
      </c>
      <c r="CM23" s="130">
        <v>7</v>
      </c>
      <c r="CN23" s="130">
        <v>5</v>
      </c>
      <c r="CO23" s="130">
        <v>10</v>
      </c>
      <c r="CP23" s="130">
        <v>5</v>
      </c>
      <c r="CQ23" s="130">
        <v>7</v>
      </c>
      <c r="CR23" s="130">
        <v>8</v>
      </c>
    </row>
    <row r="24" spans="25:96" x14ac:dyDescent="0.35">
      <c r="Z24" s="162" t="s">
        <v>117</v>
      </c>
      <c r="AA24" s="22">
        <v>39</v>
      </c>
      <c r="AB24" s="22">
        <v>42</v>
      </c>
      <c r="AC24" s="22">
        <v>53</v>
      </c>
      <c r="AD24" s="22">
        <v>39</v>
      </c>
      <c r="AE24" s="22">
        <v>43</v>
      </c>
      <c r="AF24" s="22">
        <v>47</v>
      </c>
      <c r="AG24" s="22">
        <v>27</v>
      </c>
      <c r="AH24" s="22">
        <v>27</v>
      </c>
      <c r="AI24" s="22">
        <v>36</v>
      </c>
      <c r="AJ24" s="22">
        <v>30</v>
      </c>
      <c r="AK24" s="22">
        <v>37</v>
      </c>
      <c r="AL24" s="22">
        <v>30</v>
      </c>
      <c r="AM24" s="221">
        <v>43</v>
      </c>
      <c r="AN24" s="221">
        <v>14</v>
      </c>
      <c r="AO24" s="221">
        <v>43</v>
      </c>
      <c r="AP24" s="221">
        <v>39</v>
      </c>
      <c r="AQ24" s="221">
        <v>24</v>
      </c>
      <c r="AR24" s="221">
        <v>31</v>
      </c>
      <c r="AS24" s="221">
        <v>32</v>
      </c>
      <c r="AT24" s="221">
        <v>32</v>
      </c>
      <c r="AU24" s="221">
        <v>61</v>
      </c>
      <c r="AV24" s="221">
        <v>60</v>
      </c>
      <c r="AW24" s="221">
        <v>86</v>
      </c>
      <c r="AX24" s="221">
        <v>40</v>
      </c>
      <c r="AY24" s="221">
        <v>44</v>
      </c>
      <c r="AZ24" s="221">
        <v>34</v>
      </c>
      <c r="BA24" s="221">
        <v>30</v>
      </c>
      <c r="BB24" s="221">
        <v>43</v>
      </c>
      <c r="BC24" s="221">
        <v>43</v>
      </c>
      <c r="BD24" s="221">
        <v>45</v>
      </c>
      <c r="BE24" s="221">
        <v>28</v>
      </c>
      <c r="BF24" s="221">
        <v>33</v>
      </c>
      <c r="BG24" s="221">
        <v>57</v>
      </c>
      <c r="BH24" s="221">
        <v>41</v>
      </c>
      <c r="BI24" s="221">
        <v>48</v>
      </c>
      <c r="BJ24" s="221">
        <v>52</v>
      </c>
      <c r="BK24" s="221">
        <v>44</v>
      </c>
      <c r="BL24" s="221">
        <v>39</v>
      </c>
      <c r="BM24" s="221">
        <v>34</v>
      </c>
      <c r="BN24" s="221">
        <v>57</v>
      </c>
      <c r="BO24" s="221">
        <v>44</v>
      </c>
      <c r="BP24" s="221">
        <v>67</v>
      </c>
      <c r="BQ24" s="221">
        <v>69</v>
      </c>
      <c r="BR24" s="221">
        <v>62</v>
      </c>
      <c r="BS24" s="221">
        <v>53</v>
      </c>
      <c r="BT24" s="221">
        <v>45</v>
      </c>
      <c r="BU24" s="221">
        <v>49</v>
      </c>
      <c r="BV24" s="221">
        <v>34</v>
      </c>
      <c r="BW24" s="221">
        <v>38</v>
      </c>
      <c r="BX24" s="221">
        <v>27</v>
      </c>
      <c r="BY24" s="221">
        <v>24</v>
      </c>
      <c r="BZ24" s="221">
        <v>26</v>
      </c>
      <c r="CA24" s="221">
        <v>36</v>
      </c>
      <c r="CB24" s="221">
        <v>44</v>
      </c>
      <c r="CC24" s="221">
        <v>33</v>
      </c>
      <c r="CD24" s="221">
        <v>30</v>
      </c>
      <c r="CE24" s="221">
        <v>49</v>
      </c>
      <c r="CF24" s="221">
        <v>30</v>
      </c>
      <c r="CG24" s="221">
        <v>44</v>
      </c>
      <c r="CH24" s="221">
        <v>37</v>
      </c>
      <c r="CI24" s="221">
        <v>36</v>
      </c>
      <c r="CJ24" s="221">
        <v>31</v>
      </c>
      <c r="CK24" s="221">
        <v>24</v>
      </c>
      <c r="CL24" s="221">
        <v>27</v>
      </c>
      <c r="CM24" s="221">
        <v>27</v>
      </c>
      <c r="CN24" s="221">
        <v>53</v>
      </c>
      <c r="CO24" s="221">
        <v>33</v>
      </c>
      <c r="CP24" s="221">
        <v>32</v>
      </c>
      <c r="CQ24" s="221">
        <v>77</v>
      </c>
      <c r="CR24" s="221">
        <v>57</v>
      </c>
    </row>
    <row r="25" spans="25:96" x14ac:dyDescent="0.35">
      <c r="Z25" s="162" t="s">
        <v>118</v>
      </c>
      <c r="AA25" s="22">
        <v>56</v>
      </c>
      <c r="AB25" s="22">
        <v>49</v>
      </c>
      <c r="AC25" s="22">
        <v>37</v>
      </c>
      <c r="AD25" s="22">
        <v>37</v>
      </c>
      <c r="AE25" s="22">
        <v>43</v>
      </c>
      <c r="AF25" s="22">
        <v>42</v>
      </c>
      <c r="AG25" s="22">
        <v>43</v>
      </c>
      <c r="AH25" s="22">
        <v>30</v>
      </c>
      <c r="AI25" s="22">
        <v>44</v>
      </c>
      <c r="AJ25" s="22">
        <v>46</v>
      </c>
      <c r="AK25" s="22">
        <v>50</v>
      </c>
      <c r="AL25" s="22">
        <v>51</v>
      </c>
      <c r="AM25" s="221">
        <v>49</v>
      </c>
      <c r="AN25" s="221">
        <v>23</v>
      </c>
      <c r="AO25" s="221">
        <v>34</v>
      </c>
      <c r="AP25" s="221">
        <v>34</v>
      </c>
      <c r="AQ25" s="221">
        <v>35</v>
      </c>
      <c r="AR25" s="221">
        <v>23</v>
      </c>
      <c r="AS25" s="221">
        <v>30</v>
      </c>
      <c r="AT25" s="221">
        <v>24</v>
      </c>
      <c r="AU25" s="221">
        <v>62</v>
      </c>
      <c r="AV25" s="221">
        <v>61</v>
      </c>
      <c r="AW25" s="221">
        <v>95</v>
      </c>
      <c r="AX25" s="221">
        <v>34</v>
      </c>
      <c r="AY25" s="221">
        <v>40</v>
      </c>
      <c r="AZ25" s="221">
        <v>29</v>
      </c>
      <c r="BA25" s="221">
        <v>34</v>
      </c>
      <c r="BB25" s="221">
        <v>40</v>
      </c>
      <c r="BC25" s="221">
        <v>38</v>
      </c>
      <c r="BD25" s="221">
        <v>55</v>
      </c>
      <c r="BE25" s="221">
        <v>42</v>
      </c>
      <c r="BF25" s="221">
        <v>25</v>
      </c>
      <c r="BG25" s="221">
        <v>60</v>
      </c>
      <c r="BH25" s="221">
        <v>32</v>
      </c>
      <c r="BI25" s="221">
        <v>36</v>
      </c>
      <c r="BJ25" s="221">
        <v>22</v>
      </c>
      <c r="BK25" s="221">
        <v>38</v>
      </c>
      <c r="BL25" s="221">
        <v>32</v>
      </c>
      <c r="BM25" s="221">
        <v>40</v>
      </c>
      <c r="BN25" s="221">
        <v>51</v>
      </c>
      <c r="BO25" s="221">
        <v>41</v>
      </c>
      <c r="BP25" s="221">
        <v>58</v>
      </c>
      <c r="BQ25" s="221">
        <v>63</v>
      </c>
      <c r="BR25" s="221">
        <v>60</v>
      </c>
      <c r="BS25" s="221">
        <v>44</v>
      </c>
      <c r="BT25" s="221">
        <v>34</v>
      </c>
      <c r="BU25" s="221">
        <v>45</v>
      </c>
      <c r="BV25" s="221">
        <v>33</v>
      </c>
      <c r="BW25" s="221">
        <v>42</v>
      </c>
      <c r="BX25" s="221">
        <v>26</v>
      </c>
      <c r="BY25" s="221">
        <v>33</v>
      </c>
      <c r="BZ25" s="221">
        <v>35</v>
      </c>
      <c r="CA25" s="221">
        <v>33</v>
      </c>
      <c r="CB25" s="221">
        <v>43</v>
      </c>
      <c r="CC25" s="221">
        <v>31</v>
      </c>
      <c r="CD25" s="221">
        <v>34</v>
      </c>
      <c r="CE25" s="221">
        <v>43</v>
      </c>
      <c r="CF25" s="221">
        <v>33</v>
      </c>
      <c r="CG25" s="221">
        <v>45</v>
      </c>
      <c r="CH25" s="221">
        <v>23</v>
      </c>
      <c r="CI25" s="221">
        <v>46</v>
      </c>
      <c r="CJ25" s="221">
        <v>34</v>
      </c>
      <c r="CK25" s="221">
        <v>32</v>
      </c>
      <c r="CL25" s="221">
        <v>42</v>
      </c>
      <c r="CM25" s="221">
        <v>46</v>
      </c>
      <c r="CN25" s="221">
        <v>32</v>
      </c>
      <c r="CO25" s="221">
        <v>26</v>
      </c>
      <c r="CP25" s="221">
        <v>32</v>
      </c>
      <c r="CQ25" s="221">
        <v>21</v>
      </c>
      <c r="CR25" s="221">
        <v>27</v>
      </c>
    </row>
    <row r="26" spans="25:96" x14ac:dyDescent="0.35">
      <c r="Z26" s="156"/>
      <c r="BQ26" s="103"/>
      <c r="BV26" s="103"/>
    </row>
    <row r="27" spans="25:96" s="138" customFormat="1" ht="29" x14ac:dyDescent="0.35">
      <c r="Z27" s="157" t="s">
        <v>28</v>
      </c>
      <c r="AA27" s="158">
        <v>41548</v>
      </c>
      <c r="AB27" s="158">
        <v>41579</v>
      </c>
      <c r="AC27" s="158">
        <v>41609</v>
      </c>
      <c r="AD27" s="158">
        <v>41640</v>
      </c>
      <c r="AE27" s="158">
        <v>41671</v>
      </c>
      <c r="AF27" s="158">
        <v>41699</v>
      </c>
      <c r="AG27" s="158">
        <v>41730</v>
      </c>
      <c r="AH27" s="158">
        <v>41760</v>
      </c>
      <c r="AI27" s="158">
        <v>41791</v>
      </c>
      <c r="AJ27" s="158">
        <v>41821</v>
      </c>
      <c r="AK27" s="158">
        <v>41852</v>
      </c>
      <c r="AL27" s="158">
        <v>41883</v>
      </c>
      <c r="AM27" s="158">
        <v>41913</v>
      </c>
      <c r="AN27" s="158">
        <v>41944</v>
      </c>
      <c r="AO27" s="158">
        <v>41974</v>
      </c>
      <c r="AP27" s="158">
        <v>42005</v>
      </c>
      <c r="AQ27" s="158">
        <v>42036</v>
      </c>
      <c r="AR27" s="158">
        <v>42064</v>
      </c>
      <c r="AS27" s="158">
        <v>42095</v>
      </c>
      <c r="AT27" s="158">
        <v>42125</v>
      </c>
      <c r="AU27" s="158">
        <v>42156</v>
      </c>
      <c r="AV27" s="158">
        <v>42186</v>
      </c>
      <c r="AW27" s="158">
        <v>42217</v>
      </c>
      <c r="AX27" s="158">
        <v>42248</v>
      </c>
      <c r="AY27" s="158">
        <v>42278</v>
      </c>
      <c r="AZ27" s="158">
        <v>42309</v>
      </c>
      <c r="BA27" s="158">
        <v>42339</v>
      </c>
      <c r="BB27" s="158">
        <v>42370</v>
      </c>
      <c r="BC27" s="158">
        <v>42401</v>
      </c>
      <c r="BD27" s="158">
        <v>42430</v>
      </c>
      <c r="BE27" s="158">
        <v>42461</v>
      </c>
      <c r="BF27" s="158">
        <v>42491</v>
      </c>
      <c r="BG27" s="158">
        <v>42522</v>
      </c>
      <c r="BH27" s="158">
        <v>42552</v>
      </c>
      <c r="BI27" s="158">
        <v>42583</v>
      </c>
      <c r="BJ27" s="159">
        <v>42614</v>
      </c>
      <c r="BK27" s="160">
        <v>42644</v>
      </c>
      <c r="BL27" s="160">
        <v>42675</v>
      </c>
      <c r="BM27" s="160">
        <v>42705</v>
      </c>
      <c r="BN27" s="160">
        <v>42736</v>
      </c>
      <c r="BO27" s="160">
        <v>42767</v>
      </c>
      <c r="BP27" s="160">
        <v>42795</v>
      </c>
      <c r="BQ27" s="160">
        <v>42826</v>
      </c>
      <c r="BR27" s="160">
        <v>42856</v>
      </c>
      <c r="BS27" s="160">
        <v>42887</v>
      </c>
      <c r="BT27" s="160">
        <v>42917</v>
      </c>
      <c r="BU27" s="160">
        <v>42948</v>
      </c>
      <c r="BV27" s="160">
        <v>42979</v>
      </c>
      <c r="BW27" s="160">
        <v>43009</v>
      </c>
      <c r="BX27" s="160">
        <v>43040</v>
      </c>
      <c r="BY27" s="160">
        <v>43070</v>
      </c>
      <c r="BZ27" s="160">
        <v>43101</v>
      </c>
      <c r="CA27" s="160">
        <v>43132</v>
      </c>
      <c r="CB27" s="160">
        <v>43160</v>
      </c>
      <c r="CC27" s="160">
        <v>43191</v>
      </c>
      <c r="CD27" s="160">
        <v>43221</v>
      </c>
      <c r="CE27" s="160">
        <v>43252</v>
      </c>
      <c r="CF27" s="160">
        <v>43282</v>
      </c>
      <c r="CG27" s="160">
        <v>43313</v>
      </c>
      <c r="CH27" s="160">
        <v>43344</v>
      </c>
      <c r="CI27" s="160">
        <v>43374</v>
      </c>
      <c r="CJ27" s="160">
        <v>43405</v>
      </c>
      <c r="CK27" s="160">
        <v>43435</v>
      </c>
      <c r="CL27" s="160">
        <v>43466</v>
      </c>
      <c r="CM27" s="160">
        <v>43497</v>
      </c>
      <c r="CN27" s="160">
        <v>43525</v>
      </c>
      <c r="CO27" s="160">
        <v>43556</v>
      </c>
      <c r="CP27" s="160">
        <v>43586</v>
      </c>
      <c r="CQ27" s="160">
        <v>43617</v>
      </c>
      <c r="CR27" s="160">
        <v>43647</v>
      </c>
    </row>
    <row r="28" spans="25:96" x14ac:dyDescent="0.35">
      <c r="Y28" s="151" t="s">
        <v>30</v>
      </c>
      <c r="Z28" s="161" t="s">
        <v>27</v>
      </c>
      <c r="AA28" s="22">
        <v>3</v>
      </c>
      <c r="AB28" s="22">
        <v>6</v>
      </c>
      <c r="AC28" s="22">
        <v>4</v>
      </c>
      <c r="AD28" s="22">
        <v>3</v>
      </c>
      <c r="AE28" s="22">
        <v>5</v>
      </c>
      <c r="AF28" s="22">
        <v>5</v>
      </c>
      <c r="AG28" s="22">
        <v>7</v>
      </c>
      <c r="AH28" s="22">
        <v>2</v>
      </c>
      <c r="AI28" s="22">
        <v>8</v>
      </c>
      <c r="AJ28" s="22">
        <v>8</v>
      </c>
      <c r="AK28" s="22">
        <v>5</v>
      </c>
      <c r="AL28" s="22">
        <v>7</v>
      </c>
      <c r="AM28" s="221">
        <v>3</v>
      </c>
      <c r="AN28" s="221">
        <v>1</v>
      </c>
      <c r="AO28" s="221">
        <v>2</v>
      </c>
      <c r="AP28" s="221">
        <v>1</v>
      </c>
      <c r="AQ28" s="221">
        <v>4</v>
      </c>
      <c r="AR28" s="221">
        <v>2</v>
      </c>
      <c r="AS28" s="221">
        <v>3</v>
      </c>
      <c r="AT28" s="221">
        <v>3</v>
      </c>
      <c r="AU28" s="221">
        <v>6</v>
      </c>
      <c r="AV28" s="221">
        <v>3</v>
      </c>
      <c r="AW28" s="221">
        <v>11</v>
      </c>
      <c r="AX28" s="221">
        <v>1</v>
      </c>
      <c r="AY28" s="221">
        <v>1</v>
      </c>
      <c r="AZ28" s="221">
        <v>0</v>
      </c>
      <c r="BA28" s="221">
        <v>3</v>
      </c>
      <c r="BB28" s="221">
        <v>13</v>
      </c>
      <c r="BC28" s="221">
        <v>4</v>
      </c>
      <c r="BD28" s="221">
        <v>5</v>
      </c>
      <c r="BE28" s="221">
        <v>1</v>
      </c>
      <c r="BF28" s="221">
        <v>2</v>
      </c>
      <c r="BG28" s="221">
        <v>14</v>
      </c>
      <c r="BH28" s="221">
        <v>12</v>
      </c>
      <c r="BI28" s="221">
        <v>6</v>
      </c>
      <c r="BJ28" s="221">
        <v>5</v>
      </c>
      <c r="BK28" s="221">
        <v>19</v>
      </c>
      <c r="BL28" s="221">
        <v>2</v>
      </c>
      <c r="BM28" s="221">
        <v>2</v>
      </c>
      <c r="BN28" s="221">
        <v>7</v>
      </c>
      <c r="BO28" s="221">
        <v>5</v>
      </c>
      <c r="BP28" s="221">
        <v>8</v>
      </c>
      <c r="BQ28" s="221">
        <v>4</v>
      </c>
      <c r="BR28" s="221">
        <v>1</v>
      </c>
      <c r="BS28" s="221">
        <v>0</v>
      </c>
      <c r="BT28" s="221">
        <v>1</v>
      </c>
      <c r="BU28" s="221">
        <v>8</v>
      </c>
      <c r="BV28" s="221">
        <v>2</v>
      </c>
      <c r="BW28" s="221">
        <v>1</v>
      </c>
      <c r="BX28" s="221">
        <v>2</v>
      </c>
      <c r="BY28" s="221">
        <v>5</v>
      </c>
      <c r="BZ28" s="221">
        <v>4</v>
      </c>
      <c r="CA28" s="221">
        <v>5</v>
      </c>
      <c r="CB28" s="221">
        <v>0</v>
      </c>
      <c r="CC28" s="221">
        <v>4</v>
      </c>
      <c r="CD28" s="221">
        <v>4</v>
      </c>
      <c r="CE28" s="221">
        <v>2</v>
      </c>
      <c r="CF28" s="221">
        <v>4</v>
      </c>
      <c r="CG28" s="221">
        <v>4</v>
      </c>
      <c r="CH28" s="221">
        <v>0</v>
      </c>
      <c r="CI28" s="221">
        <v>0</v>
      </c>
      <c r="CJ28" s="221">
        <v>0</v>
      </c>
      <c r="CK28" s="221">
        <v>2</v>
      </c>
      <c r="CL28" s="221">
        <v>2</v>
      </c>
      <c r="CM28" s="221">
        <v>2</v>
      </c>
      <c r="CN28" s="221">
        <v>1</v>
      </c>
      <c r="CO28" s="221">
        <v>2</v>
      </c>
      <c r="CP28" s="221">
        <v>2</v>
      </c>
      <c r="CQ28" s="221">
        <v>0</v>
      </c>
      <c r="CR28" s="221">
        <v>1</v>
      </c>
    </row>
    <row r="29" spans="25:96" x14ac:dyDescent="0.35">
      <c r="BC29" s="153"/>
      <c r="BD29" s="153"/>
      <c r="BE29" s="153"/>
      <c r="BF29" s="153"/>
      <c r="BG29" s="153"/>
      <c r="BH29" s="153"/>
      <c r="BI29" s="153"/>
      <c r="BJ29" s="154"/>
      <c r="BK29" s="155"/>
      <c r="BL29" s="155"/>
      <c r="BM29" s="155"/>
      <c r="BN29" s="155"/>
      <c r="BO29" s="155"/>
    </row>
    <row r="31" spans="25:96" x14ac:dyDescent="0.35">
      <c r="Z31" s="150"/>
    </row>
    <row r="32" spans="25:96" x14ac:dyDescent="0.35">
      <c r="Z32" s="120" t="s">
        <v>124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ForecastResults_AMD</vt:lpstr>
      <vt:lpstr>Summary</vt:lpstr>
      <vt:lpstr>Raw_Output_5YW</vt:lpstr>
      <vt:lpstr>Format_Output_5YW</vt:lpstr>
      <vt:lpstr>701D_DepotArrivals_5YW</vt:lpstr>
      <vt:lpstr>701C_DepotArrivals_5YW</vt:lpstr>
      <vt:lpstr>Raw_Output_10YW</vt:lpstr>
      <vt:lpstr>Format_Output_10YW</vt:lpstr>
      <vt:lpstr>701D_DepotArrivals_10YW</vt:lpstr>
      <vt:lpstr>701C_DepotArrivals_10YW</vt:lpstr>
      <vt:lpstr>Output_Validation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Hanrahan</dc:creator>
  <cp:lastModifiedBy>Baker, Grady</cp:lastModifiedBy>
  <dcterms:created xsi:type="dcterms:W3CDTF">2015-08-17T16:25:07Z</dcterms:created>
  <dcterms:modified xsi:type="dcterms:W3CDTF">2019-12-20T17:30:03Z</dcterms:modified>
</cp:coreProperties>
</file>