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5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51" i="1" l="1"/>
  <c r="J51" i="1"/>
  <c r="I5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H41" i="1"/>
  <c r="G41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D41" i="1"/>
  <c r="D42" i="1"/>
  <c r="E42" i="1"/>
  <c r="F42" i="1"/>
  <c r="D43" i="1"/>
  <c r="E43" i="1"/>
  <c r="F43" i="1"/>
  <c r="D44" i="1"/>
  <c r="E44" i="1"/>
  <c r="F44" i="1"/>
  <c r="D45" i="1"/>
  <c r="E45" i="1"/>
  <c r="F45" i="1"/>
  <c r="D46" i="1"/>
  <c r="E46" i="1"/>
  <c r="F46" i="1"/>
  <c r="D47" i="1"/>
  <c r="E47" i="1"/>
  <c r="F47" i="1"/>
  <c r="D48" i="1"/>
  <c r="E48" i="1"/>
  <c r="F48" i="1"/>
  <c r="D49" i="1"/>
  <c r="E49" i="1"/>
  <c r="F49" i="1"/>
  <c r="D50" i="1"/>
  <c r="E50" i="1"/>
  <c r="F50" i="1"/>
  <c r="D51" i="1"/>
  <c r="E51" i="1"/>
  <c r="F51" i="1"/>
  <c r="D52" i="1"/>
  <c r="E52" i="1"/>
  <c r="F52" i="1"/>
  <c r="D53" i="1"/>
  <c r="E53" i="1"/>
  <c r="F53" i="1"/>
  <c r="E41" i="1"/>
  <c r="F41" i="1"/>
  <c r="D54" i="1"/>
  <c r="B28" i="1"/>
  <c r="B29" i="1"/>
  <c r="B30" i="1"/>
  <c r="B31" i="1"/>
  <c r="B32" i="1"/>
  <c r="B33" i="1"/>
  <c r="B34" i="1"/>
  <c r="B35" i="1"/>
  <c r="B36" i="1"/>
  <c r="B37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28" i="1"/>
  <c r="D28" i="1"/>
  <c r="B38" i="1"/>
  <c r="C38" i="1"/>
  <c r="D38" i="1"/>
  <c r="D20" i="1"/>
  <c r="D19" i="1"/>
  <c r="D18" i="1"/>
  <c r="D17" i="1"/>
  <c r="D16" i="1"/>
  <c r="D15" i="1"/>
  <c r="D14" i="1"/>
  <c r="D12" i="1"/>
  <c r="D10" i="1"/>
  <c r="D7" i="1"/>
  <c r="D4" i="1"/>
  <c r="M2" i="1"/>
  <c r="L3" i="1"/>
  <c r="J6" i="1"/>
  <c r="B7" i="1"/>
  <c r="B10" i="1"/>
  <c r="B12" i="1"/>
  <c r="B14" i="1"/>
  <c r="B15" i="1"/>
  <c r="B16" i="1"/>
  <c r="B17" i="1"/>
  <c r="B18" i="1"/>
  <c r="B19" i="1"/>
  <c r="B4" i="1"/>
  <c r="B20" i="1"/>
  <c r="E4" i="1"/>
  <c r="E7" i="1"/>
  <c r="E10" i="1"/>
  <c r="E12" i="1"/>
  <c r="E14" i="1"/>
  <c r="E15" i="1"/>
  <c r="E16" i="1"/>
  <c r="E17" i="1"/>
  <c r="E18" i="1"/>
  <c r="E19" i="1"/>
  <c r="E20" i="1"/>
</calcChain>
</file>

<file path=xl/sharedStrings.xml><?xml version="1.0" encoding="utf-8"?>
<sst xmlns="http://schemas.openxmlformats.org/spreadsheetml/2006/main" count="18" uniqueCount="12">
  <si>
    <t>priority</t>
  </si>
  <si>
    <t>ratio</t>
  </si>
  <si>
    <t>area</t>
  </si>
  <si>
    <t>alpha</t>
  </si>
  <si>
    <t>resizedArea</t>
  </si>
  <si>
    <t>w</t>
  </si>
  <si>
    <t>h</t>
  </si>
  <si>
    <t>RANDOM GENERATOR</t>
  </si>
  <si>
    <t>A_13= r_i^2/r13 xi^2</t>
  </si>
  <si>
    <t>A_13=r_13x_i^2</t>
  </si>
  <si>
    <t>new</t>
  </si>
  <si>
    <t>reorder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</si>
</sst>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9" formatCode="0.000"/>
    <numFmt numFmtId="170" formatCode="0.0"/>
  </numFmts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3" fontId="0" fillId="0" borderId="0" xfId="0" applyNumberFormat="1"/>
    <xf numFmtId="169" fontId="0" fillId="0" borderId="0" xfId="0" applyNumberFormat="1"/>
    <xf numFmtId="2" fontId="0" fillId="0" borderId="0" xfId="0" applyNumberFormat="1"/>
    <xf numFmtId="170" fontId="0" fillId="0" borderId="0" xfId="0" applyNumberFormat="1"/>
    <xf numFmtId="0" fontId="0" fillId="2" borderId="0" xfId="0" applyFill="1"/>
    <xf numFmtId="170" fontId="1" fillId="0" borderId="0" xfId="0" applyNumberFormat="1" applyFont="1"/>
    <xf numFmtId="0" fontId="1" fillId="0" borderId="0" xfId="0" applyFont="1"/>
    <xf numFmtId="0" fontId="1" fillId="2" borderId="0" xfId="0" applyFont="1" applyFill="1"/>
    <xf numFmtId="2" fontId="4" fillId="0" borderId="0" xfId="0" applyNumberFormat="1" applyFont="1"/>
    <xf numFmtId="2" fontId="0" fillId="2" borderId="0" xfId="0" applyNumberFormat="1" applyFill="1"/>
    <xf numFmtId="2" fontId="0" fillId="0" borderId="0" xfId="0" applyNumberFormat="1" applyFill="1"/>
    <xf numFmtId="2" fontId="0" fillId="0" borderId="1" xfId="0" applyNumberFormat="1" applyBorder="1"/>
    <xf numFmtId="2" fontId="4" fillId="0" borderId="1" xfId="0" applyNumberFormat="1" applyFont="1" applyBorder="1"/>
    <xf numFmtId="2" fontId="0" fillId="0" borderId="0" xfId="0" applyNumberFormat="1" applyBorder="1"/>
    <xf numFmtId="2" fontId="4" fillId="0" borderId="0" xfId="0" applyNumberFormat="1" applyFont="1" applyBorder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topLeftCell="A37" zoomScale="200" zoomScaleNormal="200" zoomScalePageLayoutView="200" workbookViewId="0">
      <selection activeCell="G41" sqref="G41"/>
    </sheetView>
  </sheetViews>
  <sheetFormatPr baseColWidth="10" defaultRowHeight="15" x14ac:dyDescent="0"/>
  <cols>
    <col min="2" max="3" width="8.1640625" customWidth="1"/>
    <col min="4" max="4" width="11.5" customWidth="1"/>
    <col min="5" max="5" width="11.83203125" bestFit="1" customWidth="1"/>
    <col min="6" max="6" width="13.83203125" bestFit="1" customWidth="1"/>
    <col min="7" max="7" width="19.1640625" customWidth="1"/>
    <col min="8" max="8" width="20.83203125" customWidth="1"/>
    <col min="9" max="9" width="7.6640625" customWidth="1"/>
    <col min="10" max="10" width="8.1640625" customWidth="1"/>
    <col min="11" max="11" width="6.33203125" customWidth="1"/>
  </cols>
  <sheetData>
    <row r="1" spans="1:14">
      <c r="N1" s="5">
        <v>100</v>
      </c>
    </row>
    <row r="2" spans="1:14">
      <c r="M2" s="8">
        <f>28.2+34.1</f>
        <v>62.3</v>
      </c>
    </row>
    <row r="3" spans="1:14">
      <c r="L3" s="5">
        <f>17.1+20.5</f>
        <v>37.6</v>
      </c>
      <c r="M3" s="7">
        <v>37.6</v>
      </c>
    </row>
    <row r="4" spans="1:14">
      <c r="A4">
        <v>1</v>
      </c>
      <c r="B4" s="2">
        <f>1/(A4)</f>
        <v>1</v>
      </c>
      <c r="C4" s="2">
        <v>34.14171521474055</v>
      </c>
      <c r="D4" s="2">
        <f>LOG(C4,2)</f>
        <v>5.0934636333245225</v>
      </c>
      <c r="E4" s="4">
        <f>B4/$B$20*100</f>
        <v>34.14171521474055</v>
      </c>
      <c r="F4" s="4">
        <v>34.14171521474055</v>
      </c>
      <c r="G4">
        <v>34.1</v>
      </c>
      <c r="H4" s="1">
        <v>34.1</v>
      </c>
      <c r="I4">
        <v>34</v>
      </c>
      <c r="J4">
        <v>34.1</v>
      </c>
      <c r="K4">
        <v>34.1</v>
      </c>
      <c r="L4" s="7">
        <v>34.1</v>
      </c>
    </row>
    <row r="5" spans="1:14">
      <c r="B5" s="2"/>
      <c r="C5" s="2"/>
      <c r="D5" s="2"/>
      <c r="E5" s="4"/>
      <c r="F5" s="4"/>
      <c r="H5" s="1"/>
      <c r="K5" s="5">
        <v>28.2</v>
      </c>
      <c r="L5" s="7">
        <v>28.2</v>
      </c>
    </row>
    <row r="6" spans="1:14">
      <c r="B6" s="2"/>
      <c r="C6" s="2"/>
      <c r="D6" s="2"/>
      <c r="E6" s="4"/>
      <c r="F6" s="4"/>
      <c r="H6" s="1"/>
      <c r="J6" s="5">
        <f>9.1+11.4</f>
        <v>20.5</v>
      </c>
      <c r="K6" s="7">
        <v>20.5</v>
      </c>
    </row>
    <row r="7" spans="1:14">
      <c r="A7">
        <v>2</v>
      </c>
      <c r="B7" s="2">
        <f t="shared" ref="B7:B19" si="0">1/(A7)</f>
        <v>0.5</v>
      </c>
      <c r="C7" s="2">
        <v>17.070857607370275</v>
      </c>
      <c r="D7" s="2">
        <f>LOG(C7,2)</f>
        <v>4.0934636333245225</v>
      </c>
      <c r="E7" s="4">
        <f>B7/$B$20*100</f>
        <v>17.070857607370275</v>
      </c>
      <c r="F7" s="4">
        <v>17.070857607370275</v>
      </c>
      <c r="G7">
        <v>17.100000000000001</v>
      </c>
      <c r="H7">
        <v>17.100000000000001</v>
      </c>
      <c r="I7">
        <v>17.100000000000001</v>
      </c>
      <c r="J7">
        <v>17.100000000000001</v>
      </c>
      <c r="K7" s="7">
        <v>17.100000000000001</v>
      </c>
    </row>
    <row r="8" spans="1:14">
      <c r="B8" s="2"/>
      <c r="C8" s="2"/>
      <c r="D8" s="2"/>
      <c r="E8" s="4"/>
      <c r="F8" s="4"/>
      <c r="I8" s="5">
        <v>15.7</v>
      </c>
      <c r="J8" s="7">
        <v>15.7</v>
      </c>
    </row>
    <row r="9" spans="1:14">
      <c r="B9" s="2"/>
      <c r="C9" s="2"/>
      <c r="D9" s="2"/>
      <c r="E9" s="4"/>
      <c r="F9" s="4"/>
      <c r="H9" s="5">
        <v>12.5</v>
      </c>
      <c r="I9">
        <v>12.5</v>
      </c>
      <c r="J9" s="7">
        <v>12.5</v>
      </c>
    </row>
    <row r="10" spans="1:14">
      <c r="A10">
        <v>3</v>
      </c>
      <c r="B10" s="2">
        <f t="shared" si="0"/>
        <v>0.33333333333333331</v>
      </c>
      <c r="C10" s="2">
        <v>11.38057173824685</v>
      </c>
      <c r="D10" s="2">
        <f>LOG(C10,2)</f>
        <v>3.5085011326033668</v>
      </c>
      <c r="E10" s="4">
        <f>B10/$B$20*100</f>
        <v>11.38057173824685</v>
      </c>
      <c r="F10" s="4">
        <v>11.38057173824685</v>
      </c>
      <c r="G10">
        <v>11.4</v>
      </c>
      <c r="H10">
        <v>11.4</v>
      </c>
      <c r="I10" s="7">
        <v>11.4</v>
      </c>
    </row>
    <row r="11" spans="1:14">
      <c r="B11" s="2"/>
      <c r="C11" s="2"/>
      <c r="D11" s="2"/>
      <c r="E11" s="4"/>
      <c r="F11" s="4"/>
      <c r="G11" s="5">
        <v>9.1</v>
      </c>
      <c r="H11">
        <v>9.1</v>
      </c>
      <c r="I11" s="7">
        <v>9.1</v>
      </c>
    </row>
    <row r="12" spans="1:14">
      <c r="A12">
        <v>4</v>
      </c>
      <c r="B12" s="2">
        <f t="shared" si="0"/>
        <v>0.25</v>
      </c>
      <c r="C12" s="2">
        <v>8.5354288036851376</v>
      </c>
      <c r="D12" s="2">
        <f>LOG(C12,2)</f>
        <v>3.0934636333245229</v>
      </c>
      <c r="E12" s="4">
        <f>B12/$B$20*100</f>
        <v>8.5354288036851376</v>
      </c>
      <c r="F12" s="4">
        <v>8.5354288036851376</v>
      </c>
      <c r="G12">
        <v>8.5</v>
      </c>
      <c r="H12" s="7">
        <v>8.5</v>
      </c>
    </row>
    <row r="13" spans="1:14">
      <c r="B13" s="2"/>
      <c r="C13" s="2"/>
      <c r="D13" s="2"/>
      <c r="E13" s="4"/>
      <c r="F13" s="5">
        <v>7.2</v>
      </c>
      <c r="G13">
        <v>7.2</v>
      </c>
      <c r="H13" s="7">
        <v>7.2</v>
      </c>
    </row>
    <row r="14" spans="1:14">
      <c r="A14">
        <v>5</v>
      </c>
      <c r="B14" s="2">
        <f t="shared" si="0"/>
        <v>0.2</v>
      </c>
      <c r="C14" s="2">
        <v>6.8283430429481111</v>
      </c>
      <c r="D14" s="2">
        <f>LOG(C14,2)</f>
        <v>2.7715355384371607</v>
      </c>
      <c r="E14" s="4">
        <f>B14/$B$20*100</f>
        <v>6.8283430429481111</v>
      </c>
      <c r="F14" s="4">
        <v>6.8283430429481111</v>
      </c>
      <c r="G14" s="7">
        <v>6.8</v>
      </c>
    </row>
    <row r="15" spans="1:14">
      <c r="A15">
        <v>6</v>
      </c>
      <c r="B15" s="2">
        <f t="shared" si="0"/>
        <v>0.16666666666666666</v>
      </c>
      <c r="C15" s="2">
        <v>5.690285869123425</v>
      </c>
      <c r="D15" s="2">
        <f>LOG(C15,2)</f>
        <v>2.5085011326033664</v>
      </c>
      <c r="E15" s="4">
        <f>B15/$B$20*100</f>
        <v>5.690285869123425</v>
      </c>
      <c r="F15" s="4">
        <v>5.690285869123425</v>
      </c>
      <c r="G15" s="7">
        <v>5.7</v>
      </c>
    </row>
    <row r="16" spans="1:14">
      <c r="A16">
        <v>7</v>
      </c>
      <c r="B16" s="2">
        <f t="shared" si="0"/>
        <v>0.14285714285714285</v>
      </c>
      <c r="C16" s="2">
        <v>4.8773878878200794</v>
      </c>
      <c r="D16" s="2">
        <f>LOG(C16,2)</f>
        <v>2.2861087112669192</v>
      </c>
      <c r="E16" s="4">
        <f>B16/$B$20*100</f>
        <v>4.8773878878200794</v>
      </c>
      <c r="F16" s="6">
        <v>4.8773878878200794</v>
      </c>
    </row>
    <row r="17" spans="1:8">
      <c r="A17">
        <v>8</v>
      </c>
      <c r="B17" s="2">
        <f t="shared" si="0"/>
        <v>0.125</v>
      </c>
      <c r="C17" s="2">
        <v>4.2677144018425688</v>
      </c>
      <c r="D17" s="2">
        <f>LOG(C17,2)</f>
        <v>2.0934636333245229</v>
      </c>
      <c r="E17" s="4">
        <f>B17/$B$20*100</f>
        <v>4.2677144018425688</v>
      </c>
      <c r="F17" s="6">
        <v>4.2677144018425688</v>
      </c>
    </row>
    <row r="18" spans="1:8">
      <c r="A18">
        <v>9</v>
      </c>
      <c r="B18" s="2">
        <f t="shared" si="0"/>
        <v>0.1111111111111111</v>
      </c>
      <c r="C18" s="2">
        <v>3.7935239127489502</v>
      </c>
      <c r="D18" s="2">
        <f>LOG(C18,2)</f>
        <v>1.9235386318822103</v>
      </c>
      <c r="E18" s="6">
        <f>B18/$B$20*100</f>
        <v>3.7935239127489502</v>
      </c>
    </row>
    <row r="19" spans="1:8">
      <c r="A19">
        <v>10</v>
      </c>
      <c r="B19" s="2">
        <f t="shared" si="0"/>
        <v>0.1</v>
      </c>
      <c r="C19" s="2">
        <v>3.4141715214740556</v>
      </c>
      <c r="D19" s="2">
        <f>LOG(C19,2)</f>
        <v>1.7715355384371607</v>
      </c>
      <c r="E19" s="6">
        <f>B19/$B$20*100</f>
        <v>3.4141715214740556</v>
      </c>
      <c r="F19" s="4"/>
    </row>
    <row r="20" spans="1:8">
      <c r="B20">
        <f>SUM(B4:B19)</f>
        <v>2.9289682539682538</v>
      </c>
      <c r="C20">
        <v>100.00000000000001</v>
      </c>
      <c r="D20" s="2">
        <f>LOG(C20,2)</f>
        <v>6.6438561897747253</v>
      </c>
      <c r="E20">
        <f>SUM(E4:E19)</f>
        <v>100.00000000000001</v>
      </c>
    </row>
    <row r="27" spans="1:8">
      <c r="H27" t="s">
        <v>7</v>
      </c>
    </row>
    <row r="28" spans="1:8">
      <c r="A28" s="2">
        <v>34.14171521474055</v>
      </c>
      <c r="B28" s="2">
        <f t="shared" ref="B28:B36" si="1">LOG(1/A28,2)</f>
        <v>-5.0934636333245225</v>
      </c>
      <c r="C28" s="2">
        <f>ROUND(B28,0)</f>
        <v>-5</v>
      </c>
      <c r="D28" s="2">
        <f>2^(-C28)</f>
        <v>32</v>
      </c>
      <c r="H28" s="9"/>
    </row>
    <row r="29" spans="1:8">
      <c r="A29" s="2">
        <v>17.070857607370275</v>
      </c>
      <c r="B29" s="2">
        <f t="shared" si="1"/>
        <v>-4.0934636333245225</v>
      </c>
      <c r="C29" s="2">
        <f t="shared" ref="C29:C38" si="2">ROUND(B29,0)</f>
        <v>-4</v>
      </c>
      <c r="D29" s="2">
        <f t="shared" ref="D29:D37" si="3">2^(-C29)</f>
        <v>16</v>
      </c>
      <c r="H29" s="9"/>
    </row>
    <row r="30" spans="1:8">
      <c r="A30" s="2">
        <v>11.38057173824685</v>
      </c>
      <c r="B30" s="2">
        <f t="shared" si="1"/>
        <v>-3.5085011326033668</v>
      </c>
      <c r="C30" s="2">
        <f t="shared" si="2"/>
        <v>-4</v>
      </c>
      <c r="D30" s="2">
        <f t="shared" si="3"/>
        <v>16</v>
      </c>
      <c r="H30" s="9"/>
    </row>
    <row r="31" spans="1:8">
      <c r="A31" s="2">
        <v>8.5354288036851376</v>
      </c>
      <c r="B31" s="2">
        <f t="shared" si="1"/>
        <v>-3.0934636333245229</v>
      </c>
      <c r="C31" s="2">
        <f t="shared" si="2"/>
        <v>-3</v>
      </c>
      <c r="D31" s="2">
        <f t="shared" si="3"/>
        <v>8</v>
      </c>
      <c r="H31" s="9"/>
    </row>
    <row r="32" spans="1:8">
      <c r="A32" s="2">
        <v>6.8283430429481111</v>
      </c>
      <c r="B32" s="2">
        <f t="shared" si="1"/>
        <v>-2.7715355384371607</v>
      </c>
      <c r="C32" s="2">
        <f t="shared" si="2"/>
        <v>-3</v>
      </c>
      <c r="D32" s="2">
        <f t="shared" si="3"/>
        <v>8</v>
      </c>
      <c r="H32" s="9"/>
    </row>
    <row r="33" spans="1:14">
      <c r="A33" s="2">
        <v>5.690285869123425</v>
      </c>
      <c r="B33" s="2">
        <f t="shared" si="1"/>
        <v>-2.5085011326033664</v>
      </c>
      <c r="C33" s="2">
        <f t="shared" si="2"/>
        <v>-3</v>
      </c>
      <c r="D33" s="2">
        <f t="shared" si="3"/>
        <v>8</v>
      </c>
      <c r="H33" s="9"/>
    </row>
    <row r="34" spans="1:14">
      <c r="A34" s="2">
        <v>4.8773878878200794</v>
      </c>
      <c r="B34" s="2">
        <f t="shared" si="1"/>
        <v>-2.2861087112669192</v>
      </c>
      <c r="C34" s="2">
        <f t="shared" si="2"/>
        <v>-2</v>
      </c>
      <c r="D34" s="2">
        <f t="shared" si="3"/>
        <v>4</v>
      </c>
      <c r="H34" s="9"/>
    </row>
    <row r="35" spans="1:14">
      <c r="A35" s="2">
        <v>4.2677144018425688</v>
      </c>
      <c r="B35" s="2">
        <f t="shared" si="1"/>
        <v>-2.0934636333245229</v>
      </c>
      <c r="C35" s="2">
        <f t="shared" si="2"/>
        <v>-2</v>
      </c>
      <c r="D35" s="2">
        <f t="shared" si="3"/>
        <v>4</v>
      </c>
      <c r="H35" s="9"/>
    </row>
    <row r="36" spans="1:14">
      <c r="A36" s="2">
        <v>3.7935239127489502</v>
      </c>
      <c r="B36" s="2">
        <f t="shared" si="1"/>
        <v>-1.9235386318822107</v>
      </c>
      <c r="C36" s="2">
        <f t="shared" si="2"/>
        <v>-2</v>
      </c>
      <c r="D36" s="2">
        <f t="shared" si="3"/>
        <v>4</v>
      </c>
      <c r="H36" s="9"/>
    </row>
    <row r="37" spans="1:14">
      <c r="A37" s="2">
        <v>3.4141715214740556</v>
      </c>
      <c r="B37" s="2">
        <f>LOG(1/A37,2)</f>
        <v>-1.7715355384371609</v>
      </c>
      <c r="C37" s="2">
        <f t="shared" si="2"/>
        <v>-2</v>
      </c>
      <c r="D37" s="2">
        <f t="shared" si="3"/>
        <v>4</v>
      </c>
      <c r="H37" s="9"/>
    </row>
    <row r="38" spans="1:14">
      <c r="A38">
        <v>100.00000000000001</v>
      </c>
      <c r="B38" s="2">
        <f>LOG(A38,2)</f>
        <v>6.6438561897747253</v>
      </c>
      <c r="C38" s="2">
        <f t="shared" si="2"/>
        <v>7</v>
      </c>
      <c r="D38" s="2">
        <f t="shared" ref="D38" si="4">2^C38</f>
        <v>128</v>
      </c>
      <c r="H38" s="9"/>
    </row>
    <row r="39" spans="1:14">
      <c r="E39" t="s">
        <v>3</v>
      </c>
      <c r="F39">
        <v>1</v>
      </c>
      <c r="H39" s="9"/>
      <c r="I39" t="s">
        <v>10</v>
      </c>
      <c r="L39" t="s">
        <v>11</v>
      </c>
    </row>
    <row r="40" spans="1:14">
      <c r="A40" t="s">
        <v>0</v>
      </c>
      <c r="B40" t="s">
        <v>1</v>
      </c>
      <c r="C40" t="s">
        <v>2</v>
      </c>
      <c r="D40" t="s">
        <v>4</v>
      </c>
      <c r="E40" t="s">
        <v>5</v>
      </c>
      <c r="F40" t="s">
        <v>6</v>
      </c>
      <c r="G40" t="s">
        <v>8</v>
      </c>
      <c r="H40" s="9" t="s">
        <v>9</v>
      </c>
      <c r="I40" t="s">
        <v>1</v>
      </c>
      <c r="J40" t="s">
        <v>2</v>
      </c>
      <c r="K40" t="s">
        <v>5</v>
      </c>
      <c r="L40" t="s">
        <v>1</v>
      </c>
      <c r="M40" t="s">
        <v>2</v>
      </c>
      <c r="N40" t="s">
        <v>5</v>
      </c>
    </row>
    <row r="41" spans="1:14">
      <c r="A41">
        <v>1</v>
      </c>
      <c r="B41" s="9">
        <v>0.48</v>
      </c>
      <c r="C41" s="3">
        <f>1/A41^$F$39</f>
        <v>1</v>
      </c>
      <c r="D41" s="3">
        <f>C41/$C$54*10000</f>
        <v>3144.5218251769425</v>
      </c>
      <c r="E41" s="3">
        <f>SQRT(D41/B41)</f>
        <v>80.93878634984155</v>
      </c>
      <c r="F41" s="3">
        <f>B41*E41</f>
        <v>38.850617447923945</v>
      </c>
      <c r="G41">
        <f>B41^2/$B$53*E41^2</f>
        <v>3080.347910377413</v>
      </c>
      <c r="H41">
        <f>$B$53*E41^2</f>
        <v>3210.0326965347954</v>
      </c>
      <c r="I41" s="3">
        <v>0.48</v>
      </c>
      <c r="J41" s="9">
        <v>3144.52</v>
      </c>
      <c r="K41" s="3">
        <v>80.93878634984155</v>
      </c>
      <c r="L41" s="3">
        <v>0.48</v>
      </c>
      <c r="M41" s="9">
        <v>3144.52</v>
      </c>
      <c r="N41" s="3">
        <v>80.93878634984155</v>
      </c>
    </row>
    <row r="42" spans="1:14">
      <c r="A42">
        <v>2</v>
      </c>
      <c r="B42" s="9">
        <v>0.46</v>
      </c>
      <c r="C42" s="3">
        <f t="shared" ref="C42:C53" si="5">1/A42^$F$39</f>
        <v>0.5</v>
      </c>
      <c r="D42" s="3">
        <f t="shared" ref="D42:D53" si="6">C42/$C$54*10000</f>
        <v>1572.2609125884712</v>
      </c>
      <c r="E42" s="3">
        <f t="shared" ref="E42:E53" si="7">SQRT(D42/B42)</f>
        <v>58.463309054714919</v>
      </c>
      <c r="F42" s="3">
        <f t="shared" ref="F42:F53" si="8">B42*E42</f>
        <v>26.893122165168865</v>
      </c>
      <c r="G42">
        <f t="shared" ref="G42:G52" si="9">B42^2/$B$53*E42^2</f>
        <v>1476.0000403891772</v>
      </c>
      <c r="H42">
        <f t="shared" ref="H42:H52" si="10">$B$53*E42^2</f>
        <v>1674.7996677572846</v>
      </c>
      <c r="I42" s="3">
        <v>0.46</v>
      </c>
      <c r="J42" s="9">
        <v>1572.26</v>
      </c>
      <c r="K42" s="3">
        <v>58.463309054714919</v>
      </c>
      <c r="L42" s="3">
        <v>0.46</v>
      </c>
      <c r="M42" s="9">
        <v>1572.26</v>
      </c>
      <c r="N42" s="3">
        <v>58.463309054714919</v>
      </c>
    </row>
    <row r="43" spans="1:14">
      <c r="A43">
        <v>3</v>
      </c>
      <c r="B43" s="9">
        <v>0.48</v>
      </c>
      <c r="C43" s="3">
        <f t="shared" si="5"/>
        <v>0.33333333333333331</v>
      </c>
      <c r="D43" s="3">
        <f t="shared" si="6"/>
        <v>1048.1739417256474</v>
      </c>
      <c r="E43" s="3">
        <f t="shared" si="7"/>
        <v>46.730030086962621</v>
      </c>
      <c r="F43" s="3">
        <f t="shared" si="8"/>
        <v>22.430414441742059</v>
      </c>
      <c r="G43">
        <f t="shared" si="9"/>
        <v>1026.7826367924706</v>
      </c>
      <c r="H43">
        <f t="shared" si="10"/>
        <v>1070.0108988449315</v>
      </c>
      <c r="I43" s="3">
        <v>0.48</v>
      </c>
      <c r="J43" s="9">
        <v>1048.17</v>
      </c>
      <c r="K43" s="3">
        <v>46.730030086962621</v>
      </c>
      <c r="L43" s="3">
        <v>0.48</v>
      </c>
      <c r="M43" s="9">
        <v>1048.17</v>
      </c>
      <c r="N43" s="3">
        <v>46.730030086962621</v>
      </c>
    </row>
    <row r="44" spans="1:14">
      <c r="A44">
        <v>4</v>
      </c>
      <c r="B44" s="9">
        <v>0.5</v>
      </c>
      <c r="C44" s="3">
        <f t="shared" si="5"/>
        <v>0.25</v>
      </c>
      <c r="D44" s="3">
        <f t="shared" si="6"/>
        <v>786.13045629423561</v>
      </c>
      <c r="E44" s="3">
        <f t="shared" si="7"/>
        <v>39.6517453914512</v>
      </c>
      <c r="F44" s="3">
        <f t="shared" si="8"/>
        <v>19.8258726957256</v>
      </c>
      <c r="G44">
        <f t="shared" si="9"/>
        <v>802.1739349941181</v>
      </c>
      <c r="H44">
        <f t="shared" si="10"/>
        <v>770.40784716835105</v>
      </c>
      <c r="I44" s="3">
        <v>0.5</v>
      </c>
      <c r="J44" s="9">
        <v>786.13</v>
      </c>
      <c r="K44" s="3">
        <v>39.6517453914512</v>
      </c>
      <c r="L44" s="3">
        <v>0.5</v>
      </c>
      <c r="M44" s="9">
        <v>786.13</v>
      </c>
      <c r="N44" s="3">
        <v>39.6517453914512</v>
      </c>
    </row>
    <row r="45" spans="1:14" ht="16" thickBot="1">
      <c r="A45">
        <v>5</v>
      </c>
      <c r="B45" s="9">
        <v>0.57999999999999996</v>
      </c>
      <c r="C45" s="3">
        <f t="shared" si="5"/>
        <v>0.2</v>
      </c>
      <c r="D45" s="3">
        <f t="shared" si="6"/>
        <v>628.90436503538854</v>
      </c>
      <c r="E45" s="3">
        <f t="shared" si="7"/>
        <v>32.928982230713871</v>
      </c>
      <c r="F45" s="3">
        <f t="shared" si="8"/>
        <v>19.098809693814044</v>
      </c>
      <c r="G45">
        <f t="shared" si="9"/>
        <v>744.41741167454154</v>
      </c>
      <c r="H45">
        <f t="shared" si="10"/>
        <v>531.31575666782828</v>
      </c>
      <c r="I45" s="12">
        <v>0.57999999999999996</v>
      </c>
      <c r="J45" s="13">
        <v>628.9</v>
      </c>
      <c r="K45" s="12">
        <v>32.928982230713871</v>
      </c>
      <c r="L45" s="14">
        <v>0.57999999999999996</v>
      </c>
      <c r="M45" s="15">
        <v>628.9</v>
      </c>
      <c r="N45" s="14">
        <v>32.928982230713871</v>
      </c>
    </row>
    <row r="46" spans="1:14" ht="16" thickTop="1">
      <c r="A46">
        <v>6</v>
      </c>
      <c r="B46" s="9">
        <v>1.8</v>
      </c>
      <c r="C46" s="3">
        <f t="shared" si="5"/>
        <v>0.16666666666666666</v>
      </c>
      <c r="D46" s="3">
        <f t="shared" si="6"/>
        <v>524.0869708628237</v>
      </c>
      <c r="E46" s="3">
        <f t="shared" si="7"/>
        <v>17.063394394349686</v>
      </c>
      <c r="F46" s="3">
        <f t="shared" si="8"/>
        <v>30.714109909829435</v>
      </c>
      <c r="G46">
        <f t="shared" si="9"/>
        <v>1925.2174439858829</v>
      </c>
      <c r="H46">
        <f t="shared" si="10"/>
        <v>142.66811984599087</v>
      </c>
      <c r="I46" s="3">
        <v>1.8</v>
      </c>
      <c r="J46" s="9">
        <v>524.09</v>
      </c>
      <c r="K46" s="3">
        <v>17.063394394349686</v>
      </c>
      <c r="L46" s="10">
        <v>1.01</v>
      </c>
      <c r="M46" s="10">
        <v>555.23899360641815</v>
      </c>
      <c r="N46" s="10">
        <v>23.446568572568072</v>
      </c>
    </row>
    <row r="47" spans="1:14">
      <c r="A47">
        <v>7</v>
      </c>
      <c r="B47" s="9">
        <v>1.64</v>
      </c>
      <c r="C47" s="3">
        <f t="shared" si="5"/>
        <v>0.14285714285714285</v>
      </c>
      <c r="D47" s="3">
        <f t="shared" si="6"/>
        <v>449.21740359670605</v>
      </c>
      <c r="E47" s="3">
        <f t="shared" si="7"/>
        <v>16.550318757462083</v>
      </c>
      <c r="F47" s="3">
        <f t="shared" si="8"/>
        <v>27.142522762237814</v>
      </c>
      <c r="G47">
        <f t="shared" si="9"/>
        <v>1503.5031467318324</v>
      </c>
      <c r="H47">
        <f t="shared" si="10"/>
        <v>134.21739497706463</v>
      </c>
      <c r="I47" s="3">
        <v>1.64</v>
      </c>
      <c r="J47" s="9">
        <v>449.22</v>
      </c>
      <c r="K47" s="3">
        <v>16.550318757462083</v>
      </c>
      <c r="L47" s="3">
        <v>1.8</v>
      </c>
      <c r="M47" s="9">
        <v>524.09</v>
      </c>
      <c r="N47" s="3">
        <v>17.063394394349686</v>
      </c>
    </row>
    <row r="48" spans="1:14">
      <c r="A48">
        <v>8</v>
      </c>
      <c r="B48" s="9">
        <v>1.97</v>
      </c>
      <c r="C48" s="3">
        <f t="shared" si="5"/>
        <v>0.125</v>
      </c>
      <c r="D48" s="3">
        <f t="shared" si="6"/>
        <v>393.06522814711781</v>
      </c>
      <c r="E48" s="3">
        <f t="shared" si="7"/>
        <v>14.125349430062947</v>
      </c>
      <c r="F48" s="3">
        <f t="shared" si="8"/>
        <v>27.826938377224007</v>
      </c>
      <c r="G48">
        <f t="shared" si="9"/>
        <v>1580.2826519384125</v>
      </c>
      <c r="H48">
        <f t="shared" si="10"/>
        <v>97.767493295476001</v>
      </c>
      <c r="I48" s="3">
        <v>1.97</v>
      </c>
      <c r="J48" s="9">
        <v>393.07</v>
      </c>
      <c r="K48" s="3">
        <v>14.125349430062947</v>
      </c>
      <c r="L48" s="3">
        <v>1.64</v>
      </c>
      <c r="M48" s="9">
        <v>449.22</v>
      </c>
      <c r="N48" s="3">
        <v>16.550318757462083</v>
      </c>
    </row>
    <row r="49" spans="1:14">
      <c r="A49">
        <v>9</v>
      </c>
      <c r="B49" s="9">
        <v>1.88</v>
      </c>
      <c r="C49" s="3">
        <f t="shared" si="5"/>
        <v>0.1111111111111111</v>
      </c>
      <c r="D49" s="3">
        <f t="shared" si="6"/>
        <v>349.39131390854914</v>
      </c>
      <c r="E49" s="3">
        <f t="shared" si="7"/>
        <v>13.63255088266232</v>
      </c>
      <c r="F49" s="3">
        <f t="shared" si="8"/>
        <v>25.629195659405159</v>
      </c>
      <c r="G49">
        <f t="shared" si="9"/>
        <v>1340.5217758123924</v>
      </c>
      <c r="H49">
        <f t="shared" si="10"/>
        <v>91.064757348504827</v>
      </c>
      <c r="I49" s="3">
        <v>1.88</v>
      </c>
      <c r="J49" s="9">
        <v>349.39</v>
      </c>
      <c r="K49" s="3">
        <v>13.63255088266232</v>
      </c>
      <c r="L49" s="3">
        <v>1.97</v>
      </c>
      <c r="M49" s="9">
        <v>393.07</v>
      </c>
      <c r="N49" s="3">
        <v>14.125349430062947</v>
      </c>
    </row>
    <row r="50" spans="1:14">
      <c r="A50">
        <v>10</v>
      </c>
      <c r="B50" s="9">
        <v>0.53</v>
      </c>
      <c r="C50" s="3">
        <f t="shared" si="5"/>
        <v>0.1</v>
      </c>
      <c r="D50" s="3">
        <f t="shared" si="6"/>
        <v>314.45218251769427</v>
      </c>
      <c r="E50" s="3">
        <f t="shared" si="7"/>
        <v>24.357873567911597</v>
      </c>
      <c r="F50" s="3">
        <f t="shared" si="8"/>
        <v>12.909672990993148</v>
      </c>
      <c r="G50">
        <f t="shared" si="9"/>
        <v>340.12174843750597</v>
      </c>
      <c r="H50">
        <f t="shared" si="10"/>
        <v>290.71994232767952</v>
      </c>
      <c r="I50" s="3">
        <v>0.53</v>
      </c>
      <c r="J50" s="9">
        <v>314.45</v>
      </c>
      <c r="K50" s="3">
        <v>24.357873567911597</v>
      </c>
      <c r="L50" s="3">
        <v>1.88</v>
      </c>
      <c r="M50" s="9">
        <v>349.39</v>
      </c>
      <c r="N50" s="3">
        <v>13.63255088266232</v>
      </c>
    </row>
    <row r="51" spans="1:14">
      <c r="A51">
        <v>11</v>
      </c>
      <c r="B51" s="9">
        <v>0.52</v>
      </c>
      <c r="C51" s="3">
        <f t="shared" si="5"/>
        <v>9.0909090909090912E-2</v>
      </c>
      <c r="D51" s="3">
        <f t="shared" si="6"/>
        <v>285.86562047063114</v>
      </c>
      <c r="E51" s="3">
        <f t="shared" si="7"/>
        <v>23.446568572568072</v>
      </c>
      <c r="F51" s="3">
        <f t="shared" si="8"/>
        <v>12.192215657735398</v>
      </c>
      <c r="G51">
        <f t="shared" si="9"/>
        <v>303.36759723413917</v>
      </c>
      <c r="H51" s="5">
        <f t="shared" si="10"/>
        <v>269.37337313578701</v>
      </c>
      <c r="I51" s="10">
        <f>B51+B53</f>
        <v>1.01</v>
      </c>
      <c r="J51" s="10">
        <f>(B51+B53)*E51^2</f>
        <v>555.23899360641815</v>
      </c>
      <c r="K51" s="10">
        <f>E51</f>
        <v>23.446568572568072</v>
      </c>
      <c r="L51" s="3">
        <v>0.53</v>
      </c>
      <c r="M51" s="9">
        <v>314.45</v>
      </c>
      <c r="N51" s="3">
        <v>24.357873567911597</v>
      </c>
    </row>
    <row r="52" spans="1:14">
      <c r="A52">
        <v>12</v>
      </c>
      <c r="B52" s="9">
        <v>1.65</v>
      </c>
      <c r="C52" s="3">
        <f t="shared" si="5"/>
        <v>8.3333333333333329E-2</v>
      </c>
      <c r="D52" s="3">
        <f t="shared" si="6"/>
        <v>262.04348543141185</v>
      </c>
      <c r="E52" s="3">
        <f t="shared" si="7"/>
        <v>12.602151943013347</v>
      </c>
      <c r="F52" s="3">
        <f t="shared" si="8"/>
        <v>20.79355070597202</v>
      </c>
      <c r="G52">
        <f t="shared" si="9"/>
        <v>882.39132849352973</v>
      </c>
      <c r="H52">
        <f t="shared" si="10"/>
        <v>77.818974461449585</v>
      </c>
      <c r="I52" s="3">
        <v>1.65</v>
      </c>
      <c r="J52" s="9">
        <v>262.04000000000002</v>
      </c>
      <c r="K52" s="3">
        <v>12.602151943013347</v>
      </c>
      <c r="L52" s="3">
        <v>1.65</v>
      </c>
      <c r="M52" s="9">
        <v>262.04000000000002</v>
      </c>
      <c r="N52" s="3">
        <v>12.602151943013347</v>
      </c>
    </row>
    <row r="53" spans="1:14">
      <c r="A53">
        <v>13</v>
      </c>
      <c r="B53" s="9">
        <v>0.49</v>
      </c>
      <c r="C53" s="3">
        <f t="shared" si="5"/>
        <v>7.6923076923076927E-2</v>
      </c>
      <c r="D53" s="10">
        <f t="shared" si="6"/>
        <v>241.88629424438022</v>
      </c>
      <c r="E53" s="3">
        <f t="shared" si="7"/>
        <v>22.218134450442026</v>
      </c>
      <c r="F53" s="11">
        <f t="shared" si="8"/>
        <v>10.886885880716592</v>
      </c>
    </row>
    <row r="54" spans="1:14">
      <c r="C54">
        <f>SUM(C41:C53)</f>
        <v>3.1801337551337552</v>
      </c>
      <c r="D54">
        <f>SUM(D41:D53)</f>
        <v>10000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Barbalinardo</dc:creator>
  <cp:lastModifiedBy>Giuseppe Barbalinardo</cp:lastModifiedBy>
  <dcterms:created xsi:type="dcterms:W3CDTF">2014-03-25T02:07:32Z</dcterms:created>
  <dcterms:modified xsi:type="dcterms:W3CDTF">2014-03-26T14:38:22Z</dcterms:modified>
</cp:coreProperties>
</file>