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dwell/Documents/github/intmap/inspiired_test/"/>
    </mc:Choice>
  </mc:AlternateContent>
  <xr:revisionPtr revIDLastSave="0" documentId="13_ncr:1_{A70DF38E-D0E7-DB43-AB09-D9EAAC20BF50}" xr6:coauthVersionLast="46" xr6:coauthVersionMax="46" xr10:uidLastSave="{00000000-0000-0000-0000-000000000000}"/>
  <bookViews>
    <workbookView xWindow="0" yWindow="0" windowWidth="38400" windowHeight="21600" xr2:uid="{31A990DB-335A-C847-8705-EB0104C1E2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G25" i="1"/>
  <c r="G26" i="1"/>
  <c r="G27" i="1"/>
  <c r="G28" i="1"/>
  <c r="G29" i="1"/>
  <c r="G24" i="1"/>
  <c r="H24" i="1" s="1"/>
  <c r="F28" i="1"/>
  <c r="F27" i="1"/>
  <c r="F26" i="1"/>
  <c r="F25" i="1"/>
  <c r="F24" i="1"/>
  <c r="F29" i="1"/>
  <c r="H19" i="1"/>
  <c r="H20" i="1"/>
  <c r="H21" i="1"/>
  <c r="H22" i="1"/>
  <c r="H23" i="1"/>
  <c r="G19" i="1"/>
  <c r="G20" i="1"/>
  <c r="G21" i="1"/>
  <c r="G22" i="1"/>
  <c r="G23" i="1"/>
  <c r="G18" i="1"/>
  <c r="H18" i="1" s="1"/>
  <c r="F22" i="1"/>
  <c r="F23" i="1"/>
  <c r="F21" i="1"/>
  <c r="F20" i="1"/>
  <c r="F19" i="1"/>
  <c r="F18" i="1"/>
  <c r="H13" i="1"/>
  <c r="H14" i="1"/>
  <c r="H15" i="1"/>
  <c r="H16" i="1"/>
  <c r="H17" i="1"/>
  <c r="H12" i="1"/>
  <c r="G13" i="1"/>
  <c r="G14" i="1"/>
  <c r="G15" i="1"/>
  <c r="G16" i="1"/>
  <c r="G17" i="1"/>
  <c r="G12" i="1"/>
  <c r="F17" i="1"/>
  <c r="F16" i="1"/>
  <c r="F15" i="1"/>
  <c r="F14" i="1"/>
  <c r="F13" i="1"/>
  <c r="F12" i="1"/>
  <c r="F10" i="1"/>
  <c r="G10" i="1" s="1"/>
  <c r="G9" i="1"/>
  <c r="H9" i="1" s="1"/>
  <c r="F8" i="1"/>
  <c r="F6" i="1"/>
  <c r="F4" i="1"/>
  <c r="G4" i="1" s="1"/>
  <c r="H4" i="1" s="1"/>
  <c r="F2" i="1"/>
  <c r="G3" i="1" s="1"/>
  <c r="H3" i="1" s="1"/>
  <c r="H6" i="1" l="1"/>
  <c r="G11" i="1"/>
  <c r="H11" i="1" s="1"/>
  <c r="H10" i="1"/>
  <c r="G7" i="1"/>
  <c r="H7" i="1" s="1"/>
  <c r="G6" i="1"/>
  <c r="G2" i="1"/>
  <c r="H2" i="1" s="1"/>
  <c r="G5" i="1"/>
  <c r="H5" i="1" s="1"/>
  <c r="G8" i="1"/>
  <c r="H8" i="1" s="1"/>
</calcChain>
</file>

<file path=xl/sharedStrings.xml><?xml version="1.0" encoding="utf-8"?>
<sst xmlns="http://schemas.openxmlformats.org/spreadsheetml/2006/main" count="78" uniqueCount="23">
  <si>
    <t>clone</t>
  </si>
  <si>
    <t>clone_id</t>
  </si>
  <si>
    <t>chromosome</t>
  </si>
  <si>
    <t>site</t>
  </si>
  <si>
    <t>strand</t>
  </si>
  <si>
    <t>clone_count</t>
  </si>
  <si>
    <t>total_count</t>
  </si>
  <si>
    <t>clone_fraction</t>
  </si>
  <si>
    <t>expected_frac</t>
  </si>
  <si>
    <t>clone1</t>
  </si>
  <si>
    <t>clone2</t>
  </si>
  <si>
    <t>clone3</t>
  </si>
  <si>
    <t>clone7</t>
  </si>
  <si>
    <t>clone4</t>
  </si>
  <si>
    <t>pool1</t>
  </si>
  <si>
    <t>pool2</t>
  </si>
  <si>
    <t>pool3</t>
  </si>
  <si>
    <t>chr1</t>
  </si>
  <si>
    <t>+</t>
  </si>
  <si>
    <t>chr17</t>
  </si>
  <si>
    <t>chr19</t>
  </si>
  <si>
    <t>-</t>
  </si>
  <si>
    <t>original_expected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</si>
</sst>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FA7E-8C90-564C-B41B-867D0B532DD3}">
  <dimension ref="A1:J29"/>
  <sheetViews>
    <sheetView tabSelected="1" workbookViewId="0">
      <selection activeCell="M23" sqref="M23"/>
    </sheetView>
  </sheetViews>
  <sheetFormatPr baseColWidth="10" defaultRowHeight="16" x14ac:dyDescent="0.2"/>
  <cols>
    <col min="3" max="3" width="11.83203125" bestFit="1" customWidth="1"/>
    <col min="8" max="8" width="12.83203125" bestFit="1" customWidth="1"/>
    <col min="9" max="9" width="12.6640625" bestFit="1" customWidth="1"/>
    <col min="10" max="10" width="15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</v>
      </c>
    </row>
    <row r="2" spans="1:10" x14ac:dyDescent="0.2">
      <c r="A2" t="s">
        <v>9</v>
      </c>
      <c r="B2">
        <v>1</v>
      </c>
      <c r="C2" t="s">
        <v>17</v>
      </c>
      <c r="D2">
        <v>52699701</v>
      </c>
      <c r="E2" t="s">
        <v>18</v>
      </c>
      <c r="F2">
        <f>18+8+19+25</f>
        <v>70</v>
      </c>
      <c r="G2">
        <f>SUM($F$2:$F$3)</f>
        <v>71</v>
      </c>
      <c r="H2">
        <f>F2/G2</f>
        <v>0.9859154929577465</v>
      </c>
      <c r="I2">
        <v>1</v>
      </c>
      <c r="J2">
        <v>1</v>
      </c>
    </row>
    <row r="3" spans="1:10" x14ac:dyDescent="0.2">
      <c r="A3" t="s">
        <v>9</v>
      </c>
      <c r="B3">
        <v>0</v>
      </c>
      <c r="F3">
        <v>1</v>
      </c>
      <c r="G3">
        <f>SUM($F$2:$F$3)</f>
        <v>71</v>
      </c>
      <c r="H3">
        <f>F3/G3</f>
        <v>1.4084507042253521E-2</v>
      </c>
      <c r="I3">
        <v>0</v>
      </c>
      <c r="J3">
        <v>0</v>
      </c>
    </row>
    <row r="4" spans="1:10" x14ac:dyDescent="0.2">
      <c r="A4" t="s">
        <v>10</v>
      </c>
      <c r="B4">
        <v>1</v>
      </c>
      <c r="C4" t="s">
        <v>19</v>
      </c>
      <c r="D4">
        <v>77440128</v>
      </c>
      <c r="E4" t="s">
        <v>18</v>
      </c>
      <c r="F4">
        <f>30+39+51+44</f>
        <v>164</v>
      </c>
      <c r="G4">
        <f>SUM($F$4:$F$5)</f>
        <v>167</v>
      </c>
      <c r="H4">
        <f>F4/G4</f>
        <v>0.98203592814371254</v>
      </c>
      <c r="I4">
        <v>1</v>
      </c>
      <c r="J4">
        <v>1</v>
      </c>
    </row>
    <row r="5" spans="1:10" x14ac:dyDescent="0.2">
      <c r="A5" t="s">
        <v>10</v>
      </c>
      <c r="B5">
        <v>0</v>
      </c>
      <c r="F5">
        <v>3</v>
      </c>
      <c r="G5">
        <f>SUM($F$4:$F$5)</f>
        <v>167</v>
      </c>
      <c r="H5">
        <f>F5/G5</f>
        <v>1.7964071856287425E-2</v>
      </c>
      <c r="I5">
        <v>0</v>
      </c>
      <c r="J5">
        <v>0</v>
      </c>
    </row>
    <row r="6" spans="1:10" x14ac:dyDescent="0.2">
      <c r="A6" t="s">
        <v>11</v>
      </c>
      <c r="B6">
        <v>1</v>
      </c>
      <c r="C6" t="s">
        <v>20</v>
      </c>
      <c r="D6">
        <v>1330530</v>
      </c>
      <c r="E6" t="s">
        <v>18</v>
      </c>
      <c r="F6">
        <f>21+15+20+11</f>
        <v>67</v>
      </c>
      <c r="G6">
        <f>SUM($F$6:$F$7)</f>
        <v>69</v>
      </c>
      <c r="H6">
        <f t="shared" ref="H6:H11" si="0">F6/G6</f>
        <v>0.97101449275362317</v>
      </c>
      <c r="I6">
        <v>1</v>
      </c>
      <c r="J6">
        <v>1</v>
      </c>
    </row>
    <row r="7" spans="1:10" x14ac:dyDescent="0.2">
      <c r="A7" t="s">
        <v>11</v>
      </c>
      <c r="B7">
        <v>0</v>
      </c>
      <c r="F7">
        <v>2</v>
      </c>
      <c r="G7">
        <f>SUM($F$6:$F$7)</f>
        <v>69</v>
      </c>
      <c r="H7">
        <f t="shared" si="0"/>
        <v>2.8985507246376812E-2</v>
      </c>
      <c r="I7">
        <v>0</v>
      </c>
      <c r="J7">
        <v>0</v>
      </c>
    </row>
    <row r="8" spans="1:10" x14ac:dyDescent="0.2">
      <c r="A8" t="s">
        <v>13</v>
      </c>
      <c r="B8">
        <v>1</v>
      </c>
      <c r="C8" t="s">
        <v>17</v>
      </c>
      <c r="D8">
        <v>153461600</v>
      </c>
      <c r="E8" t="s">
        <v>21</v>
      </c>
      <c r="F8">
        <f>31+36+42+49</f>
        <v>158</v>
      </c>
      <c r="G8">
        <f>SUM($F$8:$F$9)</f>
        <v>158</v>
      </c>
      <c r="H8">
        <f t="shared" si="0"/>
        <v>1</v>
      </c>
      <c r="I8">
        <v>1</v>
      </c>
      <c r="J8">
        <v>1</v>
      </c>
    </row>
    <row r="9" spans="1:10" x14ac:dyDescent="0.2">
      <c r="A9" t="s">
        <v>13</v>
      </c>
      <c r="B9">
        <v>0</v>
      </c>
      <c r="F9">
        <v>0</v>
      </c>
      <c r="G9">
        <f>SUM($F$8:$F$9)</f>
        <v>158</v>
      </c>
      <c r="H9">
        <f t="shared" si="0"/>
        <v>0</v>
      </c>
      <c r="I9">
        <v>0</v>
      </c>
      <c r="J9">
        <v>0</v>
      </c>
    </row>
    <row r="10" spans="1:10" x14ac:dyDescent="0.2">
      <c r="A10" t="s">
        <v>12</v>
      </c>
      <c r="B10">
        <v>1</v>
      </c>
      <c r="C10" t="s">
        <v>17</v>
      </c>
      <c r="D10">
        <v>148889089</v>
      </c>
      <c r="E10" t="s">
        <v>18</v>
      </c>
      <c r="F10">
        <f>2+1+1+2</f>
        <v>6</v>
      </c>
      <c r="G10">
        <f>SUM($F$10:$F$11)</f>
        <v>6</v>
      </c>
      <c r="H10">
        <f t="shared" si="0"/>
        <v>1</v>
      </c>
      <c r="I10">
        <v>1</v>
      </c>
      <c r="J10">
        <v>1</v>
      </c>
    </row>
    <row r="11" spans="1:10" x14ac:dyDescent="0.2">
      <c r="A11" t="s">
        <v>12</v>
      </c>
      <c r="B11">
        <v>0</v>
      </c>
      <c r="F11">
        <v>0</v>
      </c>
      <c r="G11">
        <f>SUM($F$10:$F$11)</f>
        <v>6</v>
      </c>
      <c r="H11">
        <f t="shared" si="0"/>
        <v>0</v>
      </c>
      <c r="I11">
        <v>0</v>
      </c>
      <c r="J11">
        <v>0</v>
      </c>
    </row>
    <row r="12" spans="1:10" x14ac:dyDescent="0.2">
      <c r="A12" t="s">
        <v>14</v>
      </c>
      <c r="B12">
        <v>1</v>
      </c>
      <c r="C12" t="s">
        <v>17</v>
      </c>
      <c r="D12">
        <v>52699701</v>
      </c>
      <c r="E12" t="s">
        <v>18</v>
      </c>
      <c r="F12">
        <f>2+2+7+4</f>
        <v>15</v>
      </c>
      <c r="G12">
        <f>SUM($F$12:$F$17)</f>
        <v>134</v>
      </c>
      <c r="H12">
        <f>F12/G12</f>
        <v>0.11194029850746269</v>
      </c>
      <c r="I12">
        <v>0.2</v>
      </c>
      <c r="J12">
        <v>0.2</v>
      </c>
    </row>
    <row r="13" spans="1:10" x14ac:dyDescent="0.2">
      <c r="A13" t="s">
        <v>14</v>
      </c>
      <c r="B13">
        <v>2</v>
      </c>
      <c r="C13" t="s">
        <v>19</v>
      </c>
      <c r="D13">
        <v>77440128</v>
      </c>
      <c r="E13" t="s">
        <v>18</v>
      </c>
      <c r="F13">
        <f>9+5+5+8</f>
        <v>27</v>
      </c>
      <c r="G13">
        <f t="shared" ref="G13:G17" si="1">SUM($F$12:$F$17)</f>
        <v>134</v>
      </c>
      <c r="H13">
        <f t="shared" ref="H13:H29" si="2">F13/G13</f>
        <v>0.20149253731343283</v>
      </c>
      <c r="I13">
        <v>0.2</v>
      </c>
      <c r="J13">
        <v>0.2</v>
      </c>
    </row>
    <row r="14" spans="1:10" x14ac:dyDescent="0.2">
      <c r="A14" t="s">
        <v>14</v>
      </c>
      <c r="B14">
        <v>3</v>
      </c>
      <c r="C14" t="s">
        <v>20</v>
      </c>
      <c r="D14">
        <v>1330530</v>
      </c>
      <c r="E14" t="s">
        <v>18</v>
      </c>
      <c r="F14">
        <f>11+6+7+8</f>
        <v>32</v>
      </c>
      <c r="G14">
        <f t="shared" si="1"/>
        <v>134</v>
      </c>
      <c r="H14">
        <f t="shared" si="2"/>
        <v>0.23880597014925373</v>
      </c>
      <c r="I14">
        <v>0.2</v>
      </c>
      <c r="J14">
        <v>0.2</v>
      </c>
    </row>
    <row r="15" spans="1:10" x14ac:dyDescent="0.2">
      <c r="A15" t="s">
        <v>14</v>
      </c>
      <c r="B15">
        <v>4</v>
      </c>
      <c r="C15" t="s">
        <v>17</v>
      </c>
      <c r="D15">
        <v>153461600</v>
      </c>
      <c r="E15" t="s">
        <v>21</v>
      </c>
      <c r="F15">
        <f>8+10+9+4</f>
        <v>31</v>
      </c>
      <c r="G15">
        <f t="shared" si="1"/>
        <v>134</v>
      </c>
      <c r="H15">
        <f t="shared" si="2"/>
        <v>0.23134328358208955</v>
      </c>
      <c r="I15">
        <v>0.2</v>
      </c>
      <c r="J15">
        <v>0.2</v>
      </c>
    </row>
    <row r="16" spans="1:10" x14ac:dyDescent="0.2">
      <c r="A16" t="s">
        <v>14</v>
      </c>
      <c r="B16">
        <v>5</v>
      </c>
      <c r="C16" t="s">
        <v>17</v>
      </c>
      <c r="D16">
        <v>148889089</v>
      </c>
      <c r="E16" t="s">
        <v>18</v>
      </c>
      <c r="F16">
        <f>8+9+8+3</f>
        <v>28</v>
      </c>
      <c r="G16">
        <f t="shared" si="1"/>
        <v>134</v>
      </c>
      <c r="H16">
        <f t="shared" si="2"/>
        <v>0.20895522388059701</v>
      </c>
      <c r="I16">
        <v>0.2</v>
      </c>
      <c r="J16">
        <v>0.2</v>
      </c>
    </row>
    <row r="17" spans="1:10" x14ac:dyDescent="0.2">
      <c r="A17" t="s">
        <v>14</v>
      </c>
      <c r="B17">
        <v>0</v>
      </c>
      <c r="F17">
        <f>0+1+0+0</f>
        <v>1</v>
      </c>
      <c r="G17">
        <f t="shared" si="1"/>
        <v>134</v>
      </c>
      <c r="H17">
        <f t="shared" si="2"/>
        <v>7.462686567164179E-3</v>
      </c>
      <c r="I17">
        <v>0</v>
      </c>
      <c r="J17">
        <v>0</v>
      </c>
    </row>
    <row r="18" spans="1:10" x14ac:dyDescent="0.2">
      <c r="A18" t="s">
        <v>15</v>
      </c>
      <c r="B18">
        <v>1</v>
      </c>
      <c r="C18" t="s">
        <v>17</v>
      </c>
      <c r="D18">
        <v>52699701</v>
      </c>
      <c r="E18" t="s">
        <v>18</v>
      </c>
      <c r="F18">
        <f>4+5+3+4</f>
        <v>16</v>
      </c>
      <c r="G18">
        <f>SUM($F$18:$F$23)</f>
        <v>137</v>
      </c>
      <c r="H18">
        <f t="shared" si="2"/>
        <v>0.11678832116788321</v>
      </c>
      <c r="I18">
        <v>0.2</v>
      </c>
      <c r="J18">
        <v>0.2</v>
      </c>
    </row>
    <row r="19" spans="1:10" x14ac:dyDescent="0.2">
      <c r="A19" t="s">
        <v>15</v>
      </c>
      <c r="B19">
        <v>2</v>
      </c>
      <c r="C19" t="s">
        <v>19</v>
      </c>
      <c r="D19">
        <v>77440128</v>
      </c>
      <c r="E19" t="s">
        <v>18</v>
      </c>
      <c r="F19">
        <f>4+4+8+1</f>
        <v>17</v>
      </c>
      <c r="G19">
        <f t="shared" ref="G19:G23" si="3">SUM($F$18:$F$23)</f>
        <v>137</v>
      </c>
      <c r="H19">
        <f t="shared" si="2"/>
        <v>0.12408759124087591</v>
      </c>
      <c r="I19">
        <v>0.1</v>
      </c>
      <c r="J19">
        <v>0.1</v>
      </c>
    </row>
    <row r="20" spans="1:10" x14ac:dyDescent="0.2">
      <c r="A20" t="s">
        <v>15</v>
      </c>
      <c r="B20">
        <v>3</v>
      </c>
      <c r="C20" t="s">
        <v>20</v>
      </c>
      <c r="D20">
        <v>1330530</v>
      </c>
      <c r="E20" t="s">
        <v>18</v>
      </c>
      <c r="F20">
        <f>14+16+15+12</f>
        <v>57</v>
      </c>
      <c r="G20">
        <f t="shared" si="3"/>
        <v>137</v>
      </c>
      <c r="H20">
        <f t="shared" si="2"/>
        <v>0.41605839416058393</v>
      </c>
      <c r="I20">
        <v>0.45</v>
      </c>
      <c r="J20">
        <v>0.45</v>
      </c>
    </row>
    <row r="21" spans="1:10" x14ac:dyDescent="0.2">
      <c r="A21" t="s">
        <v>15</v>
      </c>
      <c r="B21">
        <v>4</v>
      </c>
      <c r="C21" t="s">
        <v>17</v>
      </c>
      <c r="D21">
        <v>153461600</v>
      </c>
      <c r="E21" t="s">
        <v>21</v>
      </c>
      <c r="F21">
        <f>6+5+9+5</f>
        <v>25</v>
      </c>
      <c r="G21">
        <f t="shared" si="3"/>
        <v>137</v>
      </c>
      <c r="H21">
        <f t="shared" si="2"/>
        <v>0.18248175182481752</v>
      </c>
      <c r="I21">
        <v>0.15</v>
      </c>
      <c r="J21">
        <v>0.15</v>
      </c>
    </row>
    <row r="22" spans="1:10" x14ac:dyDescent="0.2">
      <c r="A22" t="s">
        <v>15</v>
      </c>
      <c r="B22">
        <v>5</v>
      </c>
      <c r="C22" t="s">
        <v>17</v>
      </c>
      <c r="D22" s="1">
        <v>148889089</v>
      </c>
      <c r="E22" t="s">
        <v>18</v>
      </c>
      <c r="F22">
        <f>5+5+8+3</f>
        <v>21</v>
      </c>
      <c r="G22">
        <f t="shared" si="3"/>
        <v>137</v>
      </c>
      <c r="H22">
        <f t="shared" si="2"/>
        <v>0.15328467153284672</v>
      </c>
      <c r="I22">
        <v>0.1</v>
      </c>
      <c r="J22">
        <v>0.1</v>
      </c>
    </row>
    <row r="23" spans="1:10" x14ac:dyDescent="0.2">
      <c r="A23" t="s">
        <v>15</v>
      </c>
      <c r="B23">
        <v>0</v>
      </c>
      <c r="F23">
        <f>0+1+0+0</f>
        <v>1</v>
      </c>
      <c r="G23">
        <f t="shared" si="3"/>
        <v>137</v>
      </c>
      <c r="H23">
        <f t="shared" si="2"/>
        <v>7.2992700729927005E-3</v>
      </c>
      <c r="I23">
        <v>0</v>
      </c>
      <c r="J23">
        <v>0</v>
      </c>
    </row>
    <row r="24" spans="1:10" x14ac:dyDescent="0.2">
      <c r="A24" t="s">
        <v>16</v>
      </c>
      <c r="B24">
        <v>1</v>
      </c>
      <c r="C24" t="s">
        <v>17</v>
      </c>
      <c r="D24">
        <v>52699701</v>
      </c>
      <c r="E24" t="s">
        <v>18</v>
      </c>
      <c r="F24">
        <f>1+1+0+3</f>
        <v>5</v>
      </c>
      <c r="G24">
        <f>SUM($F$24:$F$29)</f>
        <v>124</v>
      </c>
      <c r="H24">
        <f t="shared" si="2"/>
        <v>4.0322580645161289E-2</v>
      </c>
      <c r="I24">
        <v>0.1</v>
      </c>
      <c r="J24">
        <v>0.09</v>
      </c>
    </row>
    <row r="25" spans="1:10" x14ac:dyDescent="0.2">
      <c r="A25" t="s">
        <v>16</v>
      </c>
      <c r="B25">
        <v>2</v>
      </c>
      <c r="C25" t="s">
        <v>19</v>
      </c>
      <c r="D25">
        <v>77440128</v>
      </c>
      <c r="E25" t="s">
        <v>18</v>
      </c>
      <c r="F25">
        <f>4+9+3+4</f>
        <v>20</v>
      </c>
      <c r="G25">
        <f t="shared" ref="G25:G29" si="4">SUM($F$24:$F$29)</f>
        <v>124</v>
      </c>
      <c r="H25">
        <f t="shared" si="2"/>
        <v>0.16129032258064516</v>
      </c>
      <c r="I25">
        <v>0.15</v>
      </c>
      <c r="J25">
        <v>0.15</v>
      </c>
    </row>
    <row r="26" spans="1:10" x14ac:dyDescent="0.2">
      <c r="A26" t="s">
        <v>16</v>
      </c>
      <c r="B26">
        <v>3</v>
      </c>
      <c r="C26" t="s">
        <v>20</v>
      </c>
      <c r="D26">
        <v>1330530</v>
      </c>
      <c r="E26" t="s">
        <v>18</v>
      </c>
      <c r="F26">
        <f>0+0+0+0</f>
        <v>0</v>
      </c>
      <c r="G26">
        <f t="shared" si="4"/>
        <v>124</v>
      </c>
      <c r="H26">
        <f t="shared" si="2"/>
        <v>0</v>
      </c>
      <c r="I26">
        <v>0</v>
      </c>
      <c r="J26">
        <v>0.1</v>
      </c>
    </row>
    <row r="27" spans="1:10" x14ac:dyDescent="0.2">
      <c r="A27" t="s">
        <v>16</v>
      </c>
      <c r="B27">
        <v>4</v>
      </c>
      <c r="C27" t="s">
        <v>17</v>
      </c>
      <c r="D27">
        <v>153461600</v>
      </c>
      <c r="E27" t="s">
        <v>21</v>
      </c>
      <c r="F27">
        <f>1+3+2+4</f>
        <v>10</v>
      </c>
      <c r="G27">
        <f t="shared" si="4"/>
        <v>124</v>
      </c>
      <c r="H27">
        <f t="shared" si="2"/>
        <v>8.0645161290322578E-2</v>
      </c>
      <c r="I27">
        <v>0.1</v>
      </c>
      <c r="J27">
        <v>0.1</v>
      </c>
    </row>
    <row r="28" spans="1:10" x14ac:dyDescent="0.2">
      <c r="A28" t="s">
        <v>16</v>
      </c>
      <c r="B28">
        <v>5</v>
      </c>
      <c r="C28" t="s">
        <v>17</v>
      </c>
      <c r="D28">
        <v>148889089</v>
      </c>
      <c r="E28" t="s">
        <v>18</v>
      </c>
      <c r="F28">
        <f>18+31+23+17</f>
        <v>89</v>
      </c>
      <c r="G28">
        <f t="shared" si="4"/>
        <v>124</v>
      </c>
      <c r="H28">
        <f t="shared" si="2"/>
        <v>0.717741935483871</v>
      </c>
      <c r="I28">
        <v>0.65</v>
      </c>
      <c r="J28">
        <v>0.65</v>
      </c>
    </row>
    <row r="29" spans="1:10" x14ac:dyDescent="0.2">
      <c r="A29" s="1" t="s">
        <v>16</v>
      </c>
      <c r="B29">
        <v>0</v>
      </c>
      <c r="F29">
        <f>0+0+0+0</f>
        <v>0</v>
      </c>
      <c r="G29">
        <f t="shared" si="4"/>
        <v>124</v>
      </c>
      <c r="H29">
        <f t="shared" si="2"/>
        <v>0</v>
      </c>
      <c r="I29">
        <v>0</v>
      </c>
      <c r="J2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2025-03-14T16:03:09Z</dcterms:created>
  <dcterms:modified xsi:type="dcterms:W3CDTF">2025-03-14T17:29:42Z</dcterms:modified>
</cp:coreProperties>
</file>