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ertello/Programmes/accordage/_Archive/"/>
    </mc:Choice>
  </mc:AlternateContent>
  <xr:revisionPtr revIDLastSave="0" documentId="13_ncr:1_{61AC151B-BD36-EB47-AD25-7BBA941891EA}" xr6:coauthVersionLast="46" xr6:coauthVersionMax="46" xr10:uidLastSave="{00000000-0000-0000-0000-000000000000}"/>
  <bookViews>
    <workbookView xWindow="15100" yWindow="740" windowWidth="20900" windowHeight="12840" activeTab="2" xr2:uid="{2783D1FA-4770-7048-881C-C9C03C723440}"/>
  </bookViews>
  <sheets>
    <sheet name="Feuil1" sheetId="1" r:id="rId1"/>
    <sheet name="Feuil2" sheetId="2" r:id="rId2"/>
    <sheet name="Feuil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B16" i="3" s="1"/>
  <c r="B17" i="3" s="1"/>
  <c r="B14" i="3"/>
  <c r="B13" i="3"/>
  <c r="B6" i="3"/>
  <c r="C6" i="3" s="1"/>
  <c r="D6" i="3" s="1"/>
  <c r="B7" i="3" s="1"/>
  <c r="G4" i="2"/>
  <c r="G3" i="2"/>
  <c r="B23" i="2"/>
  <c r="B24" i="2"/>
  <c r="C24" i="2"/>
  <c r="B15" i="2"/>
  <c r="B16" i="2"/>
  <c r="B17" i="2"/>
  <c r="B18" i="2"/>
  <c r="C18" i="2"/>
  <c r="B19" i="2"/>
  <c r="B20" i="2"/>
  <c r="B21" i="2"/>
  <c r="B22" i="2"/>
  <c r="C22" i="2"/>
  <c r="F14" i="2"/>
  <c r="F13" i="2"/>
  <c r="F12" i="2"/>
  <c r="F11" i="2"/>
  <c r="F10" i="2"/>
  <c r="F9" i="2"/>
  <c r="F8" i="2"/>
  <c r="F7" i="2"/>
  <c r="F6" i="2"/>
  <c r="B6" i="2"/>
  <c r="C6" i="2" s="1"/>
  <c r="B7" i="2"/>
  <c r="B8" i="2"/>
  <c r="B9" i="2"/>
  <c r="B10" i="2"/>
  <c r="B11" i="2"/>
  <c r="B12" i="2"/>
  <c r="B13" i="2"/>
  <c r="B14" i="2"/>
  <c r="K3" i="1"/>
  <c r="K4" i="1"/>
  <c r="K5" i="1"/>
  <c r="K6" i="1"/>
  <c r="K7" i="1"/>
  <c r="K8" i="1"/>
  <c r="K9" i="1"/>
  <c r="K10" i="1"/>
  <c r="K11" i="1"/>
  <c r="K2" i="1"/>
  <c r="E3" i="1"/>
  <c r="E4" i="1"/>
  <c r="E5" i="1"/>
  <c r="E6" i="1"/>
  <c r="E7" i="1"/>
  <c r="M7" i="1" s="1"/>
  <c r="E8" i="1"/>
  <c r="E9" i="1"/>
  <c r="E10" i="1"/>
  <c r="E11" i="1"/>
  <c r="E2" i="1"/>
  <c r="M5" i="1"/>
  <c r="M6" i="1"/>
  <c r="M11" i="1"/>
  <c r="E13" i="1"/>
  <c r="M3" i="1"/>
  <c r="I3" i="1"/>
  <c r="J3" i="1" s="1"/>
  <c r="I4" i="1"/>
  <c r="J4" i="1" s="1"/>
  <c r="I5" i="1"/>
  <c r="I6" i="1"/>
  <c r="J6" i="1" s="1"/>
  <c r="I7" i="1"/>
  <c r="I8" i="1"/>
  <c r="J8" i="1" s="1"/>
  <c r="I9" i="1"/>
  <c r="J9" i="1" s="1"/>
  <c r="I10" i="1"/>
  <c r="J10" i="1" s="1"/>
  <c r="I11" i="1"/>
  <c r="J11" i="1" s="1"/>
  <c r="J5" i="1"/>
  <c r="J7" i="1"/>
  <c r="I2" i="1"/>
  <c r="J2" i="1" s="1"/>
  <c r="J1" i="1"/>
  <c r="C11" i="1"/>
  <c r="D11" i="1" s="1"/>
  <c r="C10" i="1"/>
  <c r="D10" i="1" s="1"/>
  <c r="C9" i="1"/>
  <c r="D9" i="1" s="1"/>
  <c r="D1" i="1"/>
  <c r="C8" i="1"/>
  <c r="D8" i="1" s="1"/>
  <c r="C3" i="1"/>
  <c r="D3" i="1" s="1"/>
  <c r="C4" i="1"/>
  <c r="D4" i="1" s="1"/>
  <c r="C5" i="1"/>
  <c r="D5" i="1" s="1"/>
  <c r="C6" i="1"/>
  <c r="D6" i="1" s="1"/>
  <c r="C7" i="1"/>
  <c r="D7" i="1" s="1"/>
  <c r="C2" i="1"/>
  <c r="D2" i="1" s="1"/>
  <c r="C17" i="3" l="1"/>
  <c r="D17" i="3" s="1"/>
  <c r="B18" i="3"/>
  <c r="C7" i="3"/>
  <c r="D7" i="3"/>
  <c r="B8" i="3" s="1"/>
  <c r="C8" i="3" s="1"/>
  <c r="D8" i="3" s="1"/>
  <c r="B9" i="3" s="1"/>
  <c r="C9" i="3" s="1"/>
  <c r="D9" i="3" s="1"/>
  <c r="B12" i="3" s="1"/>
  <c r="G7" i="2"/>
  <c r="E17" i="3"/>
  <c r="C12" i="3"/>
  <c r="C16" i="3"/>
  <c r="C15" i="3"/>
  <c r="C14" i="3"/>
  <c r="C13" i="3"/>
  <c r="G13" i="2"/>
  <c r="G8" i="2"/>
  <c r="G12" i="2"/>
  <c r="G14" i="2"/>
  <c r="G10" i="2"/>
  <c r="G9" i="2"/>
  <c r="G16" i="2"/>
  <c r="H4" i="2"/>
  <c r="H10" i="2"/>
  <c r="C14" i="2"/>
  <c r="C21" i="2"/>
  <c r="C17" i="2"/>
  <c r="C23" i="2"/>
  <c r="C12" i="2"/>
  <c r="C11" i="2"/>
  <c r="C20" i="2"/>
  <c r="C16" i="2"/>
  <c r="C10" i="2"/>
  <c r="G18" i="2" s="1"/>
  <c r="C15" i="2"/>
  <c r="G6" i="2"/>
  <c r="C9" i="2"/>
  <c r="C19" i="2"/>
  <c r="G11" i="2"/>
  <c r="C8" i="2"/>
  <c r="C7" i="2"/>
  <c r="C13" i="2"/>
  <c r="M4" i="1"/>
  <c r="M8" i="1"/>
  <c r="M2" i="1"/>
  <c r="M10" i="1"/>
  <c r="M9" i="1"/>
  <c r="C18" i="3" l="1"/>
  <c r="D18" i="3" s="1"/>
  <c r="B19" i="3"/>
  <c r="E18" i="3"/>
  <c r="C30" i="3"/>
  <c r="D30" i="3" s="1"/>
  <c r="E30" i="3" s="1"/>
  <c r="C29" i="3"/>
  <c r="D29" i="3" s="1"/>
  <c r="E29" i="3" s="1"/>
  <c r="C41" i="3" s="1"/>
  <c r="D41" i="3" s="1"/>
  <c r="E41" i="3" s="1"/>
  <c r="C53" i="3" s="1"/>
  <c r="D53" i="3" s="1"/>
  <c r="E53" i="3" s="1"/>
  <c r="D15" i="3"/>
  <c r="E15" i="3" s="1"/>
  <c r="D12" i="3"/>
  <c r="E12" i="3" s="1"/>
  <c r="D16" i="3"/>
  <c r="E16" i="3" s="1"/>
  <c r="D13" i="3"/>
  <c r="E13" i="3" s="1"/>
  <c r="D14" i="3"/>
  <c r="E14" i="3" s="1"/>
  <c r="G19" i="2"/>
  <c r="H13" i="2"/>
  <c r="H16" i="2"/>
  <c r="H6" i="2"/>
  <c r="H17" i="2" s="1"/>
  <c r="G20" i="2"/>
  <c r="G17" i="2"/>
  <c r="H9" i="2"/>
  <c r="H20" i="2" s="1"/>
  <c r="I4" i="2"/>
  <c r="I16" i="2" s="1"/>
  <c r="H8" i="2"/>
  <c r="H19" i="2" s="1"/>
  <c r="H11" i="2"/>
  <c r="H12" i="2"/>
  <c r="H14" i="2"/>
  <c r="H7" i="2"/>
  <c r="H18" i="2" s="1"/>
  <c r="C19" i="3" l="1"/>
  <c r="D19" i="3" s="1"/>
  <c r="E19" i="3" s="1"/>
  <c r="C31" i="3" s="1"/>
  <c r="D31" i="3" s="1"/>
  <c r="E31" i="3" s="1"/>
  <c r="C43" i="3" s="1"/>
  <c r="D43" i="3" s="1"/>
  <c r="E43" i="3" s="1"/>
  <c r="C55" i="3" s="1"/>
  <c r="D55" i="3" s="1"/>
  <c r="E55" i="3" s="1"/>
  <c r="C67" i="3" s="1"/>
  <c r="D67" i="3" s="1"/>
  <c r="E67" i="3" s="1"/>
  <c r="B20" i="3"/>
  <c r="C28" i="3"/>
  <c r="D28" i="3" s="1"/>
  <c r="E28" i="3" s="1"/>
  <c r="C40" i="3" s="1"/>
  <c r="D40" i="3" s="1"/>
  <c r="E40" i="3" s="1"/>
  <c r="C27" i="3"/>
  <c r="D27" i="3" s="1"/>
  <c r="E27" i="3" s="1"/>
  <c r="C39" i="3" s="1"/>
  <c r="D39" i="3" s="1"/>
  <c r="E39" i="3" s="1"/>
  <c r="C51" i="3" s="1"/>
  <c r="D51" i="3" s="1"/>
  <c r="E51" i="3" s="1"/>
  <c r="C26" i="3"/>
  <c r="D26" i="3" s="1"/>
  <c r="E26" i="3" s="1"/>
  <c r="C38" i="3" s="1"/>
  <c r="D38" i="3" s="1"/>
  <c r="E38" i="3" s="1"/>
  <c r="C50" i="3" s="1"/>
  <c r="D50" i="3" s="1"/>
  <c r="E50" i="3" s="1"/>
  <c r="C25" i="3"/>
  <c r="D25" i="3" s="1"/>
  <c r="E25" i="3" s="1"/>
  <c r="C37" i="3" s="1"/>
  <c r="D37" i="3" s="1"/>
  <c r="E37" i="3" s="1"/>
  <c r="C42" i="3"/>
  <c r="D42" i="3" s="1"/>
  <c r="E42" i="3" s="1"/>
  <c r="C54" i="3" s="1"/>
  <c r="D54" i="3" s="1"/>
  <c r="E54" i="3" s="1"/>
  <c r="C66" i="3" s="1"/>
  <c r="D66" i="3" s="1"/>
  <c r="E66" i="3" s="1"/>
  <c r="C24" i="3"/>
  <c r="D24" i="3" s="1"/>
  <c r="E24" i="3" s="1"/>
  <c r="C65" i="3"/>
  <c r="D65" i="3" s="1"/>
  <c r="E65" i="3" s="1"/>
  <c r="H22" i="2"/>
  <c r="J4" i="2"/>
  <c r="J16" i="2" s="1"/>
  <c r="I9" i="2"/>
  <c r="I20" i="2" s="1"/>
  <c r="I6" i="2"/>
  <c r="I17" i="2" s="1"/>
  <c r="I11" i="2"/>
  <c r="I8" i="2"/>
  <c r="I19" i="2" s="1"/>
  <c r="I13" i="2"/>
  <c r="I10" i="2"/>
  <c r="I7" i="2"/>
  <c r="I18" i="2" s="1"/>
  <c r="I12" i="2"/>
  <c r="I14" i="2"/>
  <c r="G22" i="2"/>
  <c r="C20" i="3" l="1"/>
  <c r="D20" i="3" s="1"/>
  <c r="E20" i="3" s="1"/>
  <c r="C32" i="3" s="1"/>
  <c r="D32" i="3" s="1"/>
  <c r="E32" i="3" s="1"/>
  <c r="C44" i="3" s="1"/>
  <c r="D44" i="3" s="1"/>
  <c r="E44" i="3" s="1"/>
  <c r="C56" i="3" s="1"/>
  <c r="D56" i="3" s="1"/>
  <c r="E56" i="3" s="1"/>
  <c r="C68" i="3" s="1"/>
  <c r="D68" i="3" s="1"/>
  <c r="E68" i="3" s="1"/>
  <c r="C80" i="3" s="1"/>
  <c r="D80" i="3" s="1"/>
  <c r="E80" i="3" s="1"/>
  <c r="B21" i="3"/>
  <c r="C49" i="3"/>
  <c r="D49" i="3" s="1"/>
  <c r="E49" i="3" s="1"/>
  <c r="C61" i="3" s="1"/>
  <c r="D61" i="3" s="1"/>
  <c r="E61" i="3" s="1"/>
  <c r="C52" i="3"/>
  <c r="D52" i="3" s="1"/>
  <c r="E52" i="3" s="1"/>
  <c r="C36" i="3"/>
  <c r="D36" i="3" s="1"/>
  <c r="E36" i="3" s="1"/>
  <c r="C48" i="3" s="1"/>
  <c r="D48" i="3" s="1"/>
  <c r="E48" i="3" s="1"/>
  <c r="C79" i="3"/>
  <c r="D79" i="3" s="1"/>
  <c r="E79" i="3" s="1"/>
  <c r="C63" i="3"/>
  <c r="D63" i="3" s="1"/>
  <c r="E63" i="3" s="1"/>
  <c r="C77" i="3"/>
  <c r="D77" i="3" s="1"/>
  <c r="E77" i="3" s="1"/>
  <c r="C78" i="3"/>
  <c r="D78" i="3" s="1"/>
  <c r="E78" i="3" s="1"/>
  <c r="C62" i="3"/>
  <c r="D62" i="3" s="1"/>
  <c r="E62" i="3" s="1"/>
  <c r="I22" i="2"/>
  <c r="K4" i="2"/>
  <c r="K16" i="2" s="1"/>
  <c r="J10" i="2"/>
  <c r="J13" i="2"/>
  <c r="J8" i="2"/>
  <c r="J19" i="2" s="1"/>
  <c r="J7" i="2"/>
  <c r="J18" i="2" s="1"/>
  <c r="J6" i="2"/>
  <c r="J17" i="2" s="1"/>
  <c r="J12" i="2"/>
  <c r="J14" i="2"/>
  <c r="J11" i="2"/>
  <c r="J9" i="2"/>
  <c r="J20" i="2" s="1"/>
  <c r="B22" i="3" l="1"/>
  <c r="C21" i="3"/>
  <c r="D21" i="3" s="1"/>
  <c r="E21" i="3" s="1"/>
  <c r="C33" i="3" s="1"/>
  <c r="D33" i="3" s="1"/>
  <c r="E33" i="3" s="1"/>
  <c r="C45" i="3" s="1"/>
  <c r="D45" i="3" s="1"/>
  <c r="E45" i="3" s="1"/>
  <c r="C57" i="3" s="1"/>
  <c r="D57" i="3" s="1"/>
  <c r="E57" i="3" s="1"/>
  <c r="C69" i="3" s="1"/>
  <c r="D69" i="3" s="1"/>
  <c r="E69" i="3" s="1"/>
  <c r="C81" i="3" s="1"/>
  <c r="D81" i="3" s="1"/>
  <c r="E81" i="3" s="1"/>
  <c r="C64" i="3"/>
  <c r="D64" i="3" s="1"/>
  <c r="E64" i="3" s="1"/>
  <c r="C76" i="3" s="1"/>
  <c r="D76" i="3" s="1"/>
  <c r="E76" i="3" s="1"/>
  <c r="C60" i="3"/>
  <c r="D60" i="3" s="1"/>
  <c r="E60" i="3" s="1"/>
  <c r="C92" i="3"/>
  <c r="D92" i="3" s="1"/>
  <c r="E92" i="3" s="1"/>
  <c r="C73" i="3"/>
  <c r="D73" i="3" s="1"/>
  <c r="E73" i="3" s="1"/>
  <c r="C74" i="3"/>
  <c r="D74" i="3" s="1"/>
  <c r="E74" i="3" s="1"/>
  <c r="C75" i="3"/>
  <c r="D75" i="3" s="1"/>
  <c r="E75" i="3" s="1"/>
  <c r="C91" i="3"/>
  <c r="D91" i="3" s="1"/>
  <c r="E91" i="3" s="1"/>
  <c r="C89" i="3"/>
  <c r="D89" i="3" s="1"/>
  <c r="E89" i="3" s="1"/>
  <c r="C90" i="3"/>
  <c r="D90" i="3" s="1"/>
  <c r="E90" i="3" s="1"/>
  <c r="J22" i="2"/>
  <c r="L4" i="2"/>
  <c r="L16" i="2" s="1"/>
  <c r="K13" i="2"/>
  <c r="K10" i="2"/>
  <c r="K8" i="2"/>
  <c r="K19" i="2" s="1"/>
  <c r="K11" i="2"/>
  <c r="K7" i="2"/>
  <c r="K18" i="2" s="1"/>
  <c r="K14" i="2"/>
  <c r="K9" i="2"/>
  <c r="K20" i="2" s="1"/>
  <c r="K6" i="2"/>
  <c r="K17" i="2" s="1"/>
  <c r="K12" i="2"/>
  <c r="B23" i="3" l="1"/>
  <c r="C22" i="3"/>
  <c r="D22" i="3" s="1"/>
  <c r="E22" i="3" s="1"/>
  <c r="C34" i="3" s="1"/>
  <c r="D34" i="3" s="1"/>
  <c r="E34" i="3" s="1"/>
  <c r="C46" i="3" s="1"/>
  <c r="D46" i="3" s="1"/>
  <c r="E46" i="3" s="1"/>
  <c r="C58" i="3" s="1"/>
  <c r="D58" i="3" s="1"/>
  <c r="E58" i="3" s="1"/>
  <c r="C70" i="3" s="1"/>
  <c r="D70" i="3" s="1"/>
  <c r="E70" i="3" s="1"/>
  <c r="C82" i="3" s="1"/>
  <c r="D82" i="3" s="1"/>
  <c r="E82" i="3" s="1"/>
  <c r="C94" i="3" s="1"/>
  <c r="D94" i="3" s="1"/>
  <c r="E94" i="3" s="1"/>
  <c r="C72" i="3"/>
  <c r="D72" i="3" s="1"/>
  <c r="E72" i="3" s="1"/>
  <c r="C87" i="3"/>
  <c r="D87" i="3" s="1"/>
  <c r="E87" i="3" s="1"/>
  <c r="C88" i="3"/>
  <c r="D88" i="3" s="1"/>
  <c r="E88" i="3" s="1"/>
  <c r="C86" i="3"/>
  <c r="D86" i="3" s="1"/>
  <c r="E86" i="3" s="1"/>
  <c r="C85" i="3"/>
  <c r="D85" i="3" s="1"/>
  <c r="E85" i="3" s="1"/>
  <c r="C93" i="3"/>
  <c r="D93" i="3" s="1"/>
  <c r="E93" i="3" s="1"/>
  <c r="K22" i="2"/>
  <c r="M4" i="2"/>
  <c r="M16" i="2" s="1"/>
  <c r="L12" i="2"/>
  <c r="L11" i="2"/>
  <c r="L9" i="2"/>
  <c r="L20" i="2" s="1"/>
  <c r="L7" i="2"/>
  <c r="L18" i="2" s="1"/>
  <c r="L13" i="2"/>
  <c r="L6" i="2"/>
  <c r="L17" i="2" s="1"/>
  <c r="L10" i="2"/>
  <c r="L8" i="2"/>
  <c r="L19" i="2" s="1"/>
  <c r="L14" i="2"/>
  <c r="B24" i="3" l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C23" i="3"/>
  <c r="D23" i="3" s="1"/>
  <c r="E23" i="3" s="1"/>
  <c r="C35" i="3" s="1"/>
  <c r="D35" i="3" s="1"/>
  <c r="E35" i="3" s="1"/>
  <c r="C47" i="3" s="1"/>
  <c r="D47" i="3" s="1"/>
  <c r="E47" i="3" s="1"/>
  <c r="C59" i="3" s="1"/>
  <c r="D59" i="3" s="1"/>
  <c r="E59" i="3" s="1"/>
  <c r="C71" i="3" s="1"/>
  <c r="D71" i="3" s="1"/>
  <c r="E71" i="3" s="1"/>
  <c r="C83" i="3" s="1"/>
  <c r="D83" i="3" s="1"/>
  <c r="E83" i="3" s="1"/>
  <c r="C95" i="3" s="1"/>
  <c r="D95" i="3" s="1"/>
  <c r="E95" i="3" s="1"/>
  <c r="C84" i="3"/>
  <c r="D84" i="3" s="1"/>
  <c r="E84" i="3" s="1"/>
  <c r="C97" i="3"/>
  <c r="D97" i="3" s="1"/>
  <c r="E97" i="3" s="1"/>
  <c r="C98" i="3"/>
  <c r="D98" i="3" s="1"/>
  <c r="E98" i="3" s="1"/>
  <c r="C99" i="3"/>
  <c r="D99" i="3" s="1"/>
  <c r="E99" i="3" s="1"/>
  <c r="L22" i="2"/>
  <c r="N4" i="2"/>
  <c r="N16" i="2" s="1"/>
  <c r="M10" i="2"/>
  <c r="M13" i="2"/>
  <c r="M12" i="2"/>
  <c r="M14" i="2"/>
  <c r="M11" i="2"/>
  <c r="M9" i="2"/>
  <c r="M20" i="2" s="1"/>
  <c r="M7" i="2"/>
  <c r="M18" i="2" s="1"/>
  <c r="M6" i="2"/>
  <c r="M17" i="2" s="1"/>
  <c r="M8" i="2"/>
  <c r="M19" i="2" s="1"/>
  <c r="C96" i="3" l="1"/>
  <c r="D96" i="3" s="1"/>
  <c r="E96" i="3" s="1"/>
  <c r="M22" i="2"/>
  <c r="O4" i="2"/>
  <c r="O16" i="2" s="1"/>
  <c r="N8" i="2"/>
  <c r="N19" i="2" s="1"/>
  <c r="N12" i="2"/>
  <c r="N14" i="2"/>
  <c r="N9" i="2"/>
  <c r="N20" i="2" s="1"/>
  <c r="N11" i="2"/>
  <c r="N6" i="2"/>
  <c r="N17" i="2" s="1"/>
  <c r="N13" i="2"/>
  <c r="N10" i="2"/>
  <c r="N7" i="2"/>
  <c r="N18" i="2" s="1"/>
  <c r="N22" i="2" l="1"/>
  <c r="P4" i="2"/>
  <c r="P16" i="2" s="1"/>
  <c r="O14" i="2"/>
  <c r="O12" i="2"/>
  <c r="O9" i="2"/>
  <c r="O20" i="2" s="1"/>
  <c r="O11" i="2"/>
  <c r="O7" i="2"/>
  <c r="O18" i="2" s="1"/>
  <c r="O13" i="2"/>
  <c r="O10" i="2"/>
  <c r="O8" i="2"/>
  <c r="O19" i="2" s="1"/>
  <c r="O6" i="2"/>
  <c r="O17" i="2" s="1"/>
  <c r="O22" i="2" l="1"/>
  <c r="Q4" i="2"/>
  <c r="Q16" i="2" s="1"/>
  <c r="P13" i="2"/>
  <c r="P11" i="2"/>
  <c r="P8" i="2"/>
  <c r="P19" i="2" s="1"/>
  <c r="P14" i="2"/>
  <c r="P6" i="2"/>
  <c r="P17" i="2" s="1"/>
  <c r="P7" i="2"/>
  <c r="P18" i="2" s="1"/>
  <c r="P10" i="2"/>
  <c r="P9" i="2"/>
  <c r="P20" i="2" s="1"/>
  <c r="P12" i="2"/>
  <c r="P22" i="2" l="1"/>
  <c r="R4" i="2"/>
  <c r="R16" i="2" s="1"/>
  <c r="Q11" i="2"/>
  <c r="Q8" i="2"/>
  <c r="Q19" i="2" s="1"/>
  <c r="Q13" i="2"/>
  <c r="Q10" i="2"/>
  <c r="Q14" i="2"/>
  <c r="Q12" i="2"/>
  <c r="Q7" i="2"/>
  <c r="Q18" i="2" s="1"/>
  <c r="Q6" i="2"/>
  <c r="Q17" i="2" s="1"/>
  <c r="Q9" i="2"/>
  <c r="Q20" i="2" s="1"/>
  <c r="Q22" i="2" l="1"/>
  <c r="S4" i="2"/>
  <c r="S16" i="2" s="1"/>
  <c r="R7" i="2"/>
  <c r="R18" i="2" s="1"/>
  <c r="R12" i="2"/>
  <c r="R13" i="2"/>
  <c r="R8" i="2"/>
  <c r="R19" i="2" s="1"/>
  <c r="R10" i="2"/>
  <c r="R6" i="2"/>
  <c r="R17" i="2" s="1"/>
  <c r="R9" i="2"/>
  <c r="R20" i="2" s="1"/>
  <c r="R14" i="2"/>
  <c r="R11" i="2"/>
  <c r="R22" i="2" l="1"/>
  <c r="T4" i="2"/>
  <c r="T16" i="2" s="1"/>
  <c r="S11" i="2"/>
  <c r="S10" i="2"/>
  <c r="S8" i="2"/>
  <c r="S19" i="2" s="1"/>
  <c r="S14" i="2"/>
  <c r="S12" i="2"/>
  <c r="S7" i="2"/>
  <c r="S18" i="2" s="1"/>
  <c r="S6" i="2"/>
  <c r="S17" i="2" s="1"/>
  <c r="S9" i="2"/>
  <c r="S20" i="2" s="1"/>
  <c r="S13" i="2"/>
  <c r="S22" i="2" l="1"/>
  <c r="U4" i="2"/>
  <c r="U16" i="2" s="1"/>
  <c r="T9" i="2"/>
  <c r="T20" i="2" s="1"/>
  <c r="T6" i="2"/>
  <c r="T17" i="2" s="1"/>
  <c r="T12" i="2"/>
  <c r="T7" i="2"/>
  <c r="T18" i="2" s="1"/>
  <c r="T10" i="2"/>
  <c r="T13" i="2"/>
  <c r="T14" i="2"/>
  <c r="T11" i="2"/>
  <c r="T8" i="2"/>
  <c r="T19" i="2" s="1"/>
  <c r="T22" i="2" l="1"/>
  <c r="V4" i="2"/>
  <c r="V16" i="2" s="1"/>
  <c r="U7" i="2"/>
  <c r="U18" i="2" s="1"/>
  <c r="U8" i="2"/>
  <c r="U19" i="2" s="1"/>
  <c r="U12" i="2"/>
  <c r="U14" i="2"/>
  <c r="U11" i="2"/>
  <c r="U13" i="2"/>
  <c r="U6" i="2"/>
  <c r="U17" i="2" s="1"/>
  <c r="U10" i="2"/>
  <c r="U9" i="2"/>
  <c r="U20" i="2" s="1"/>
  <c r="U22" i="2" l="1"/>
  <c r="W4" i="2"/>
  <c r="W16" i="2" s="1"/>
  <c r="V14" i="2"/>
  <c r="V6" i="2"/>
  <c r="V17" i="2" s="1"/>
  <c r="V10" i="2"/>
  <c r="V12" i="2"/>
  <c r="V11" i="2"/>
  <c r="V8" i="2"/>
  <c r="V19" i="2" s="1"/>
  <c r="V13" i="2"/>
  <c r="V9" i="2"/>
  <c r="V20" i="2" s="1"/>
  <c r="V7" i="2"/>
  <c r="V18" i="2" s="1"/>
  <c r="V22" i="2" l="1"/>
  <c r="X4" i="2"/>
  <c r="X16" i="2" s="1"/>
  <c r="W6" i="2"/>
  <c r="W17" i="2" s="1"/>
  <c r="W11" i="2"/>
  <c r="W7" i="2"/>
  <c r="W18" i="2" s="1"/>
  <c r="W13" i="2"/>
  <c r="W10" i="2"/>
  <c r="W9" i="2"/>
  <c r="W20" i="2" s="1"/>
  <c r="W8" i="2"/>
  <c r="W19" i="2" s="1"/>
  <c r="W14" i="2"/>
  <c r="W12" i="2"/>
  <c r="W22" i="2" l="1"/>
  <c r="Y4" i="2"/>
  <c r="Y16" i="2" s="1"/>
  <c r="X6" i="2"/>
  <c r="X17" i="2" s="1"/>
  <c r="X14" i="2"/>
  <c r="X10" i="2"/>
  <c r="X13" i="2"/>
  <c r="X11" i="2"/>
  <c r="X8" i="2"/>
  <c r="X19" i="2" s="1"/>
  <c r="X12" i="2"/>
  <c r="X9" i="2"/>
  <c r="X20" i="2" s="1"/>
  <c r="X7" i="2"/>
  <c r="X18" i="2" s="1"/>
  <c r="X22" i="2" l="1"/>
  <c r="Y13" i="2"/>
  <c r="Z4" i="2"/>
  <c r="Z16" i="2" s="1"/>
  <c r="Y14" i="2"/>
  <c r="Y10" i="2"/>
  <c r="Y12" i="2"/>
  <c r="Y7" i="2"/>
  <c r="Y18" i="2" s="1"/>
  <c r="Y9" i="2"/>
  <c r="Y20" i="2" s="1"/>
  <c r="Y8" i="2"/>
  <c r="Y19" i="2" s="1"/>
  <c r="Y6" i="2"/>
  <c r="Y17" i="2" s="1"/>
  <c r="Y11" i="2"/>
  <c r="Y22" i="2" l="1"/>
  <c r="AA4" i="2"/>
  <c r="AA16" i="2" s="1"/>
  <c r="Z11" i="2"/>
  <c r="Z12" i="2"/>
  <c r="Z13" i="2"/>
  <c r="Z10" i="2"/>
  <c r="Z8" i="2"/>
  <c r="Z19" i="2" s="1"/>
  <c r="Z9" i="2"/>
  <c r="Z20" i="2" s="1"/>
  <c r="Z6" i="2"/>
  <c r="Z17" i="2" s="1"/>
  <c r="Z7" i="2"/>
  <c r="Z18" i="2" s="1"/>
  <c r="Z14" i="2"/>
  <c r="Z22" i="2" l="1"/>
  <c r="AA6" i="2"/>
  <c r="AA17" i="2" s="1"/>
  <c r="AA8" i="2"/>
  <c r="AA19" i="2" s="1"/>
  <c r="AA7" i="2"/>
  <c r="AA18" i="2" s="1"/>
  <c r="AA14" i="2"/>
  <c r="AA9" i="2"/>
  <c r="AA20" i="2" s="1"/>
  <c r="AA12" i="2"/>
  <c r="AA13" i="2"/>
  <c r="AA11" i="2"/>
  <c r="AA10" i="2"/>
  <c r="AB4" i="2"/>
  <c r="AB16" i="2" s="1"/>
  <c r="AA22" i="2" l="1"/>
  <c r="AB9" i="2"/>
  <c r="AB20" i="2" s="1"/>
  <c r="AB11" i="2"/>
  <c r="AB8" i="2"/>
  <c r="AB19" i="2" s="1"/>
  <c r="AB12" i="2"/>
  <c r="AB7" i="2"/>
  <c r="AB18" i="2" s="1"/>
  <c r="AB6" i="2"/>
  <c r="AB17" i="2" s="1"/>
  <c r="AB10" i="2"/>
  <c r="AC4" i="2"/>
  <c r="AC16" i="2" s="1"/>
  <c r="AB14" i="2"/>
  <c r="AB13" i="2"/>
  <c r="AB22" i="2" l="1"/>
  <c r="AD4" i="2"/>
  <c r="AD16" i="2" s="1"/>
  <c r="AC7" i="2"/>
  <c r="AC18" i="2" s="1"/>
  <c r="AC12" i="2"/>
  <c r="AC10" i="2"/>
  <c r="AC8" i="2"/>
  <c r="AC19" i="2" s="1"/>
  <c r="AC9" i="2"/>
  <c r="AC20" i="2" s="1"/>
  <c r="AC11" i="2"/>
  <c r="AC14" i="2"/>
  <c r="AC6" i="2"/>
  <c r="AC17" i="2" s="1"/>
  <c r="AC13" i="2"/>
  <c r="AC22" i="2" l="1"/>
  <c r="AE4" i="2"/>
  <c r="AE16" i="2" s="1"/>
  <c r="AD12" i="2"/>
  <c r="AD9" i="2"/>
  <c r="AD20" i="2" s="1"/>
  <c r="AD7" i="2"/>
  <c r="AD18" i="2" s="1"/>
  <c r="AD6" i="2"/>
  <c r="AD17" i="2" s="1"/>
  <c r="AD8" i="2"/>
  <c r="AD19" i="2" s="1"/>
  <c r="AD13" i="2"/>
  <c r="AD14" i="2"/>
  <c r="AD10" i="2"/>
  <c r="AD11" i="2"/>
  <c r="AD22" i="2" l="1"/>
  <c r="AE12" i="2"/>
  <c r="AE13" i="2"/>
  <c r="AF4" i="2"/>
  <c r="AF16" i="2" s="1"/>
  <c r="AE11" i="2"/>
  <c r="AE7" i="2"/>
  <c r="AE18" i="2" s="1"/>
  <c r="AE10" i="2"/>
  <c r="AE6" i="2"/>
  <c r="AE17" i="2" s="1"/>
  <c r="AE9" i="2"/>
  <c r="AE20" i="2" s="1"/>
  <c r="AE8" i="2"/>
  <c r="AE19" i="2" s="1"/>
  <c r="AE14" i="2"/>
  <c r="AE22" i="2" l="1"/>
  <c r="AF11" i="2"/>
  <c r="AF13" i="2"/>
  <c r="AF14" i="2"/>
  <c r="AF7" i="2"/>
  <c r="AF18" i="2" s="1"/>
  <c r="AG4" i="2"/>
  <c r="AG16" i="2" s="1"/>
  <c r="AF8" i="2"/>
  <c r="AF19" i="2" s="1"/>
  <c r="AF12" i="2"/>
  <c r="AF6" i="2"/>
  <c r="AF17" i="2" s="1"/>
  <c r="AF9" i="2"/>
  <c r="AF20" i="2" s="1"/>
  <c r="AF10" i="2"/>
  <c r="AF22" i="2" l="1"/>
  <c r="AG9" i="2"/>
  <c r="AG20" i="2" s="1"/>
  <c r="AG8" i="2"/>
  <c r="AG19" i="2" s="1"/>
  <c r="AG11" i="2"/>
  <c r="AG13" i="2"/>
  <c r="AG10" i="2"/>
  <c r="AH4" i="2"/>
  <c r="AH16" i="2" s="1"/>
  <c r="AG6" i="2"/>
  <c r="AG17" i="2" s="1"/>
  <c r="AG12" i="2"/>
  <c r="AG7" i="2"/>
  <c r="AG18" i="2" s="1"/>
  <c r="AG14" i="2"/>
  <c r="AG22" i="2" l="1"/>
  <c r="AH6" i="2"/>
  <c r="AH17" i="2" s="1"/>
  <c r="AH8" i="2"/>
  <c r="AH19" i="2" s="1"/>
  <c r="AH7" i="2"/>
  <c r="AH18" i="2" s="1"/>
  <c r="AH11" i="2"/>
  <c r="AH12" i="2"/>
  <c r="AH14" i="2"/>
  <c r="AH10" i="2"/>
  <c r="AH9" i="2"/>
  <c r="AH20" i="2" s="1"/>
  <c r="AH13" i="2"/>
  <c r="AH22" i="2" l="1"/>
</calcChain>
</file>

<file path=xl/sharedStrings.xml><?xml version="1.0" encoding="utf-8"?>
<sst xmlns="http://schemas.openxmlformats.org/spreadsheetml/2006/main" count="11" uniqueCount="7">
  <si>
    <t>f</t>
  </si>
  <si>
    <t>I</t>
  </si>
  <si>
    <t>q</t>
  </si>
  <si>
    <t>k</t>
  </si>
  <si>
    <t>r</t>
  </si>
  <si>
    <t>Coeff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</si>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</sst>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6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9054-D4E4-FB46-BDEC-4E39A96543A2}">
  <dimension ref="A1:O13"/>
  <sheetViews>
    <sheetView workbookViewId="0">
      <selection activeCell="G4" sqref="G4"/>
    </sheetView>
  </sheetViews>
  <sheetFormatPr baseColWidth="10" defaultRowHeight="16" x14ac:dyDescent="0.2"/>
  <sheetData>
    <row r="1" spans="1:15" x14ac:dyDescent="0.2">
      <c r="A1">
        <v>440</v>
      </c>
      <c r="B1">
        <v>1</v>
      </c>
      <c r="C1">
        <v>440</v>
      </c>
      <c r="D1">
        <f t="shared" ref="D1:D11" si="0">A1-C1</f>
        <v>0</v>
      </c>
      <c r="G1">
        <v>220</v>
      </c>
      <c r="H1">
        <v>1</v>
      </c>
      <c r="I1">
        <v>220</v>
      </c>
      <c r="J1">
        <f>G1-I1</f>
        <v>0</v>
      </c>
      <c r="O1">
        <v>109.9</v>
      </c>
    </row>
    <row r="2" spans="1:15" x14ac:dyDescent="0.2">
      <c r="A2">
        <v>880.9</v>
      </c>
      <c r="B2">
        <v>2</v>
      </c>
      <c r="C2">
        <f>C$1*B2</f>
        <v>880</v>
      </c>
      <c r="D2">
        <f t="shared" si="0"/>
        <v>0.89999999999997726</v>
      </c>
      <c r="E2">
        <f>1200/(B2^2-1)*LOG(A2/(B2*A$1),2)</f>
        <v>0.58989182797917783</v>
      </c>
      <c r="G2">
        <v>440.34</v>
      </c>
      <c r="H2">
        <v>2</v>
      </c>
      <c r="I2">
        <f>I$1*H2</f>
        <v>440</v>
      </c>
      <c r="J2">
        <f>G2-I2</f>
        <v>0.33999999999997499</v>
      </c>
      <c r="K2">
        <f>1200/(H2^2-1)*LOG(G2/(H2*G$1),2)</f>
        <v>0.44575172164472721</v>
      </c>
      <c r="M2">
        <f>(E2/K2)^(1/12)</f>
        <v>1.0236227885708697</v>
      </c>
      <c r="O2">
        <v>220</v>
      </c>
    </row>
    <row r="3" spans="1:15" x14ac:dyDescent="0.2">
      <c r="A3">
        <v>1323.9</v>
      </c>
      <c r="B3">
        <v>3</v>
      </c>
      <c r="C3">
        <f t="shared" ref="C3:C11" si="1">C$1*B3</f>
        <v>1320</v>
      </c>
      <c r="D3">
        <f t="shared" si="0"/>
        <v>3.9000000000000909</v>
      </c>
      <c r="E3">
        <f t="shared" ref="E3:E11" si="2">1200/(B3^2-1)*LOG(A3/(B3*A$1),2)</f>
        <v>0.6384335345946448</v>
      </c>
      <c r="G3">
        <v>660.9</v>
      </c>
      <c r="H3">
        <v>3</v>
      </c>
      <c r="I3">
        <f t="shared" ref="I3:I11" si="3">I$1*H3</f>
        <v>660</v>
      </c>
      <c r="J3">
        <f t="shared" ref="J3:J11" si="4">G3-I3</f>
        <v>0.89999999999997726</v>
      </c>
      <c r="K3">
        <f t="shared" ref="K3:K11" si="5">1200/(H3^2-1)*LOG(G3/(H3*G$1),2)</f>
        <v>0.29489569332914312</v>
      </c>
      <c r="M3">
        <f t="shared" ref="M3:M11" si="6">(E3/K3)^(1/12)</f>
        <v>1.0664830032228976</v>
      </c>
      <c r="O3">
        <v>330.2</v>
      </c>
    </row>
    <row r="4" spans="1:15" x14ac:dyDescent="0.2">
      <c r="A4">
        <v>1769.35</v>
      </c>
      <c r="B4">
        <v>4</v>
      </c>
      <c r="C4">
        <f t="shared" si="1"/>
        <v>1760</v>
      </c>
      <c r="D4">
        <f t="shared" si="0"/>
        <v>9.3499999999999091</v>
      </c>
      <c r="E4">
        <f t="shared" si="2"/>
        <v>0.61152247024111062</v>
      </c>
      <c r="G4">
        <v>882.05</v>
      </c>
      <c r="H4">
        <v>4</v>
      </c>
      <c r="I4">
        <f t="shared" si="3"/>
        <v>880</v>
      </c>
      <c r="J4">
        <f t="shared" si="4"/>
        <v>2.0499999999999545</v>
      </c>
      <c r="K4">
        <f t="shared" si="5"/>
        <v>0.26855321183393333</v>
      </c>
      <c r="M4">
        <f t="shared" si="6"/>
        <v>1.070981179730121</v>
      </c>
      <c r="O4">
        <v>440.2</v>
      </c>
    </row>
    <row r="5" spans="1:15" x14ac:dyDescent="0.2">
      <c r="A5">
        <v>2218.1</v>
      </c>
      <c r="B5">
        <v>5</v>
      </c>
      <c r="C5">
        <f t="shared" si="1"/>
        <v>2200</v>
      </c>
      <c r="D5">
        <f t="shared" si="0"/>
        <v>18.099999999999909</v>
      </c>
      <c r="E5">
        <f t="shared" si="2"/>
        <v>0.59104425727573418</v>
      </c>
      <c r="G5">
        <v>1103.8</v>
      </c>
      <c r="H5">
        <v>5</v>
      </c>
      <c r="I5">
        <f t="shared" si="3"/>
        <v>1100</v>
      </c>
      <c r="J5">
        <f t="shared" si="4"/>
        <v>3.7999999999999545</v>
      </c>
      <c r="K5">
        <f t="shared" si="5"/>
        <v>0.2487633446155722</v>
      </c>
      <c r="M5">
        <f t="shared" si="6"/>
        <v>1.0747797317563494</v>
      </c>
      <c r="O5">
        <v>550.35</v>
      </c>
    </row>
    <row r="6" spans="1:15" x14ac:dyDescent="0.2">
      <c r="A6">
        <v>2671.2</v>
      </c>
      <c r="B6">
        <v>6</v>
      </c>
      <c r="C6">
        <f t="shared" si="1"/>
        <v>2640</v>
      </c>
      <c r="D6">
        <f t="shared" si="0"/>
        <v>31.199999999999818</v>
      </c>
      <c r="E6">
        <f t="shared" si="2"/>
        <v>0.58114522045499606</v>
      </c>
      <c r="G6">
        <v>1326.35</v>
      </c>
      <c r="H6">
        <v>6</v>
      </c>
      <c r="I6">
        <f t="shared" si="3"/>
        <v>1320</v>
      </c>
      <c r="J6">
        <f t="shared" si="4"/>
        <v>6.3499999999999091</v>
      </c>
      <c r="K6">
        <f t="shared" si="5"/>
        <v>0.23738048493986985</v>
      </c>
      <c r="M6">
        <f t="shared" si="6"/>
        <v>1.0774653304964794</v>
      </c>
    </row>
    <row r="7" spans="1:15" x14ac:dyDescent="0.2">
      <c r="A7">
        <v>3129.35</v>
      </c>
      <c r="B7">
        <v>7</v>
      </c>
      <c r="C7">
        <f t="shared" si="1"/>
        <v>3080</v>
      </c>
      <c r="D7">
        <f t="shared" si="0"/>
        <v>49.349999999999909</v>
      </c>
      <c r="E7">
        <f t="shared" si="2"/>
        <v>0.57331684795208449</v>
      </c>
      <c r="G7">
        <v>1549.95</v>
      </c>
      <c r="H7">
        <v>7</v>
      </c>
      <c r="I7">
        <f t="shared" si="3"/>
        <v>1540</v>
      </c>
      <c r="J7">
        <f t="shared" si="4"/>
        <v>9.9500000000000455</v>
      </c>
      <c r="K7">
        <f t="shared" si="5"/>
        <v>0.23228313197480205</v>
      </c>
      <c r="M7">
        <f t="shared" si="6"/>
        <v>1.0781969176730097</v>
      </c>
    </row>
    <row r="8" spans="1:15" x14ac:dyDescent="0.2">
      <c r="A8">
        <v>3593.1</v>
      </c>
      <c r="B8">
        <v>8</v>
      </c>
      <c r="C8">
        <f t="shared" si="1"/>
        <v>3520</v>
      </c>
      <c r="D8">
        <f t="shared" si="0"/>
        <v>73.099999999999909</v>
      </c>
      <c r="E8">
        <f t="shared" si="2"/>
        <v>0.56483159726003229</v>
      </c>
      <c r="G8">
        <v>1774.6</v>
      </c>
      <c r="H8">
        <v>8</v>
      </c>
      <c r="I8">
        <f t="shared" si="3"/>
        <v>1760</v>
      </c>
      <c r="J8">
        <f t="shared" si="4"/>
        <v>14.599999999999909</v>
      </c>
      <c r="K8">
        <f t="shared" si="5"/>
        <v>0.22701799507096118</v>
      </c>
      <c r="M8">
        <f t="shared" si="6"/>
        <v>1.0789174691588514</v>
      </c>
    </row>
    <row r="9" spans="1:15" x14ac:dyDescent="0.2">
      <c r="A9">
        <v>4064.9</v>
      </c>
      <c r="B9">
        <v>9</v>
      </c>
      <c r="C9">
        <f t="shared" si="1"/>
        <v>3960</v>
      </c>
      <c r="D9">
        <f t="shared" si="0"/>
        <v>104.90000000000009</v>
      </c>
      <c r="E9">
        <f t="shared" si="2"/>
        <v>0.56579146358938681</v>
      </c>
      <c r="G9">
        <v>2000.8</v>
      </c>
      <c r="H9">
        <v>9</v>
      </c>
      <c r="I9">
        <f t="shared" si="3"/>
        <v>1980</v>
      </c>
      <c r="J9">
        <f t="shared" si="4"/>
        <v>20.799999999999955</v>
      </c>
      <c r="K9">
        <f t="shared" si="5"/>
        <v>0.2261479848995363</v>
      </c>
      <c r="M9">
        <f t="shared" si="6"/>
        <v>1.0794154725517577</v>
      </c>
    </row>
    <row r="10" spans="1:15" x14ac:dyDescent="0.2">
      <c r="A10">
        <v>4541.8999999999996</v>
      </c>
      <c r="B10">
        <v>10</v>
      </c>
      <c r="C10">
        <f t="shared" si="1"/>
        <v>4400</v>
      </c>
      <c r="D10">
        <f t="shared" si="0"/>
        <v>141.89999999999964</v>
      </c>
      <c r="E10">
        <f t="shared" si="2"/>
        <v>0.55505961835260487</v>
      </c>
      <c r="G10">
        <v>2228.4</v>
      </c>
      <c r="H10">
        <v>10</v>
      </c>
      <c r="I10">
        <f t="shared" si="3"/>
        <v>2200</v>
      </c>
      <c r="J10">
        <f t="shared" si="4"/>
        <v>28.400000000000091</v>
      </c>
      <c r="K10">
        <f t="shared" si="5"/>
        <v>0.22429936190536745</v>
      </c>
      <c r="M10">
        <f t="shared" si="6"/>
        <v>1.0784316692650082</v>
      </c>
    </row>
    <row r="11" spans="1:15" x14ac:dyDescent="0.2">
      <c r="A11">
        <v>5027.7</v>
      </c>
      <c r="B11">
        <v>11</v>
      </c>
      <c r="C11">
        <f t="shared" si="1"/>
        <v>4840</v>
      </c>
      <c r="D11">
        <f t="shared" si="0"/>
        <v>187.69999999999982</v>
      </c>
      <c r="E11">
        <f t="shared" si="2"/>
        <v>0.54891520034062125</v>
      </c>
      <c r="G11">
        <v>2457.9</v>
      </c>
      <c r="H11">
        <v>11</v>
      </c>
      <c r="I11">
        <f t="shared" si="3"/>
        <v>2420</v>
      </c>
      <c r="J11">
        <f t="shared" si="4"/>
        <v>37.900000000000091</v>
      </c>
      <c r="K11">
        <f t="shared" si="5"/>
        <v>0.22419173158279376</v>
      </c>
      <c r="M11">
        <f t="shared" si="6"/>
        <v>1.077474842579591</v>
      </c>
    </row>
    <row r="13" spans="1:15" x14ac:dyDescent="0.2">
      <c r="E13">
        <f>0.55</f>
        <v>0.55000000000000004</v>
      </c>
      <c r="K13">
        <v>0.23</v>
      </c>
    </row>
  </sheetData>
  <pageMargins left="0.7" right="0.7" top="0.75" bottom="0.75" header="0.3" footer="0.3"/>
  <headerFooter>
    <oddHeader>&amp;R&amp;"Calibri"&amp;12&amp;KFF8C00 CONFIDENTIAL &amp;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152F-5D0D-6048-9529-6EFB2E5E6B1A}">
  <dimension ref="A1:AH24"/>
  <sheetViews>
    <sheetView workbookViewId="0">
      <selection activeCell="G7" sqref="G7"/>
    </sheetView>
  </sheetViews>
  <sheetFormatPr baseColWidth="10" defaultRowHeight="16" x14ac:dyDescent="0.2"/>
  <sheetData>
    <row r="1" spans="1:34" x14ac:dyDescent="0.2">
      <c r="B1" t="s">
        <v>1</v>
      </c>
      <c r="C1">
        <v>0.57999999999999996</v>
      </c>
    </row>
    <row r="2" spans="1:34" x14ac:dyDescent="0.2">
      <c r="B2" t="s">
        <v>2</v>
      </c>
      <c r="C2">
        <v>1.085</v>
      </c>
      <c r="F2" t="s">
        <v>4</v>
      </c>
      <c r="G2">
        <v>6.5</v>
      </c>
    </row>
    <row r="3" spans="1:34" x14ac:dyDescent="0.2">
      <c r="B3" t="s">
        <v>3</v>
      </c>
      <c r="C3">
        <v>49</v>
      </c>
      <c r="F3" t="s">
        <v>3</v>
      </c>
      <c r="G3">
        <f>C3+12</f>
        <v>61</v>
      </c>
    </row>
    <row r="4" spans="1:34" x14ac:dyDescent="0.2">
      <c r="B4" t="s">
        <v>0</v>
      </c>
      <c r="C4">
        <v>440</v>
      </c>
      <c r="F4" t="s">
        <v>0</v>
      </c>
      <c r="G4">
        <f>C4*2</f>
        <v>880</v>
      </c>
      <c r="H4">
        <f>G4+0.05</f>
        <v>880.05</v>
      </c>
      <c r="I4">
        <f t="shared" ref="I4:Y4" si="0">H4+0.05</f>
        <v>880.09999999999991</v>
      </c>
      <c r="J4">
        <f t="shared" si="0"/>
        <v>880.14999999999986</v>
      </c>
      <c r="K4">
        <f t="shared" si="0"/>
        <v>880.19999999999982</v>
      </c>
      <c r="L4">
        <f t="shared" si="0"/>
        <v>880.24999999999977</v>
      </c>
      <c r="M4">
        <f t="shared" si="0"/>
        <v>880.29999999999973</v>
      </c>
      <c r="N4">
        <f t="shared" si="0"/>
        <v>880.34999999999968</v>
      </c>
      <c r="O4">
        <f t="shared" si="0"/>
        <v>880.39999999999964</v>
      </c>
      <c r="P4">
        <f t="shared" si="0"/>
        <v>880.44999999999959</v>
      </c>
      <c r="Q4">
        <f t="shared" si="0"/>
        <v>880.49999999999955</v>
      </c>
      <c r="R4">
        <f t="shared" si="0"/>
        <v>880.5499999999995</v>
      </c>
      <c r="S4">
        <f t="shared" si="0"/>
        <v>880.59999999999945</v>
      </c>
      <c r="T4">
        <f t="shared" si="0"/>
        <v>880.64999999999941</v>
      </c>
      <c r="U4">
        <f t="shared" si="0"/>
        <v>880.69999999999936</v>
      </c>
      <c r="V4">
        <f t="shared" si="0"/>
        <v>880.74999999999932</v>
      </c>
      <c r="W4">
        <f t="shared" si="0"/>
        <v>880.79999999999927</v>
      </c>
      <c r="X4">
        <f t="shared" si="0"/>
        <v>880.84999999999923</v>
      </c>
      <c r="Y4">
        <f t="shared" si="0"/>
        <v>880.89999999999918</v>
      </c>
      <c r="Z4">
        <f t="shared" ref="Z4:AH4" si="1">Y4+0.05</f>
        <v>880.94999999999914</v>
      </c>
      <c r="AA4">
        <f t="shared" si="1"/>
        <v>880.99999999999909</v>
      </c>
      <c r="AB4">
        <f t="shared" si="1"/>
        <v>881.04999999999905</v>
      </c>
      <c r="AC4">
        <f t="shared" si="1"/>
        <v>881.099999999999</v>
      </c>
      <c r="AD4">
        <f t="shared" si="1"/>
        <v>881.14999999999895</v>
      </c>
      <c r="AE4">
        <f t="shared" si="1"/>
        <v>881.19999999999891</v>
      </c>
      <c r="AF4">
        <f t="shared" si="1"/>
        <v>881.24999999999886</v>
      </c>
      <c r="AG4">
        <f t="shared" si="1"/>
        <v>881.29999999999882</v>
      </c>
      <c r="AH4">
        <f t="shared" si="1"/>
        <v>881.34999999999877</v>
      </c>
    </row>
    <row r="6" spans="1:34" x14ac:dyDescent="0.2">
      <c r="A6">
        <v>2</v>
      </c>
      <c r="B6">
        <f t="shared" ref="B6:B24" si="2">A6^2-1</f>
        <v>3</v>
      </c>
      <c r="C6">
        <f t="shared" ref="C6:C24" si="3">A6*$C$4*2^($B$6*$C$1*$C$2^($C$3-49)/1200)</f>
        <v>880.8849004184209</v>
      </c>
      <c r="E6">
        <v>2</v>
      </c>
      <c r="F6">
        <f t="shared" ref="F6:F14" si="4">E6^2-1</f>
        <v>3</v>
      </c>
      <c r="G6">
        <f>$E6*G$4*2^($F$6*$C$1*$C$2^($G$3-49)/1200)</f>
        <v>1764.7145910039139</v>
      </c>
      <c r="H6">
        <f>$E6*H$4*2^($F$6*$C$1*$C$2^($G$3-49)/1200)</f>
        <v>1764.8148588784027</v>
      </c>
      <c r="I6">
        <f t="shared" ref="I6:Z14" si="5">$E6*I$4*2^($F$6*$C$1*$C$2^($G$3-49)/1200)</f>
        <v>1764.9151267528914</v>
      </c>
      <c r="J6">
        <f t="shared" si="5"/>
        <v>1765.0153946273801</v>
      </c>
      <c r="K6">
        <f t="shared" si="5"/>
        <v>1765.1156625018689</v>
      </c>
      <c r="L6">
        <f t="shared" si="5"/>
        <v>1765.2159303763576</v>
      </c>
      <c r="M6">
        <f t="shared" si="5"/>
        <v>1765.3161982508466</v>
      </c>
      <c r="N6">
        <f t="shared" si="5"/>
        <v>1765.4164661253353</v>
      </c>
      <c r="O6">
        <f t="shared" si="5"/>
        <v>1765.5167339998241</v>
      </c>
      <c r="P6">
        <f t="shared" si="5"/>
        <v>1765.6170018743128</v>
      </c>
      <c r="Q6">
        <f t="shared" si="5"/>
        <v>1765.7172697488015</v>
      </c>
      <c r="R6">
        <f t="shared" si="5"/>
        <v>1765.8175376232903</v>
      </c>
      <c r="S6">
        <f t="shared" si="5"/>
        <v>1765.917805497779</v>
      </c>
      <c r="T6">
        <f t="shared" si="5"/>
        <v>1766.018073372268</v>
      </c>
      <c r="U6">
        <f t="shared" si="5"/>
        <v>1766.1183412467567</v>
      </c>
      <c r="V6">
        <f t="shared" si="5"/>
        <v>1766.2186091212454</v>
      </c>
      <c r="W6">
        <f t="shared" si="5"/>
        <v>1766.3188769957342</v>
      </c>
      <c r="X6">
        <f t="shared" si="5"/>
        <v>1766.4191448702229</v>
      </c>
      <c r="Y6">
        <f t="shared" si="5"/>
        <v>1766.5194127447116</v>
      </c>
      <c r="Z6">
        <f t="shared" si="5"/>
        <v>1766.6196806192004</v>
      </c>
      <c r="AA6">
        <f t="shared" ref="Z6:AH14" si="6">$E6*AA$4*2^($F$6*$C$1*$C$2^($G$3-49)/1200)</f>
        <v>1766.7199484936893</v>
      </c>
      <c r="AB6">
        <f t="shared" si="6"/>
        <v>1766.8202163681781</v>
      </c>
      <c r="AC6">
        <f t="shared" si="6"/>
        <v>1766.9204842426668</v>
      </c>
      <c r="AD6">
        <f t="shared" si="6"/>
        <v>1767.0207521171556</v>
      </c>
      <c r="AE6">
        <f t="shared" si="6"/>
        <v>1767.1210199916443</v>
      </c>
      <c r="AF6">
        <f t="shared" si="6"/>
        <v>1767.221287866133</v>
      </c>
      <c r="AG6">
        <f t="shared" si="6"/>
        <v>1767.3215557406218</v>
      </c>
      <c r="AH6">
        <f t="shared" si="6"/>
        <v>1767.4218236151107</v>
      </c>
    </row>
    <row r="7" spans="1:34" x14ac:dyDescent="0.2">
      <c r="A7">
        <v>3</v>
      </c>
      <c r="B7">
        <f t="shared" si="2"/>
        <v>8</v>
      </c>
      <c r="C7">
        <f t="shared" si="3"/>
        <v>1321.3273506276314</v>
      </c>
      <c r="E7">
        <v>3</v>
      </c>
      <c r="F7">
        <f t="shared" si="4"/>
        <v>8</v>
      </c>
      <c r="G7">
        <f t="shared" ref="G7:V14" si="7">$E7*G$4*2^($F$6*$C$1*$C$2^($G$3-49)/1200)</f>
        <v>2647.0718865058707</v>
      </c>
      <c r="H7">
        <f t="shared" si="7"/>
        <v>2647.2222883176037</v>
      </c>
      <c r="I7">
        <f t="shared" si="7"/>
        <v>2647.3726901293371</v>
      </c>
      <c r="J7">
        <f t="shared" si="7"/>
        <v>2647.5230919410706</v>
      </c>
      <c r="K7">
        <f t="shared" si="7"/>
        <v>2647.6734937528036</v>
      </c>
      <c r="L7">
        <f t="shared" si="7"/>
        <v>2647.8238955645365</v>
      </c>
      <c r="M7">
        <f t="shared" si="7"/>
        <v>2647.9742973762695</v>
      </c>
      <c r="N7">
        <f t="shared" si="7"/>
        <v>2648.124699188003</v>
      </c>
      <c r="O7">
        <f t="shared" si="7"/>
        <v>2648.275100999736</v>
      </c>
      <c r="P7">
        <f t="shared" si="7"/>
        <v>2648.425502811469</v>
      </c>
      <c r="Q7">
        <f t="shared" si="7"/>
        <v>2648.5759046232024</v>
      </c>
      <c r="R7">
        <f t="shared" si="7"/>
        <v>2648.7263064349359</v>
      </c>
      <c r="S7">
        <f t="shared" si="7"/>
        <v>2648.8767082466688</v>
      </c>
      <c r="T7">
        <f t="shared" si="7"/>
        <v>2649.0271100584014</v>
      </c>
      <c r="U7">
        <f t="shared" si="7"/>
        <v>2649.1775118701348</v>
      </c>
      <c r="V7">
        <f t="shared" si="7"/>
        <v>2649.3279136818683</v>
      </c>
      <c r="W7">
        <f t="shared" si="5"/>
        <v>2649.4783154936013</v>
      </c>
      <c r="X7">
        <f t="shared" si="5"/>
        <v>2649.6287173053342</v>
      </c>
      <c r="Y7">
        <f t="shared" si="5"/>
        <v>2649.7791191170677</v>
      </c>
      <c r="Z7">
        <f t="shared" si="6"/>
        <v>2649.9295209288011</v>
      </c>
      <c r="AA7">
        <f t="shared" si="6"/>
        <v>2650.0799227405337</v>
      </c>
      <c r="AB7">
        <f t="shared" si="6"/>
        <v>2650.2303245522667</v>
      </c>
      <c r="AC7">
        <f t="shared" si="6"/>
        <v>2650.3807263640001</v>
      </c>
      <c r="AD7">
        <f t="shared" si="6"/>
        <v>2650.5311281757336</v>
      </c>
      <c r="AE7">
        <f t="shared" si="6"/>
        <v>2650.6815299874665</v>
      </c>
      <c r="AF7">
        <f t="shared" si="6"/>
        <v>2650.8319317991995</v>
      </c>
      <c r="AG7">
        <f t="shared" si="6"/>
        <v>2650.982333610933</v>
      </c>
      <c r="AH7">
        <f t="shared" si="6"/>
        <v>2651.132735422666</v>
      </c>
    </row>
    <row r="8" spans="1:34" x14ac:dyDescent="0.2">
      <c r="A8">
        <v>4</v>
      </c>
      <c r="B8">
        <f t="shared" si="2"/>
        <v>15</v>
      </c>
      <c r="C8">
        <f t="shared" si="3"/>
        <v>1761.7698008368418</v>
      </c>
      <c r="E8">
        <v>4</v>
      </c>
      <c r="F8">
        <f t="shared" si="4"/>
        <v>15</v>
      </c>
      <c r="G8">
        <f t="shared" si="7"/>
        <v>3529.4291820078279</v>
      </c>
      <c r="H8">
        <f t="shared" si="7"/>
        <v>3529.6297177568053</v>
      </c>
      <c r="I8">
        <f t="shared" si="5"/>
        <v>3529.8302535057828</v>
      </c>
      <c r="J8">
        <f t="shared" si="5"/>
        <v>3530.0307892547603</v>
      </c>
      <c r="K8">
        <f t="shared" si="5"/>
        <v>3530.2313250037378</v>
      </c>
      <c r="L8">
        <f t="shared" si="5"/>
        <v>3530.4318607527152</v>
      </c>
      <c r="M8">
        <f t="shared" si="5"/>
        <v>3530.6323965016932</v>
      </c>
      <c r="N8">
        <f t="shared" si="5"/>
        <v>3530.8329322506706</v>
      </c>
      <c r="O8">
        <f t="shared" si="5"/>
        <v>3531.0334679996481</v>
      </c>
      <c r="P8">
        <f t="shared" si="5"/>
        <v>3531.2340037486256</v>
      </c>
      <c r="Q8">
        <f t="shared" si="5"/>
        <v>3531.4345394976031</v>
      </c>
      <c r="R8">
        <f t="shared" si="5"/>
        <v>3531.6350752465805</v>
      </c>
      <c r="S8">
        <f t="shared" si="5"/>
        <v>3531.835610995558</v>
      </c>
      <c r="T8">
        <f t="shared" si="5"/>
        <v>3532.0361467445359</v>
      </c>
      <c r="U8">
        <f t="shared" si="5"/>
        <v>3532.2366824935134</v>
      </c>
      <c r="V8">
        <f t="shared" si="5"/>
        <v>3532.4372182424909</v>
      </c>
      <c r="W8">
        <f t="shared" si="5"/>
        <v>3532.6377539914683</v>
      </c>
      <c r="X8">
        <f t="shared" si="5"/>
        <v>3532.8382897404458</v>
      </c>
      <c r="Y8">
        <f t="shared" si="5"/>
        <v>3533.0388254894233</v>
      </c>
      <c r="Z8">
        <f t="shared" si="6"/>
        <v>3533.2393612384008</v>
      </c>
      <c r="AA8">
        <f t="shared" si="6"/>
        <v>3533.4398969873787</v>
      </c>
      <c r="AB8">
        <f t="shared" si="6"/>
        <v>3533.6404327363562</v>
      </c>
      <c r="AC8">
        <f t="shared" si="6"/>
        <v>3533.8409684853336</v>
      </c>
      <c r="AD8">
        <f t="shared" si="6"/>
        <v>3534.0415042343111</v>
      </c>
      <c r="AE8">
        <f t="shared" si="6"/>
        <v>3534.2420399832886</v>
      </c>
      <c r="AF8">
        <f t="shared" si="6"/>
        <v>3534.4425757322661</v>
      </c>
      <c r="AG8">
        <f t="shared" si="6"/>
        <v>3534.6431114812435</v>
      </c>
      <c r="AH8">
        <f t="shared" si="6"/>
        <v>3534.8436472302214</v>
      </c>
    </row>
    <row r="9" spans="1:34" x14ac:dyDescent="0.2">
      <c r="A9">
        <v>5</v>
      </c>
      <c r="B9">
        <f t="shared" si="2"/>
        <v>24</v>
      </c>
      <c r="C9">
        <f t="shared" si="3"/>
        <v>2202.2122510460522</v>
      </c>
      <c r="E9">
        <v>5</v>
      </c>
      <c r="F9">
        <f t="shared" si="4"/>
        <v>24</v>
      </c>
      <c r="G9">
        <f t="shared" si="7"/>
        <v>4411.7864775097851</v>
      </c>
      <c r="H9">
        <f t="shared" si="7"/>
        <v>4412.037147196007</v>
      </c>
      <c r="I9">
        <f t="shared" si="5"/>
        <v>4412.287816882229</v>
      </c>
      <c r="J9">
        <f t="shared" si="5"/>
        <v>4412.53848656845</v>
      </c>
      <c r="K9">
        <f t="shared" si="5"/>
        <v>4412.789156254672</v>
      </c>
      <c r="L9">
        <f t="shared" si="5"/>
        <v>4413.0398259408948</v>
      </c>
      <c r="M9">
        <f t="shared" si="5"/>
        <v>4413.2904956271159</v>
      </c>
      <c r="N9">
        <f t="shared" si="5"/>
        <v>4413.5411653133378</v>
      </c>
      <c r="O9">
        <f t="shared" si="5"/>
        <v>4413.7918349995598</v>
      </c>
      <c r="P9">
        <f t="shared" si="5"/>
        <v>4414.0425046857827</v>
      </c>
      <c r="Q9">
        <f t="shared" si="5"/>
        <v>4414.2931743720046</v>
      </c>
      <c r="R9">
        <f t="shared" si="5"/>
        <v>4414.5438440582257</v>
      </c>
      <c r="S9">
        <f t="shared" si="5"/>
        <v>4414.7945137444476</v>
      </c>
      <c r="T9">
        <f t="shared" si="5"/>
        <v>4415.0451834306696</v>
      </c>
      <c r="U9">
        <f t="shared" si="5"/>
        <v>4415.2958531168915</v>
      </c>
      <c r="V9">
        <f t="shared" si="5"/>
        <v>4415.5465228031135</v>
      </c>
      <c r="W9">
        <f t="shared" si="5"/>
        <v>4415.7971924893354</v>
      </c>
      <c r="X9">
        <f t="shared" si="5"/>
        <v>4416.0478621755574</v>
      </c>
      <c r="Y9">
        <f t="shared" si="5"/>
        <v>4416.2985318617793</v>
      </c>
      <c r="Z9">
        <f t="shared" si="6"/>
        <v>4416.5492015480013</v>
      </c>
      <c r="AA9">
        <f t="shared" si="6"/>
        <v>4416.7998712342232</v>
      </c>
      <c r="AB9">
        <f t="shared" si="6"/>
        <v>4417.0505409204452</v>
      </c>
      <c r="AC9">
        <f t="shared" si="6"/>
        <v>4417.3012106066662</v>
      </c>
      <c r="AD9">
        <f t="shared" si="6"/>
        <v>4417.5518802928882</v>
      </c>
      <c r="AE9">
        <f t="shared" si="6"/>
        <v>4417.8025499791111</v>
      </c>
      <c r="AF9">
        <f t="shared" si="6"/>
        <v>4418.053219665333</v>
      </c>
      <c r="AG9">
        <f t="shared" si="6"/>
        <v>4418.303889351555</v>
      </c>
      <c r="AH9">
        <f t="shared" si="6"/>
        <v>4418.554559037776</v>
      </c>
    </row>
    <row r="10" spans="1:34" x14ac:dyDescent="0.2">
      <c r="A10">
        <v>6</v>
      </c>
      <c r="B10">
        <f t="shared" si="2"/>
        <v>35</v>
      </c>
      <c r="C10">
        <f t="shared" si="3"/>
        <v>2642.6547012552628</v>
      </c>
      <c r="E10">
        <v>6</v>
      </c>
      <c r="F10">
        <f t="shared" si="4"/>
        <v>35</v>
      </c>
      <c r="G10">
        <f t="shared" si="7"/>
        <v>5294.1437730117414</v>
      </c>
      <c r="H10">
        <f t="shared" si="7"/>
        <v>5294.4445766352073</v>
      </c>
      <c r="I10">
        <f t="shared" si="5"/>
        <v>5294.7453802586742</v>
      </c>
      <c r="J10">
        <f t="shared" si="5"/>
        <v>5295.0461838821411</v>
      </c>
      <c r="K10">
        <f t="shared" si="5"/>
        <v>5295.3469875056071</v>
      </c>
      <c r="L10">
        <f t="shared" si="5"/>
        <v>5295.6477911290731</v>
      </c>
      <c r="M10">
        <f t="shared" si="5"/>
        <v>5295.9485947525391</v>
      </c>
      <c r="N10">
        <f t="shared" si="5"/>
        <v>5296.249398376006</v>
      </c>
      <c r="O10">
        <f t="shared" si="5"/>
        <v>5296.5502019994719</v>
      </c>
      <c r="P10">
        <f t="shared" si="5"/>
        <v>5296.8510056229379</v>
      </c>
      <c r="Q10">
        <f t="shared" si="5"/>
        <v>5297.1518092464048</v>
      </c>
      <c r="R10">
        <f t="shared" si="5"/>
        <v>5297.4526128698717</v>
      </c>
      <c r="S10">
        <f t="shared" si="5"/>
        <v>5297.7534164933377</v>
      </c>
      <c r="T10">
        <f t="shared" si="5"/>
        <v>5298.0542201168028</v>
      </c>
      <c r="U10">
        <f t="shared" si="5"/>
        <v>5298.3550237402696</v>
      </c>
      <c r="V10">
        <f t="shared" si="5"/>
        <v>5298.6558273637365</v>
      </c>
      <c r="W10">
        <f t="shared" si="5"/>
        <v>5298.9566309872025</v>
      </c>
      <c r="X10">
        <f t="shared" si="5"/>
        <v>5299.2574346106685</v>
      </c>
      <c r="Y10">
        <f t="shared" si="5"/>
        <v>5299.5582382341354</v>
      </c>
      <c r="Z10">
        <f t="shared" si="6"/>
        <v>5299.8590418576023</v>
      </c>
      <c r="AA10">
        <f t="shared" si="6"/>
        <v>5300.1598454810674</v>
      </c>
      <c r="AB10">
        <f t="shared" si="6"/>
        <v>5300.4606491045333</v>
      </c>
      <c r="AC10">
        <f t="shared" si="6"/>
        <v>5300.7614527280002</v>
      </c>
      <c r="AD10">
        <f t="shared" si="6"/>
        <v>5301.0622563514671</v>
      </c>
      <c r="AE10">
        <f t="shared" si="6"/>
        <v>5301.3630599749331</v>
      </c>
      <c r="AF10">
        <f t="shared" si="6"/>
        <v>5301.6638635983991</v>
      </c>
      <c r="AG10">
        <f t="shared" si="6"/>
        <v>5301.964667221866</v>
      </c>
      <c r="AH10">
        <f t="shared" si="6"/>
        <v>5302.2654708453319</v>
      </c>
    </row>
    <row r="11" spans="1:34" x14ac:dyDescent="0.2">
      <c r="A11">
        <v>7</v>
      </c>
      <c r="B11">
        <f t="shared" si="2"/>
        <v>48</v>
      </c>
      <c r="C11">
        <f t="shared" si="3"/>
        <v>3083.0971514644734</v>
      </c>
      <c r="E11">
        <v>7</v>
      </c>
      <c r="F11">
        <f t="shared" si="4"/>
        <v>48</v>
      </c>
      <c r="G11">
        <f t="shared" si="7"/>
        <v>6176.5010685136986</v>
      </c>
      <c r="H11">
        <f t="shared" si="7"/>
        <v>6176.8520060744095</v>
      </c>
      <c r="I11">
        <f t="shared" si="5"/>
        <v>6177.2029436351195</v>
      </c>
      <c r="J11">
        <f t="shared" si="5"/>
        <v>6177.5538811958313</v>
      </c>
      <c r="K11">
        <f t="shared" si="5"/>
        <v>6177.9048187565413</v>
      </c>
      <c r="L11">
        <f t="shared" si="5"/>
        <v>6178.2557563172522</v>
      </c>
      <c r="M11">
        <f t="shared" si="5"/>
        <v>6178.6066938779632</v>
      </c>
      <c r="N11">
        <f t="shared" si="5"/>
        <v>6178.9576314386741</v>
      </c>
      <c r="O11">
        <f t="shared" si="5"/>
        <v>6179.3085689993841</v>
      </c>
      <c r="P11">
        <f t="shared" si="5"/>
        <v>6179.659506560095</v>
      </c>
      <c r="Q11">
        <f t="shared" si="5"/>
        <v>6180.010444120805</v>
      </c>
      <c r="R11">
        <f t="shared" si="5"/>
        <v>6180.3613816815168</v>
      </c>
      <c r="S11">
        <f t="shared" si="5"/>
        <v>6180.7123192422268</v>
      </c>
      <c r="T11">
        <f t="shared" si="5"/>
        <v>6181.0632568029378</v>
      </c>
      <c r="U11">
        <f t="shared" si="5"/>
        <v>6181.4141943636487</v>
      </c>
      <c r="V11">
        <f t="shared" si="5"/>
        <v>6181.7651319243587</v>
      </c>
      <c r="W11">
        <f t="shared" si="5"/>
        <v>6182.1160694850696</v>
      </c>
      <c r="X11">
        <f t="shared" si="5"/>
        <v>6182.4670070457796</v>
      </c>
      <c r="Y11">
        <f t="shared" si="5"/>
        <v>6182.8179446064905</v>
      </c>
      <c r="Z11">
        <f t="shared" si="6"/>
        <v>6183.1688821672014</v>
      </c>
      <c r="AA11">
        <f t="shared" si="6"/>
        <v>6183.5198197279124</v>
      </c>
      <c r="AB11">
        <f t="shared" si="6"/>
        <v>6183.8707572886224</v>
      </c>
      <c r="AC11">
        <f t="shared" si="6"/>
        <v>6184.2216948493342</v>
      </c>
      <c r="AD11">
        <f t="shared" si="6"/>
        <v>6184.5726324100442</v>
      </c>
      <c r="AE11">
        <f t="shared" si="6"/>
        <v>6184.9235699707551</v>
      </c>
      <c r="AF11">
        <f t="shared" si="6"/>
        <v>6185.2745075314651</v>
      </c>
      <c r="AG11">
        <f t="shared" si="6"/>
        <v>6185.6254450921761</v>
      </c>
      <c r="AH11">
        <f t="shared" si="6"/>
        <v>6185.976382652887</v>
      </c>
    </row>
    <row r="12" spans="1:34" x14ac:dyDescent="0.2">
      <c r="A12">
        <v>8</v>
      </c>
      <c r="B12">
        <f t="shared" si="2"/>
        <v>63</v>
      </c>
      <c r="C12">
        <f t="shared" si="3"/>
        <v>3523.5396016736836</v>
      </c>
      <c r="E12">
        <v>8</v>
      </c>
      <c r="F12">
        <f t="shared" si="4"/>
        <v>63</v>
      </c>
      <c r="G12">
        <f t="shared" si="7"/>
        <v>7058.8583640156558</v>
      </c>
      <c r="H12">
        <f t="shared" si="7"/>
        <v>7059.2594355136107</v>
      </c>
      <c r="I12">
        <f t="shared" si="5"/>
        <v>7059.6605070115656</v>
      </c>
      <c r="J12">
        <f t="shared" si="5"/>
        <v>7060.0615785095206</v>
      </c>
      <c r="K12">
        <f t="shared" si="5"/>
        <v>7060.4626500074755</v>
      </c>
      <c r="L12">
        <f t="shared" si="5"/>
        <v>7060.8637215054305</v>
      </c>
      <c r="M12">
        <f t="shared" si="5"/>
        <v>7061.2647930033863</v>
      </c>
      <c r="N12">
        <f t="shared" si="5"/>
        <v>7061.6658645013413</v>
      </c>
      <c r="O12">
        <f t="shared" si="5"/>
        <v>7062.0669359992962</v>
      </c>
      <c r="P12">
        <f t="shared" si="5"/>
        <v>7062.4680074972512</v>
      </c>
      <c r="Q12">
        <f t="shared" si="5"/>
        <v>7062.8690789952061</v>
      </c>
      <c r="R12">
        <f t="shared" si="5"/>
        <v>7063.2701504931611</v>
      </c>
      <c r="S12">
        <f t="shared" si="5"/>
        <v>7063.671221991116</v>
      </c>
      <c r="T12">
        <f t="shared" si="5"/>
        <v>7064.0722934890719</v>
      </c>
      <c r="U12">
        <f t="shared" si="5"/>
        <v>7064.4733649870268</v>
      </c>
      <c r="V12">
        <f t="shared" si="5"/>
        <v>7064.8744364849817</v>
      </c>
      <c r="W12">
        <f t="shared" si="5"/>
        <v>7065.2755079829367</v>
      </c>
      <c r="X12">
        <f t="shared" si="5"/>
        <v>7065.6765794808916</v>
      </c>
      <c r="Y12">
        <f t="shared" si="5"/>
        <v>7066.0776509788466</v>
      </c>
      <c r="Z12">
        <f t="shared" si="6"/>
        <v>7066.4787224768015</v>
      </c>
      <c r="AA12">
        <f t="shared" si="6"/>
        <v>7066.8797939747574</v>
      </c>
      <c r="AB12">
        <f t="shared" si="6"/>
        <v>7067.2808654727123</v>
      </c>
      <c r="AC12">
        <f t="shared" si="6"/>
        <v>7067.6819369706673</v>
      </c>
      <c r="AD12">
        <f t="shared" si="6"/>
        <v>7068.0830084686222</v>
      </c>
      <c r="AE12">
        <f t="shared" si="6"/>
        <v>7068.4840799665772</v>
      </c>
      <c r="AF12">
        <f t="shared" si="6"/>
        <v>7068.8851514645321</v>
      </c>
      <c r="AG12">
        <f t="shared" si="6"/>
        <v>7069.286222962487</v>
      </c>
      <c r="AH12">
        <f t="shared" si="6"/>
        <v>7069.6872944604429</v>
      </c>
    </row>
    <row r="13" spans="1:34" x14ac:dyDescent="0.2">
      <c r="A13">
        <v>9</v>
      </c>
      <c r="B13">
        <f t="shared" si="2"/>
        <v>80</v>
      </c>
      <c r="C13">
        <f t="shared" si="3"/>
        <v>3963.9820518828942</v>
      </c>
      <c r="E13">
        <v>9</v>
      </c>
      <c r="F13">
        <f t="shared" si="4"/>
        <v>80</v>
      </c>
      <c r="G13">
        <f t="shared" si="7"/>
        <v>7941.2156595176129</v>
      </c>
      <c r="H13">
        <f t="shared" si="7"/>
        <v>7941.6668649528119</v>
      </c>
      <c r="I13">
        <f t="shared" si="5"/>
        <v>7942.1180703880118</v>
      </c>
      <c r="J13">
        <f t="shared" si="5"/>
        <v>7942.5692758232108</v>
      </c>
      <c r="K13">
        <f t="shared" si="5"/>
        <v>7943.0204812584107</v>
      </c>
      <c r="L13">
        <f t="shared" si="5"/>
        <v>7943.4716866936096</v>
      </c>
      <c r="M13">
        <f t="shared" si="5"/>
        <v>7943.9228921288086</v>
      </c>
      <c r="N13">
        <f t="shared" si="5"/>
        <v>7944.3740975640085</v>
      </c>
      <c r="O13">
        <f t="shared" si="5"/>
        <v>7944.8253029992084</v>
      </c>
      <c r="P13">
        <f t="shared" si="5"/>
        <v>7945.2765084344082</v>
      </c>
      <c r="Q13">
        <f t="shared" si="5"/>
        <v>7945.7277138696072</v>
      </c>
      <c r="R13">
        <f t="shared" si="5"/>
        <v>7946.1789193048062</v>
      </c>
      <c r="S13">
        <f t="shared" si="5"/>
        <v>7946.6301247400061</v>
      </c>
      <c r="T13">
        <f t="shared" si="5"/>
        <v>7947.0813301752059</v>
      </c>
      <c r="U13">
        <f t="shared" si="5"/>
        <v>7947.532535610404</v>
      </c>
      <c r="V13">
        <f t="shared" si="5"/>
        <v>7947.9837410456039</v>
      </c>
      <c r="W13">
        <f t="shared" si="5"/>
        <v>7948.4349464808038</v>
      </c>
      <c r="X13">
        <f t="shared" si="5"/>
        <v>7948.8861519160037</v>
      </c>
      <c r="Y13">
        <f t="shared" si="5"/>
        <v>7949.3373573512035</v>
      </c>
      <c r="Z13">
        <f t="shared" si="6"/>
        <v>7949.7885627864016</v>
      </c>
      <c r="AA13">
        <f t="shared" si="6"/>
        <v>7950.2397682216015</v>
      </c>
      <c r="AB13">
        <f t="shared" si="6"/>
        <v>7950.6909736568014</v>
      </c>
      <c r="AC13">
        <f t="shared" si="6"/>
        <v>7951.1421790920003</v>
      </c>
      <c r="AD13">
        <f t="shared" si="6"/>
        <v>7951.5933845271993</v>
      </c>
      <c r="AE13">
        <f t="shared" si="6"/>
        <v>7952.0445899623992</v>
      </c>
      <c r="AF13">
        <f t="shared" si="6"/>
        <v>7952.4957953975991</v>
      </c>
      <c r="AG13">
        <f t="shared" si="6"/>
        <v>7952.9470008327989</v>
      </c>
      <c r="AH13">
        <f t="shared" si="6"/>
        <v>7953.3982062679979</v>
      </c>
    </row>
    <row r="14" spans="1:34" x14ac:dyDescent="0.2">
      <c r="A14">
        <v>10</v>
      </c>
      <c r="B14">
        <f t="shared" si="2"/>
        <v>99</v>
      </c>
      <c r="C14">
        <f t="shared" si="3"/>
        <v>4404.4245020921044</v>
      </c>
      <c r="E14">
        <v>10</v>
      </c>
      <c r="F14">
        <f t="shared" si="4"/>
        <v>99</v>
      </c>
      <c r="G14">
        <f t="shared" si="7"/>
        <v>8823.5729550195701</v>
      </c>
      <c r="H14">
        <f t="shared" si="7"/>
        <v>8824.0742943920141</v>
      </c>
      <c r="I14">
        <f t="shared" si="5"/>
        <v>8824.575633764458</v>
      </c>
      <c r="J14">
        <f t="shared" si="5"/>
        <v>8825.0769731369001</v>
      </c>
      <c r="K14">
        <f t="shared" si="5"/>
        <v>8825.578312509344</v>
      </c>
      <c r="L14">
        <f t="shared" si="5"/>
        <v>8826.0796518817897</v>
      </c>
      <c r="M14">
        <f t="shared" si="5"/>
        <v>8826.5809912542318</v>
      </c>
      <c r="N14">
        <f t="shared" si="5"/>
        <v>8827.0823306266757</v>
      </c>
      <c r="O14">
        <f t="shared" si="5"/>
        <v>8827.5836699991196</v>
      </c>
      <c r="P14">
        <f t="shared" si="5"/>
        <v>8828.0850093715653</v>
      </c>
      <c r="Q14">
        <f t="shared" si="5"/>
        <v>8828.5863487440092</v>
      </c>
      <c r="R14">
        <f t="shared" si="5"/>
        <v>8829.0876881164513</v>
      </c>
      <c r="S14">
        <f t="shared" si="5"/>
        <v>8829.5890274888952</v>
      </c>
      <c r="T14">
        <f t="shared" si="5"/>
        <v>8830.0903668613391</v>
      </c>
      <c r="U14">
        <f t="shared" si="5"/>
        <v>8830.591706233783</v>
      </c>
      <c r="V14">
        <f t="shared" si="5"/>
        <v>8831.093045606227</v>
      </c>
      <c r="W14">
        <f t="shared" si="5"/>
        <v>8831.5943849786709</v>
      </c>
      <c r="X14">
        <f t="shared" si="5"/>
        <v>8832.0957243511148</v>
      </c>
      <c r="Y14">
        <f t="shared" si="5"/>
        <v>8832.5970637235587</v>
      </c>
      <c r="Z14">
        <f t="shared" si="6"/>
        <v>8833.0984030960026</v>
      </c>
      <c r="AA14">
        <f t="shared" si="6"/>
        <v>8833.5997424684465</v>
      </c>
      <c r="AB14">
        <f t="shared" si="6"/>
        <v>8834.1010818408904</v>
      </c>
      <c r="AC14">
        <f t="shared" si="6"/>
        <v>8834.6024212133325</v>
      </c>
      <c r="AD14">
        <f t="shared" si="6"/>
        <v>8835.1037605857764</v>
      </c>
      <c r="AE14">
        <f t="shared" si="6"/>
        <v>8835.6050999582221</v>
      </c>
      <c r="AF14">
        <f t="shared" si="6"/>
        <v>8836.106439330666</v>
      </c>
      <c r="AG14">
        <f t="shared" si="6"/>
        <v>8836.6077787031099</v>
      </c>
      <c r="AH14">
        <f t="shared" si="6"/>
        <v>8837.109118075552</v>
      </c>
    </row>
    <row r="15" spans="1:34" x14ac:dyDescent="0.2">
      <c r="A15">
        <v>11</v>
      </c>
      <c r="B15">
        <f t="shared" si="2"/>
        <v>120</v>
      </c>
      <c r="C15">
        <f t="shared" si="3"/>
        <v>4844.866952301315</v>
      </c>
    </row>
    <row r="16" spans="1:34" x14ac:dyDescent="0.2">
      <c r="A16">
        <v>12</v>
      </c>
      <c r="B16">
        <f t="shared" si="2"/>
        <v>143</v>
      </c>
      <c r="C16">
        <f t="shared" si="3"/>
        <v>5285.3094025105256</v>
      </c>
      <c r="G16">
        <f>1-G4/$C$6</f>
        <v>1.0045585047496752E-3</v>
      </c>
      <c r="H16">
        <f t="shared" ref="H16:AH16" si="8">1-H4/$C$6</f>
        <v>9.4779740011929903E-4</v>
      </c>
      <c r="I16">
        <f t="shared" si="8"/>
        <v>8.9103629548892282E-4</v>
      </c>
      <c r="J16">
        <f t="shared" si="8"/>
        <v>8.3427519085854662E-4</v>
      </c>
      <c r="K16">
        <f t="shared" si="8"/>
        <v>7.7751408622828144E-4</v>
      </c>
      <c r="L16">
        <f t="shared" si="8"/>
        <v>7.2075298159790524E-4</v>
      </c>
      <c r="M16">
        <f t="shared" si="8"/>
        <v>6.6399187696752904E-4</v>
      </c>
      <c r="N16">
        <f t="shared" si="8"/>
        <v>6.0723077233715284E-4</v>
      </c>
      <c r="O16">
        <f t="shared" si="8"/>
        <v>5.5046966770677663E-4</v>
      </c>
      <c r="P16">
        <f t="shared" si="8"/>
        <v>4.9370856307640043E-4</v>
      </c>
      <c r="Q16">
        <f t="shared" si="8"/>
        <v>4.3694745844602423E-4</v>
      </c>
      <c r="R16">
        <f t="shared" si="8"/>
        <v>3.8018635381575905E-4</v>
      </c>
      <c r="S16">
        <f t="shared" si="8"/>
        <v>3.2342524918538285E-4</v>
      </c>
      <c r="T16">
        <f t="shared" si="8"/>
        <v>2.6666414455500664E-4</v>
      </c>
      <c r="U16">
        <f t="shared" si="8"/>
        <v>2.0990303992463044E-4</v>
      </c>
      <c r="V16">
        <f t="shared" si="8"/>
        <v>1.5314193529425424E-4</v>
      </c>
      <c r="W16">
        <f t="shared" si="8"/>
        <v>9.6380830663878037E-5</v>
      </c>
      <c r="X16">
        <f t="shared" si="8"/>
        <v>3.9619726033501834E-5</v>
      </c>
      <c r="Y16">
        <f t="shared" si="8"/>
        <v>-1.7141378596763346E-5</v>
      </c>
      <c r="Z16">
        <f t="shared" si="8"/>
        <v>-7.3902483227250571E-5</v>
      </c>
      <c r="AA16">
        <f t="shared" si="8"/>
        <v>-1.3066358785751575E-4</v>
      </c>
      <c r="AB16">
        <f t="shared" si="8"/>
        <v>-1.8742469248778093E-4</v>
      </c>
      <c r="AC16">
        <f t="shared" si="8"/>
        <v>-2.4418579711826816E-4</v>
      </c>
      <c r="AD16">
        <f t="shared" si="8"/>
        <v>-3.0094690174853334E-4</v>
      </c>
      <c r="AE16">
        <f t="shared" si="8"/>
        <v>-3.5770800637902056E-4</v>
      </c>
      <c r="AF16">
        <f t="shared" si="8"/>
        <v>-4.1446911100928574E-4</v>
      </c>
      <c r="AG16">
        <f t="shared" si="8"/>
        <v>-4.7123021563977296E-4</v>
      </c>
      <c r="AH16">
        <f t="shared" si="8"/>
        <v>-5.2799132027003814E-4</v>
      </c>
    </row>
    <row r="17" spans="1:34" x14ac:dyDescent="0.2">
      <c r="A17">
        <v>13</v>
      </c>
      <c r="B17">
        <f t="shared" si="2"/>
        <v>168</v>
      </c>
      <c r="C17">
        <f t="shared" si="3"/>
        <v>5725.7518527197362</v>
      </c>
      <c r="G17">
        <f>(1-G6/$C$8)/(2*$G$2)</f>
        <v>-1.2857657137521628E-4</v>
      </c>
      <c r="H17">
        <f t="shared" ref="H17:AH17" si="9">(1-H6/$C$8)/(2*$G$2)</f>
        <v>-1.3295450623286041E-4</v>
      </c>
      <c r="I17">
        <f t="shared" si="9"/>
        <v>-1.3733244109048748E-4</v>
      </c>
      <c r="J17">
        <f t="shared" si="9"/>
        <v>-1.4171037594813162E-4</v>
      </c>
      <c r="K17">
        <f t="shared" si="9"/>
        <v>-1.4608831080575868E-4</v>
      </c>
      <c r="L17">
        <f t="shared" si="9"/>
        <v>-1.5046624566338574E-4</v>
      </c>
      <c r="M17">
        <f t="shared" si="9"/>
        <v>-1.5484418052102988E-4</v>
      </c>
      <c r="N17">
        <f t="shared" si="9"/>
        <v>-1.5922211537867402E-4</v>
      </c>
      <c r="O17">
        <f t="shared" si="9"/>
        <v>-1.6360005023630109E-4</v>
      </c>
      <c r="P17">
        <f t="shared" si="9"/>
        <v>-1.6797798509394523E-4</v>
      </c>
      <c r="Q17">
        <f t="shared" si="9"/>
        <v>-1.7235591995157229E-4</v>
      </c>
      <c r="R17">
        <f t="shared" si="9"/>
        <v>-1.7673385480919935E-4</v>
      </c>
      <c r="S17">
        <f t="shared" si="9"/>
        <v>-1.8111178966684349E-4</v>
      </c>
      <c r="T17">
        <f t="shared" si="9"/>
        <v>-1.8548972452448763E-4</v>
      </c>
      <c r="U17">
        <f t="shared" si="9"/>
        <v>-1.898676593821147E-4</v>
      </c>
      <c r="V17">
        <f t="shared" si="9"/>
        <v>-1.9424559423975883E-4</v>
      </c>
      <c r="W17">
        <f t="shared" si="9"/>
        <v>-1.986235290973859E-4</v>
      </c>
      <c r="X17">
        <f t="shared" si="9"/>
        <v>-2.0300146395501296E-4</v>
      </c>
      <c r="Y17">
        <f t="shared" si="9"/>
        <v>-2.073793988126571E-4</v>
      </c>
      <c r="Z17">
        <f t="shared" si="9"/>
        <v>-2.1175733367028416E-4</v>
      </c>
      <c r="AA17">
        <f t="shared" si="9"/>
        <v>-2.161352685279283E-4</v>
      </c>
      <c r="AB17">
        <f t="shared" si="9"/>
        <v>-2.2051320338557244E-4</v>
      </c>
      <c r="AC17">
        <f t="shared" si="9"/>
        <v>-2.2489113824319951E-4</v>
      </c>
      <c r="AD17">
        <f t="shared" si="9"/>
        <v>-2.2926907310082657E-4</v>
      </c>
      <c r="AE17">
        <f t="shared" si="9"/>
        <v>-2.3364700795847071E-4</v>
      </c>
      <c r="AF17">
        <f t="shared" si="9"/>
        <v>-2.3802494281609777E-4</v>
      </c>
      <c r="AG17">
        <f t="shared" si="9"/>
        <v>-2.4240287767374191E-4</v>
      </c>
      <c r="AH17">
        <f t="shared" si="9"/>
        <v>-2.4678081253138608E-4</v>
      </c>
    </row>
    <row r="18" spans="1:34" x14ac:dyDescent="0.2">
      <c r="A18">
        <v>14</v>
      </c>
      <c r="B18">
        <f t="shared" si="2"/>
        <v>195</v>
      </c>
      <c r="C18">
        <f t="shared" si="3"/>
        <v>6166.1943029289469</v>
      </c>
      <c r="G18">
        <f>(1-G7/$C$10)/(3*$G$2)</f>
        <v>-8.5717714250144184E-5</v>
      </c>
      <c r="H18">
        <f t="shared" ref="H18:AH18" si="10">(1-H7/$C$10)/(3*$G$2)</f>
        <v>-8.8636337488562226E-5</v>
      </c>
      <c r="I18">
        <f t="shared" si="10"/>
        <v>-9.1554960726991652E-5</v>
      </c>
      <c r="J18">
        <f t="shared" si="10"/>
        <v>-9.4473583965421078E-5</v>
      </c>
      <c r="K18">
        <f t="shared" si="10"/>
        <v>-9.7392207203839121E-5</v>
      </c>
      <c r="L18">
        <f t="shared" si="10"/>
        <v>-1.0031083044225716E-4</v>
      </c>
      <c r="M18">
        <f t="shared" si="10"/>
        <v>-1.0322945368068659E-4</v>
      </c>
      <c r="N18">
        <f t="shared" si="10"/>
        <v>-1.0614807691911602E-4</v>
      </c>
      <c r="O18">
        <f t="shared" si="10"/>
        <v>-1.0906670015753406E-4</v>
      </c>
      <c r="P18">
        <f t="shared" si="10"/>
        <v>-1.119853233959521E-4</v>
      </c>
      <c r="Q18">
        <f t="shared" si="10"/>
        <v>-1.1490394663438153E-4</v>
      </c>
      <c r="R18">
        <f t="shared" si="10"/>
        <v>-1.1782256987281095E-4</v>
      </c>
      <c r="S18">
        <f t="shared" si="10"/>
        <v>-1.2074119311122899E-4</v>
      </c>
      <c r="T18">
        <f t="shared" si="10"/>
        <v>-1.2365981634964704E-4</v>
      </c>
      <c r="U18">
        <f t="shared" si="10"/>
        <v>-1.2657843958807646E-4</v>
      </c>
      <c r="V18">
        <f t="shared" si="10"/>
        <v>-1.2949706282650589E-4</v>
      </c>
      <c r="W18">
        <f t="shared" si="10"/>
        <v>-1.3241568606492393E-4</v>
      </c>
      <c r="X18">
        <f t="shared" si="10"/>
        <v>-1.3533430930334197E-4</v>
      </c>
      <c r="Y18">
        <f t="shared" si="10"/>
        <v>-1.382529325417714E-4</v>
      </c>
      <c r="Z18">
        <f t="shared" si="10"/>
        <v>-1.4117155578020083E-4</v>
      </c>
      <c r="AA18">
        <f t="shared" si="10"/>
        <v>-1.4409017901860748E-4</v>
      </c>
      <c r="AB18">
        <f t="shared" si="10"/>
        <v>-1.4700880225703691E-4</v>
      </c>
      <c r="AC18">
        <f t="shared" si="10"/>
        <v>-1.4992742549546634E-4</v>
      </c>
      <c r="AD18">
        <f t="shared" si="10"/>
        <v>-1.5284604873389576E-4</v>
      </c>
      <c r="AE18">
        <f t="shared" si="10"/>
        <v>-1.5576467197231381E-4</v>
      </c>
      <c r="AF18">
        <f t="shared" si="10"/>
        <v>-1.5868329521073185E-4</v>
      </c>
      <c r="AG18">
        <f t="shared" si="10"/>
        <v>-1.6160191844916127E-4</v>
      </c>
      <c r="AH18">
        <f t="shared" si="10"/>
        <v>-1.6452054168757932E-4</v>
      </c>
    </row>
    <row r="19" spans="1:34" x14ac:dyDescent="0.2">
      <c r="A19">
        <v>15</v>
      </c>
      <c r="B19">
        <f t="shared" si="2"/>
        <v>224</v>
      </c>
      <c r="C19">
        <f t="shared" si="3"/>
        <v>6606.6367531381566</v>
      </c>
      <c r="G19">
        <f>(1-G8/$C$12)/(4*$G$2)</f>
        <v>-6.4288285687608138E-5</v>
      </c>
      <c r="H19">
        <f t="shared" ref="H19:AH19" si="11">(1-H8/$C$12)/(4*$G$2)</f>
        <v>-6.6477253116430207E-5</v>
      </c>
      <c r="I19">
        <f t="shared" si="11"/>
        <v>-6.8666220545243739E-5</v>
      </c>
      <c r="J19">
        <f t="shared" si="11"/>
        <v>-7.0855187974065809E-5</v>
      </c>
      <c r="K19">
        <f t="shared" si="11"/>
        <v>-7.304415540287934E-5</v>
      </c>
      <c r="L19">
        <f t="shared" si="11"/>
        <v>-7.5233122831692872E-5</v>
      </c>
      <c r="M19">
        <f t="shared" si="11"/>
        <v>-7.7422090260514942E-5</v>
      </c>
      <c r="N19">
        <f t="shared" si="11"/>
        <v>-7.9611057689337012E-5</v>
      </c>
      <c r="O19">
        <f t="shared" si="11"/>
        <v>-8.1800025118150543E-5</v>
      </c>
      <c r="P19">
        <f t="shared" si="11"/>
        <v>-8.3988992546972613E-5</v>
      </c>
      <c r="Q19">
        <f t="shared" si="11"/>
        <v>-8.6177959975786145E-5</v>
      </c>
      <c r="R19">
        <f t="shared" si="11"/>
        <v>-8.8366927404599676E-5</v>
      </c>
      <c r="S19">
        <f t="shared" si="11"/>
        <v>-9.0555894833421746E-5</v>
      </c>
      <c r="T19">
        <f t="shared" si="11"/>
        <v>-9.2744862262243816E-5</v>
      </c>
      <c r="U19">
        <f t="shared" si="11"/>
        <v>-9.4933829691057348E-5</v>
      </c>
      <c r="V19">
        <f t="shared" si="11"/>
        <v>-9.7122797119879417E-5</v>
      </c>
      <c r="W19">
        <f t="shared" si="11"/>
        <v>-9.9311764548692949E-5</v>
      </c>
      <c r="X19">
        <f t="shared" si="11"/>
        <v>-1.0150073197750648E-4</v>
      </c>
      <c r="Y19">
        <f t="shared" si="11"/>
        <v>-1.0368969940632855E-4</v>
      </c>
      <c r="Z19">
        <f t="shared" si="11"/>
        <v>-1.0587866683514208E-4</v>
      </c>
      <c r="AA19">
        <f t="shared" si="11"/>
        <v>-1.0806763426396415E-4</v>
      </c>
      <c r="AB19">
        <f t="shared" si="11"/>
        <v>-1.1025660169278622E-4</v>
      </c>
      <c r="AC19">
        <f t="shared" si="11"/>
        <v>-1.1244556912159975E-4</v>
      </c>
      <c r="AD19">
        <f t="shared" si="11"/>
        <v>-1.1463453655041328E-4</v>
      </c>
      <c r="AE19">
        <f t="shared" si="11"/>
        <v>-1.1682350397923535E-4</v>
      </c>
      <c r="AF19">
        <f t="shared" si="11"/>
        <v>-1.1901247140804889E-4</v>
      </c>
      <c r="AG19">
        <f t="shared" si="11"/>
        <v>-1.2120143883687096E-4</v>
      </c>
      <c r="AH19">
        <f t="shared" si="11"/>
        <v>-1.2339040626569304E-4</v>
      </c>
    </row>
    <row r="20" spans="1:34" x14ac:dyDescent="0.2">
      <c r="A20">
        <v>16</v>
      </c>
      <c r="B20">
        <f t="shared" si="2"/>
        <v>255</v>
      </c>
      <c r="C20">
        <f t="shared" si="3"/>
        <v>7047.0792033473672</v>
      </c>
      <c r="G20">
        <f>(1-G9/$C$14)/(5*$G$2)</f>
        <v>-5.1430628550093342E-5</v>
      </c>
      <c r="H20">
        <f t="shared" ref="H20:AH20" si="12">(1-H9/$C$14)/(5*$G$2)</f>
        <v>-5.3181802493144166E-5</v>
      </c>
      <c r="I20">
        <f t="shared" si="12"/>
        <v>-5.493297643620182E-5</v>
      </c>
      <c r="J20">
        <f t="shared" si="12"/>
        <v>-5.6684150379245814E-5</v>
      </c>
      <c r="K20">
        <f t="shared" si="12"/>
        <v>-5.8435324322303475E-5</v>
      </c>
      <c r="L20">
        <f t="shared" si="12"/>
        <v>-6.018649826536113E-5</v>
      </c>
      <c r="M20">
        <f t="shared" si="12"/>
        <v>-6.1937672208411954E-5</v>
      </c>
      <c r="N20">
        <f t="shared" si="12"/>
        <v>-6.3688846151462784E-5</v>
      </c>
      <c r="O20">
        <f t="shared" si="12"/>
        <v>-6.5440020094520432E-5</v>
      </c>
      <c r="P20">
        <f t="shared" si="12"/>
        <v>-6.7191194037578093E-5</v>
      </c>
      <c r="Q20">
        <f t="shared" si="12"/>
        <v>-6.8942367980635754E-5</v>
      </c>
      <c r="R20">
        <f t="shared" si="12"/>
        <v>-7.0693541923686572E-5</v>
      </c>
      <c r="S20">
        <f t="shared" si="12"/>
        <v>-7.2444715866737402E-5</v>
      </c>
      <c r="T20">
        <f t="shared" si="12"/>
        <v>-7.419588980979505E-5</v>
      </c>
      <c r="U20">
        <f t="shared" si="12"/>
        <v>-7.5947063752845881E-5</v>
      </c>
      <c r="V20">
        <f t="shared" si="12"/>
        <v>-7.7698237695903528E-5</v>
      </c>
      <c r="W20">
        <f t="shared" si="12"/>
        <v>-7.9449411638954359E-5</v>
      </c>
      <c r="X20">
        <f t="shared" si="12"/>
        <v>-8.120058558201202E-5</v>
      </c>
      <c r="Y20">
        <f t="shared" si="12"/>
        <v>-8.2951759525062838E-5</v>
      </c>
      <c r="Z20">
        <f t="shared" si="12"/>
        <v>-8.4702933468120499E-5</v>
      </c>
      <c r="AA20">
        <f t="shared" si="12"/>
        <v>-8.6454107411171316E-5</v>
      </c>
      <c r="AB20">
        <f t="shared" si="12"/>
        <v>-8.8205281354228977E-5</v>
      </c>
      <c r="AC20">
        <f t="shared" si="12"/>
        <v>-8.9956455297272964E-5</v>
      </c>
      <c r="AD20">
        <f t="shared" si="12"/>
        <v>-9.1707629240330625E-5</v>
      </c>
      <c r="AE20">
        <f t="shared" si="12"/>
        <v>-9.3458803183388286E-5</v>
      </c>
      <c r="AF20">
        <f t="shared" si="12"/>
        <v>-9.5209977126445934E-5</v>
      </c>
      <c r="AG20">
        <f t="shared" si="12"/>
        <v>-9.6961151069496765E-5</v>
      </c>
      <c r="AH20">
        <f t="shared" si="12"/>
        <v>-9.8712325012547596E-5</v>
      </c>
    </row>
    <row r="21" spans="1:34" x14ac:dyDescent="0.2">
      <c r="A21">
        <v>17</v>
      </c>
      <c r="B21">
        <f t="shared" si="2"/>
        <v>288</v>
      </c>
      <c r="C21">
        <f t="shared" si="3"/>
        <v>7487.5216535565778</v>
      </c>
    </row>
    <row r="22" spans="1:34" x14ac:dyDescent="0.2">
      <c r="A22">
        <v>18</v>
      </c>
      <c r="B22">
        <f t="shared" si="2"/>
        <v>323</v>
      </c>
      <c r="C22">
        <f t="shared" si="3"/>
        <v>7927.9641037657884</v>
      </c>
      <c r="G22">
        <f>SUM(G16:G20)</f>
        <v>6.7454530488661327E-4</v>
      </c>
      <c r="H22">
        <f t="shared" ref="H22:AH22" si="13">SUM(H16:H20)</f>
        <v>6.0654750078830214E-4</v>
      </c>
      <c r="I22">
        <f t="shared" si="13"/>
        <v>5.3854969668999816E-4</v>
      </c>
      <c r="J22">
        <f t="shared" si="13"/>
        <v>4.7055189259168225E-4</v>
      </c>
      <c r="K22">
        <f t="shared" si="13"/>
        <v>4.0255408849350084E-4</v>
      </c>
      <c r="L22">
        <f t="shared" si="13"/>
        <v>3.3455628439520835E-4</v>
      </c>
      <c r="M22">
        <f t="shared" si="13"/>
        <v>2.6655848029688567E-4</v>
      </c>
      <c r="N22">
        <f t="shared" si="13"/>
        <v>1.9856067619856296E-4</v>
      </c>
      <c r="O22">
        <f t="shared" si="13"/>
        <v>1.305628721002705E-4</v>
      </c>
      <c r="P22">
        <f t="shared" si="13"/>
        <v>6.2565068001952358E-5</v>
      </c>
      <c r="Q22">
        <f t="shared" si="13"/>
        <v>-5.4327360963514867E-6</v>
      </c>
      <c r="R22">
        <f t="shared" si="13"/>
        <v>-7.3430540194537505E-5</v>
      </c>
      <c r="S22">
        <f t="shared" si="13"/>
        <v>-1.4142834429284879E-4</v>
      </c>
      <c r="T22">
        <f t="shared" si="13"/>
        <v>-2.0942614839116689E-4</v>
      </c>
      <c r="U22">
        <f t="shared" si="13"/>
        <v>-2.7742395248946393E-4</v>
      </c>
      <c r="V22">
        <f t="shared" si="13"/>
        <v>-3.4542175658779344E-4</v>
      </c>
      <c r="W22">
        <f t="shared" si="13"/>
        <v>-4.134195606860791E-4</v>
      </c>
      <c r="X22">
        <f t="shared" si="13"/>
        <v>-4.8141736478437159E-4</v>
      </c>
      <c r="Y22">
        <f t="shared" si="13"/>
        <v>-5.4941516888258319E-4</v>
      </c>
      <c r="Z22">
        <f t="shared" si="13"/>
        <v>-6.1741297298099809E-4</v>
      </c>
      <c r="AA22">
        <f t="shared" si="13"/>
        <v>-6.8541077707918703E-4</v>
      </c>
      <c r="AB22">
        <f t="shared" si="13"/>
        <v>-7.5340858117740536E-4</v>
      </c>
      <c r="AC22">
        <f t="shared" si="13"/>
        <v>-8.214063852758067E-4</v>
      </c>
      <c r="AD22">
        <f t="shared" si="13"/>
        <v>-8.8940418937399966E-4</v>
      </c>
      <c r="AE22">
        <f t="shared" si="13"/>
        <v>-9.5740199347242876E-4</v>
      </c>
      <c r="AF22">
        <f t="shared" si="13"/>
        <v>-1.0253997975706102E-3</v>
      </c>
      <c r="AG22">
        <f t="shared" si="13"/>
        <v>-1.0933976016690439E-3</v>
      </c>
      <c r="AH22">
        <f t="shared" si="13"/>
        <v>-1.1613954057672442E-3</v>
      </c>
    </row>
    <row r="23" spans="1:34" x14ac:dyDescent="0.2">
      <c r="A23">
        <v>19</v>
      </c>
      <c r="B23">
        <f t="shared" si="2"/>
        <v>360</v>
      </c>
      <c r="C23">
        <f t="shared" si="3"/>
        <v>8368.406553974999</v>
      </c>
    </row>
    <row r="24" spans="1:34" x14ac:dyDescent="0.2">
      <c r="A24">
        <v>20</v>
      </c>
      <c r="B24">
        <f t="shared" si="2"/>
        <v>399</v>
      </c>
      <c r="C24">
        <f t="shared" si="3"/>
        <v>8808.8490041842088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21D06-11E5-7C4C-BCAA-BA8887B6627E}">
  <dimension ref="A1:E99"/>
  <sheetViews>
    <sheetView tabSelected="1" workbookViewId="0">
      <selection activeCell="E60" sqref="E60"/>
    </sheetView>
  </sheetViews>
  <sheetFormatPr baseColWidth="10" defaultRowHeight="16" x14ac:dyDescent="0.2"/>
  <cols>
    <col min="2" max="2" width="12.1640625" bestFit="1" customWidth="1"/>
    <col min="3" max="3" width="12.1640625" customWidth="1"/>
    <col min="5" max="5" width="11.6640625" style="2" bestFit="1" customWidth="1"/>
  </cols>
  <sheetData>
    <row r="1" spans="1:5" x14ac:dyDescent="0.2">
      <c r="B1" t="s">
        <v>0</v>
      </c>
      <c r="C1">
        <v>440</v>
      </c>
    </row>
    <row r="2" spans="1:5" x14ac:dyDescent="0.2">
      <c r="B2" t="s">
        <v>6</v>
      </c>
      <c r="C2">
        <v>0.57999999999999996</v>
      </c>
    </row>
    <row r="3" spans="1:5" x14ac:dyDescent="0.2">
      <c r="B3" t="s">
        <v>2</v>
      </c>
      <c r="C3">
        <v>1.085</v>
      </c>
    </row>
    <row r="4" spans="1:5" x14ac:dyDescent="0.2">
      <c r="B4" t="s">
        <v>5</v>
      </c>
      <c r="C4">
        <v>0.6</v>
      </c>
    </row>
    <row r="6" spans="1:5" x14ac:dyDescent="0.2">
      <c r="A6">
        <v>37</v>
      </c>
      <c r="B6">
        <f>C1/2/2^($C$2*3*($C$3^(A6-49))/1200)</f>
        <v>219.91694279874059</v>
      </c>
      <c r="C6">
        <f>(1 - $C$4)*(C1/2-B6)</f>
        <v>3.3222880503763007E-2</v>
      </c>
      <c r="D6" s="2">
        <f>C1/2-C6</f>
        <v>219.96677711949624</v>
      </c>
    </row>
    <row r="7" spans="1:5" x14ac:dyDescent="0.2">
      <c r="A7">
        <v>25</v>
      </c>
      <c r="B7">
        <f>D6/2/2^($C$2*3*($C$3^(A7-12-49))/1200)</f>
        <v>109.97752665967379</v>
      </c>
      <c r="C7">
        <f>(1 - $C$4)*(D6/2-B7)</f>
        <v>2.3447600297345165E-3</v>
      </c>
      <c r="D7" s="2">
        <f>D6/2-C7</f>
        <v>109.98104379971839</v>
      </c>
    </row>
    <row r="8" spans="1:5" x14ac:dyDescent="0.2">
      <c r="A8">
        <v>13</v>
      </c>
      <c r="B8">
        <f t="shared" ref="B8:B9" si="0">D7/2/2^($C$2*3*($C$3^(A8-12-49))/1200)</f>
        <v>54.989420742150095</v>
      </c>
      <c r="C8">
        <f t="shared" ref="C8:C9" si="1">(1 - $C$4)*(D7/2-B8)</f>
        <v>4.4046308364045219E-4</v>
      </c>
      <c r="D8" s="2">
        <f t="shared" ref="D8:D9" si="2">D7/2-C8</f>
        <v>54.990081436775554</v>
      </c>
    </row>
    <row r="9" spans="1:5" x14ac:dyDescent="0.2">
      <c r="A9">
        <v>1</v>
      </c>
      <c r="B9">
        <f t="shared" si="0"/>
        <v>27.494833865348795</v>
      </c>
      <c r="C9">
        <f t="shared" si="1"/>
        <v>8.2741215592818662E-5</v>
      </c>
      <c r="D9" s="2">
        <f t="shared" si="2"/>
        <v>27.494957977172184</v>
      </c>
    </row>
    <row r="10" spans="1:5" x14ac:dyDescent="0.2">
      <c r="D10" s="2"/>
    </row>
    <row r="12" spans="1:5" x14ac:dyDescent="0.2">
      <c r="A12">
        <v>1</v>
      </c>
      <c r="B12" s="1">
        <f>D9</f>
        <v>27.494957977172184</v>
      </c>
      <c r="C12" s="1">
        <f>B12</f>
        <v>27.494957977172184</v>
      </c>
      <c r="D12">
        <f>$C$4*(C12-B12)</f>
        <v>0</v>
      </c>
      <c r="E12" s="2">
        <f>B12+D12</f>
        <v>27.494957977172184</v>
      </c>
    </row>
    <row r="13" spans="1:5" x14ac:dyDescent="0.2">
      <c r="A13">
        <v>2</v>
      </c>
      <c r="B13" s="1">
        <f>B12*2^(1/12)</f>
        <v>29.129893257773634</v>
      </c>
      <c r="C13" s="1">
        <f t="shared" ref="C13:C23" si="3">B13</f>
        <v>29.129893257773634</v>
      </c>
      <c r="D13">
        <f t="shared" ref="D13:D23" si="4">$C$4*(C13-B13)</f>
        <v>0</v>
      </c>
      <c r="E13" s="2">
        <f t="shared" ref="E13:E23" si="5">B13+D13</f>
        <v>29.129893257773634</v>
      </c>
    </row>
    <row r="14" spans="1:5" x14ac:dyDescent="0.2">
      <c r="A14">
        <v>3</v>
      </c>
      <c r="B14" s="1">
        <f>B13*2^(1/12)</f>
        <v>30.86204684923683</v>
      </c>
      <c r="C14" s="1">
        <f t="shared" si="3"/>
        <v>30.86204684923683</v>
      </c>
      <c r="D14">
        <f t="shared" si="4"/>
        <v>0</v>
      </c>
      <c r="E14" s="2">
        <f t="shared" si="5"/>
        <v>30.86204684923683</v>
      </c>
    </row>
    <row r="15" spans="1:5" x14ac:dyDescent="0.2">
      <c r="A15">
        <v>4</v>
      </c>
      <c r="B15" s="1">
        <f t="shared" ref="B15:B78" si="6">B14*2^(1/12)</f>
        <v>32.697199653153994</v>
      </c>
      <c r="C15" s="1">
        <f t="shared" si="3"/>
        <v>32.697199653153994</v>
      </c>
      <c r="D15">
        <f t="shared" si="4"/>
        <v>0</v>
      </c>
      <c r="E15" s="2">
        <f t="shared" si="5"/>
        <v>32.697199653153994</v>
      </c>
    </row>
    <row r="16" spans="1:5" x14ac:dyDescent="0.2">
      <c r="A16">
        <v>5</v>
      </c>
      <c r="B16" s="1">
        <f t="shared" si="6"/>
        <v>34.64147632141421</v>
      </c>
      <c r="C16" s="1">
        <f t="shared" si="3"/>
        <v>34.64147632141421</v>
      </c>
      <c r="D16">
        <f t="shared" si="4"/>
        <v>0</v>
      </c>
      <c r="E16" s="2">
        <f t="shared" si="5"/>
        <v>34.64147632141421</v>
      </c>
    </row>
    <row r="17" spans="1:5" x14ac:dyDescent="0.2">
      <c r="A17">
        <v>6</v>
      </c>
      <c r="B17" s="1">
        <f t="shared" si="6"/>
        <v>36.701365696659757</v>
      </c>
      <c r="C17" s="1">
        <f t="shared" si="3"/>
        <v>36.701365696659757</v>
      </c>
      <c r="D17">
        <f t="shared" si="4"/>
        <v>0</v>
      </c>
      <c r="E17" s="2">
        <f t="shared" si="5"/>
        <v>36.701365696659757</v>
      </c>
    </row>
    <row r="18" spans="1:5" x14ac:dyDescent="0.2">
      <c r="A18">
        <v>7</v>
      </c>
      <c r="B18" s="1">
        <f t="shared" si="6"/>
        <v>38.883742468195237</v>
      </c>
      <c r="C18" s="1">
        <f t="shared" si="3"/>
        <v>38.883742468195237</v>
      </c>
      <c r="D18">
        <f t="shared" si="4"/>
        <v>0</v>
      </c>
      <c r="E18" s="2">
        <f t="shared" si="5"/>
        <v>38.883742468195237</v>
      </c>
    </row>
    <row r="19" spans="1:5" x14ac:dyDescent="0.2">
      <c r="A19">
        <v>8</v>
      </c>
      <c r="B19" s="1">
        <f t="shared" si="6"/>
        <v>41.195890115624067</v>
      </c>
      <c r="C19" s="1">
        <f t="shared" si="3"/>
        <v>41.195890115624067</v>
      </c>
      <c r="D19">
        <f t="shared" si="4"/>
        <v>0</v>
      </c>
      <c r="E19" s="2">
        <f t="shared" si="5"/>
        <v>41.195890115624067</v>
      </c>
    </row>
    <row r="20" spans="1:5" x14ac:dyDescent="0.2">
      <c r="A20">
        <v>9</v>
      </c>
      <c r="B20" s="1">
        <f t="shared" si="6"/>
        <v>43.645525216784584</v>
      </c>
      <c r="C20" s="1">
        <f t="shared" si="3"/>
        <v>43.645525216784584</v>
      </c>
      <c r="D20">
        <f t="shared" si="4"/>
        <v>0</v>
      </c>
      <c r="E20" s="2">
        <f t="shared" si="5"/>
        <v>43.645525216784584</v>
      </c>
    </row>
    <row r="21" spans="1:5" x14ac:dyDescent="0.2">
      <c r="A21">
        <v>10</v>
      </c>
      <c r="B21" s="1">
        <f t="shared" si="6"/>
        <v>46.240823201111247</v>
      </c>
      <c r="C21" s="1">
        <f t="shared" si="3"/>
        <v>46.240823201111247</v>
      </c>
      <c r="D21">
        <f t="shared" si="4"/>
        <v>0</v>
      </c>
      <c r="E21" s="2">
        <f t="shared" si="5"/>
        <v>46.240823201111247</v>
      </c>
    </row>
    <row r="22" spans="1:5" x14ac:dyDescent="0.2">
      <c r="A22">
        <v>11</v>
      </c>
      <c r="B22" s="1">
        <f t="shared" si="6"/>
        <v>48.990445634370417</v>
      </c>
      <c r="C22" s="1">
        <f t="shared" si="3"/>
        <v>48.990445634370417</v>
      </c>
      <c r="D22">
        <f t="shared" si="4"/>
        <v>0</v>
      </c>
      <c r="E22" s="2">
        <f t="shared" si="5"/>
        <v>48.990445634370417</v>
      </c>
    </row>
    <row r="23" spans="1:5" x14ac:dyDescent="0.2">
      <c r="A23">
        <v>12</v>
      </c>
      <c r="B23" s="1">
        <f t="shared" si="6"/>
        <v>51.903569125830913</v>
      </c>
      <c r="C23" s="1">
        <f t="shared" si="3"/>
        <v>51.903569125830913</v>
      </c>
      <c r="D23">
        <f t="shared" si="4"/>
        <v>0</v>
      </c>
      <c r="E23" s="2">
        <f t="shared" si="5"/>
        <v>51.903569125830913</v>
      </c>
    </row>
    <row r="24" spans="1:5" x14ac:dyDescent="0.2">
      <c r="A24">
        <v>13</v>
      </c>
      <c r="B24" s="1">
        <f t="shared" si="6"/>
        <v>54.989915954344404</v>
      </c>
      <c r="C24" s="1">
        <f>2*E12*2^($C$2*3*($C$3^(A12-49))/1200)</f>
        <v>54.991017121970046</v>
      </c>
      <c r="D24">
        <f>$C$4*(C24-2*E12)</f>
        <v>6.6070057540628107E-4</v>
      </c>
      <c r="E24" s="2">
        <f>2*E12+D24</f>
        <v>54.990576654919778</v>
      </c>
    </row>
    <row r="25" spans="1:5" x14ac:dyDescent="0.2">
      <c r="A25">
        <v>14</v>
      </c>
      <c r="B25" s="1">
        <f t="shared" si="6"/>
        <v>58.259786515547304</v>
      </c>
      <c r="C25" s="1">
        <f t="shared" ref="C25:C88" si="7">2*E13*2^($C$2*3*($C$3^(A13-49))/1200)</f>
        <v>58.261052328033756</v>
      </c>
      <c r="D25">
        <f t="shared" ref="D25:D88" si="8">$C$4*(C25-2*E13)</f>
        <v>7.5948749189223006E-4</v>
      </c>
      <c r="E25" s="2">
        <f t="shared" ref="E25:E88" si="9">2*E13+D25</f>
        <v>58.26054600303916</v>
      </c>
    </row>
    <row r="26" spans="1:5" x14ac:dyDescent="0.2">
      <c r="A26">
        <v>15</v>
      </c>
      <c r="B26" s="1">
        <f t="shared" si="6"/>
        <v>61.724093698473695</v>
      </c>
      <c r="C26" s="1">
        <f t="shared" si="7"/>
        <v>61.725548773368246</v>
      </c>
      <c r="D26">
        <f t="shared" si="8"/>
        <v>8.7304493675190999E-4</v>
      </c>
      <c r="E26" s="2">
        <f t="shared" si="9"/>
        <v>61.724966743410413</v>
      </c>
    </row>
    <row r="27" spans="1:5" x14ac:dyDescent="0.2">
      <c r="A27">
        <v>16</v>
      </c>
      <c r="B27" s="1">
        <f t="shared" si="6"/>
        <v>65.394399306308017</v>
      </c>
      <c r="C27" s="1">
        <f t="shared" si="7"/>
        <v>65.396071941976885</v>
      </c>
      <c r="D27">
        <f t="shared" si="8"/>
        <v>1.003581401337783E-3</v>
      </c>
      <c r="E27" s="2">
        <f t="shared" si="9"/>
        <v>65.395402887709324</v>
      </c>
    </row>
    <row r="28" spans="1:5" x14ac:dyDescent="0.2">
      <c r="A28">
        <v>17</v>
      </c>
      <c r="B28" s="1">
        <f t="shared" si="6"/>
        <v>69.282952642828448</v>
      </c>
      <c r="C28" s="1">
        <f t="shared" si="7"/>
        <v>69.284875368819741</v>
      </c>
      <c r="D28">
        <f t="shared" si="8"/>
        <v>1.1536355947924903E-3</v>
      </c>
      <c r="E28" s="2">
        <f t="shared" si="9"/>
        <v>69.284106278423209</v>
      </c>
    </row>
    <row r="29" spans="1:5" x14ac:dyDescent="0.2">
      <c r="A29">
        <v>18</v>
      </c>
      <c r="B29" s="1">
        <f t="shared" si="6"/>
        <v>73.402731393319542</v>
      </c>
      <c r="C29" s="1">
        <f t="shared" si="7"/>
        <v>73.404941603019111</v>
      </c>
      <c r="D29">
        <f t="shared" si="8"/>
        <v>1.3261258197587722E-3</v>
      </c>
      <c r="E29" s="2">
        <f t="shared" si="9"/>
        <v>73.404057519139272</v>
      </c>
    </row>
    <row r="30" spans="1:5" x14ac:dyDescent="0.2">
      <c r="A30">
        <v>19</v>
      </c>
      <c r="B30" s="1">
        <f t="shared" si="6"/>
        <v>77.767484936390503</v>
      </c>
      <c r="C30" s="1">
        <f t="shared" si="7"/>
        <v>77.770025614275923</v>
      </c>
      <c r="D30">
        <f t="shared" si="8"/>
        <v>1.5244067312693232E-3</v>
      </c>
      <c r="E30" s="2">
        <f t="shared" si="9"/>
        <v>77.769009343121738</v>
      </c>
    </row>
    <row r="31" spans="1:5" x14ac:dyDescent="0.2">
      <c r="A31">
        <v>20</v>
      </c>
      <c r="B31" s="1">
        <f t="shared" si="6"/>
        <v>82.391780231248163</v>
      </c>
      <c r="C31" s="1">
        <f t="shared" si="7"/>
        <v>82.394700788886126</v>
      </c>
      <c r="D31">
        <f t="shared" si="8"/>
        <v>1.7523345827953562E-3</v>
      </c>
      <c r="E31" s="2">
        <f t="shared" si="9"/>
        <v>82.393532565830924</v>
      </c>
    </row>
    <row r="32" spans="1:5" x14ac:dyDescent="0.2">
      <c r="A32">
        <v>21</v>
      </c>
      <c r="B32" s="1">
        <f t="shared" si="6"/>
        <v>87.291050433569197</v>
      </c>
      <c r="C32" s="1">
        <f t="shared" si="7"/>
        <v>87.294407670616962</v>
      </c>
      <c r="D32">
        <f t="shared" si="8"/>
        <v>2.0143422286764689E-3</v>
      </c>
      <c r="E32" s="2">
        <f t="shared" si="9"/>
        <v>87.293064775797845</v>
      </c>
    </row>
    <row r="33" spans="1:5" x14ac:dyDescent="0.2">
      <c r="A33">
        <v>22</v>
      </c>
      <c r="B33" s="1">
        <f t="shared" si="6"/>
        <v>92.481646402222523</v>
      </c>
      <c r="C33" s="1">
        <f t="shared" si="7"/>
        <v>92.485505611125518</v>
      </c>
      <c r="D33">
        <f t="shared" si="8"/>
        <v>2.3155253418138955E-3</v>
      </c>
      <c r="E33" s="2">
        <f t="shared" si="9"/>
        <v>92.483961927564309</v>
      </c>
    </row>
    <row r="34" spans="1:5" x14ac:dyDescent="0.2">
      <c r="A34">
        <v>23</v>
      </c>
      <c r="B34" s="1">
        <f t="shared" si="6"/>
        <v>97.980891268740862</v>
      </c>
      <c r="C34" s="1">
        <f t="shared" si="7"/>
        <v>97.985327504614105</v>
      </c>
      <c r="D34">
        <f t="shared" si="8"/>
        <v>2.661741523962746E-3</v>
      </c>
      <c r="E34" s="2">
        <f t="shared" si="9"/>
        <v>97.983553010264799</v>
      </c>
    </row>
    <row r="35" spans="1:5" x14ac:dyDescent="0.2">
      <c r="A35">
        <v>24</v>
      </c>
      <c r="B35" s="1">
        <f t="shared" si="6"/>
        <v>103.80713825166185</v>
      </c>
      <c r="C35" s="1">
        <f t="shared" si="7"/>
        <v>103.81223779205585</v>
      </c>
      <c r="D35">
        <f t="shared" si="8"/>
        <v>3.0597242364166278E-3</v>
      </c>
      <c r="E35" s="2">
        <f t="shared" si="9"/>
        <v>103.81019797589825</v>
      </c>
    </row>
    <row r="36" spans="1:5" x14ac:dyDescent="0.2">
      <c r="A36">
        <v>25</v>
      </c>
      <c r="B36" s="1">
        <f t="shared" si="6"/>
        <v>109.97983190868884</v>
      </c>
      <c r="C36" s="1">
        <f>2*E24*2^($C$2*3*($C$3^(A24-49))/1200)</f>
        <v>109.98701540321758</v>
      </c>
      <c r="D36">
        <f>$C$4*(C36-2*E24)</f>
        <v>3.5172560268165397E-3</v>
      </c>
      <c r="E36" s="2">
        <f t="shared" si="9"/>
        <v>109.98467056586637</v>
      </c>
    </row>
    <row r="37" spans="1:5" x14ac:dyDescent="0.2">
      <c r="A37">
        <v>26</v>
      </c>
      <c r="B37" s="1">
        <f t="shared" si="6"/>
        <v>116.51957303109464</v>
      </c>
      <c r="C37" s="1">
        <f t="shared" si="7"/>
        <v>116.52783060689964</v>
      </c>
      <c r="D37">
        <f t="shared" si="8"/>
        <v>4.0431604927931627E-3</v>
      </c>
      <c r="E37" s="2">
        <f t="shared" si="9"/>
        <v>116.52513516657112</v>
      </c>
    </row>
    <row r="38" spans="1:5" x14ac:dyDescent="0.2">
      <c r="A38">
        <v>27</v>
      </c>
      <c r="B38" s="1">
        <f t="shared" si="6"/>
        <v>123.44818739694742</v>
      </c>
      <c r="C38" s="1">
        <f t="shared" si="7"/>
        <v>123.45767965372505</v>
      </c>
      <c r="D38">
        <f t="shared" si="8"/>
        <v>4.6477001425358818E-3</v>
      </c>
      <c r="E38" s="2">
        <f t="shared" si="9"/>
        <v>123.45458118696337</v>
      </c>
    </row>
    <row r="39" spans="1:5" x14ac:dyDescent="0.2">
      <c r="A39">
        <v>28</v>
      </c>
      <c r="B39" s="1">
        <f t="shared" si="6"/>
        <v>130.78879861261606</v>
      </c>
      <c r="C39" s="1">
        <f t="shared" si="7"/>
        <v>130.79971016395362</v>
      </c>
      <c r="D39">
        <f t="shared" si="8"/>
        <v>5.342633120983464E-3</v>
      </c>
      <c r="E39" s="2">
        <f t="shared" si="9"/>
        <v>130.79614840853964</v>
      </c>
    </row>
    <row r="40" spans="1:5" x14ac:dyDescent="0.2">
      <c r="A40">
        <v>29</v>
      </c>
      <c r="B40" s="1">
        <f t="shared" si="6"/>
        <v>138.56590528565692</v>
      </c>
      <c r="C40" s="1">
        <f t="shared" si="7"/>
        <v>138.57844834988285</v>
      </c>
      <c r="D40">
        <f t="shared" si="8"/>
        <v>6.1414758218575113E-3</v>
      </c>
      <c r="E40" s="2">
        <f t="shared" si="9"/>
        <v>138.57435403266828</v>
      </c>
    </row>
    <row r="41" spans="1:5" x14ac:dyDescent="0.2">
      <c r="A41">
        <v>30</v>
      </c>
      <c r="B41" s="1">
        <f t="shared" si="6"/>
        <v>146.80546278663911</v>
      </c>
      <c r="C41" s="1">
        <f t="shared" si="7"/>
        <v>146.81988131465533</v>
      </c>
      <c r="D41">
        <f t="shared" si="8"/>
        <v>7.059765826073771E-3</v>
      </c>
      <c r="E41" s="2">
        <f t="shared" si="9"/>
        <v>146.81517480410463</v>
      </c>
    </row>
    <row r="42" spans="1:5" x14ac:dyDescent="0.2">
      <c r="A42">
        <v>31</v>
      </c>
      <c r="B42" s="1">
        <f t="shared" si="6"/>
        <v>155.53496987278106</v>
      </c>
      <c r="C42" s="1">
        <f t="shared" si="7"/>
        <v>155.55154429318785</v>
      </c>
      <c r="D42">
        <f t="shared" si="8"/>
        <v>8.1153641666219297E-3</v>
      </c>
      <c r="E42" s="2">
        <f t="shared" si="9"/>
        <v>155.5461340504101</v>
      </c>
    </row>
    <row r="43" spans="1:5" x14ac:dyDescent="0.2">
      <c r="A43">
        <v>32</v>
      </c>
      <c r="B43" s="1">
        <f t="shared" si="6"/>
        <v>164.78356046249638</v>
      </c>
      <c r="C43" s="1">
        <f t="shared" si="7"/>
        <v>164.8026131363323</v>
      </c>
      <c r="D43">
        <f t="shared" si="8"/>
        <v>9.3288028022698189E-3</v>
      </c>
      <c r="E43" s="2">
        <f t="shared" si="9"/>
        <v>164.79639393446411</v>
      </c>
    </row>
    <row r="44" spans="1:5" x14ac:dyDescent="0.2">
      <c r="A44">
        <v>33</v>
      </c>
      <c r="B44" s="1">
        <f t="shared" si="6"/>
        <v>174.58210086713845</v>
      </c>
      <c r="C44" s="1">
        <f t="shared" si="7"/>
        <v>174.60400235836909</v>
      </c>
      <c r="D44">
        <f t="shared" si="8"/>
        <v>1.0723684064038253E-2</v>
      </c>
      <c r="E44" s="2">
        <f t="shared" si="9"/>
        <v>174.59685323565972</v>
      </c>
    </row>
    <row r="45" spans="1:5" x14ac:dyDescent="0.2">
      <c r="A45">
        <v>34</v>
      </c>
      <c r="B45" s="1">
        <f t="shared" si="6"/>
        <v>184.9632928044451</v>
      </c>
      <c r="C45" s="1">
        <f t="shared" si="7"/>
        <v>184.98846908821119</v>
      </c>
      <c r="D45">
        <f t="shared" si="8"/>
        <v>1.2327139849543299E-2</v>
      </c>
      <c r="E45" s="2">
        <f t="shared" si="9"/>
        <v>184.98025099497815</v>
      </c>
    </row>
    <row r="46" spans="1:5" x14ac:dyDescent="0.2">
      <c r="A46">
        <v>35</v>
      </c>
      <c r="B46" s="1">
        <f t="shared" si="6"/>
        <v>195.96178253748178</v>
      </c>
      <c r="C46" s="1">
        <f t="shared" si="7"/>
        <v>195.99072328637084</v>
      </c>
      <c r="D46">
        <f t="shared" si="8"/>
        <v>1.4170359504743145E-2</v>
      </c>
      <c r="E46" s="2">
        <f t="shared" si="9"/>
        <v>195.98127638003433</v>
      </c>
    </row>
    <row r="47" spans="1:5" x14ac:dyDescent="0.2">
      <c r="A47">
        <v>36</v>
      </c>
      <c r="B47" s="1">
        <f t="shared" si="6"/>
        <v>207.61427650332377</v>
      </c>
      <c r="C47" s="1">
        <f t="shared" si="7"/>
        <v>207.64754461291329</v>
      </c>
      <c r="D47">
        <f t="shared" si="8"/>
        <v>1.6289196670078353E-2</v>
      </c>
      <c r="E47" s="2">
        <f t="shared" si="9"/>
        <v>207.63668514846657</v>
      </c>
    </row>
    <row r="48" spans="1:5" x14ac:dyDescent="0.2">
      <c r="A48">
        <v>37</v>
      </c>
      <c r="B48" s="1">
        <f t="shared" si="6"/>
        <v>219.95966381737773</v>
      </c>
      <c r="C48" s="3">
        <f t="shared" si="7"/>
        <v>220.00054961820831</v>
      </c>
      <c r="D48">
        <f t="shared" si="8"/>
        <v>1.87250918853465E-2</v>
      </c>
      <c r="E48" s="2">
        <f t="shared" si="9"/>
        <v>219.98806622361809</v>
      </c>
    </row>
    <row r="49" spans="1:5" x14ac:dyDescent="0.2">
      <c r="A49">
        <v>38</v>
      </c>
      <c r="B49" s="1">
        <f t="shared" si="6"/>
        <v>233.03914606218933</v>
      </c>
      <c r="C49" s="1">
        <f t="shared" si="7"/>
        <v>233.08614538362869</v>
      </c>
      <c r="D49">
        <f t="shared" si="8"/>
        <v>2.1525030291871871E-2</v>
      </c>
      <c r="E49" s="2">
        <f t="shared" si="9"/>
        <v>233.07179536343412</v>
      </c>
    </row>
    <row r="50" spans="1:5" x14ac:dyDescent="0.2">
      <c r="A50">
        <v>39</v>
      </c>
      <c r="B50" s="1">
        <f t="shared" si="6"/>
        <v>246.89637479389489</v>
      </c>
      <c r="C50" s="1">
        <f t="shared" si="7"/>
        <v>246.95040180785898</v>
      </c>
      <c r="D50">
        <f t="shared" si="8"/>
        <v>2.4743660359348496E-2</v>
      </c>
      <c r="E50" s="2">
        <f t="shared" si="9"/>
        <v>246.93390603428608</v>
      </c>
    </row>
    <row r="51" spans="1:5" x14ac:dyDescent="0.2">
      <c r="A51">
        <v>40</v>
      </c>
      <c r="B51" s="1">
        <f t="shared" si="6"/>
        <v>261.57759722523218</v>
      </c>
      <c r="C51" s="1">
        <f t="shared" si="7"/>
        <v>261.6397028115037</v>
      </c>
      <c r="D51">
        <f t="shared" si="8"/>
        <v>2.8443596654653902E-2</v>
      </c>
      <c r="E51" s="2">
        <f t="shared" si="9"/>
        <v>261.62074041373393</v>
      </c>
    </row>
    <row r="52" spans="1:5" x14ac:dyDescent="0.2">
      <c r="A52">
        <v>41</v>
      </c>
      <c r="B52" s="1">
        <f t="shared" si="6"/>
        <v>277.13181057131391</v>
      </c>
      <c r="C52" s="1">
        <f t="shared" si="7"/>
        <v>277.20320276349304</v>
      </c>
      <c r="D52">
        <f t="shared" si="8"/>
        <v>3.2696818893884934E-2</v>
      </c>
      <c r="E52" s="2">
        <f t="shared" si="9"/>
        <v>277.18140488423046</v>
      </c>
    </row>
    <row r="53" spans="1:5" x14ac:dyDescent="0.2">
      <c r="A53">
        <v>42</v>
      </c>
      <c r="B53" s="1">
        <f t="shared" si="6"/>
        <v>293.61092557327828</v>
      </c>
      <c r="C53" s="1">
        <f t="shared" si="7"/>
        <v>293.69299306317845</v>
      </c>
      <c r="D53">
        <f t="shared" si="8"/>
        <v>3.7586072981514458E-2</v>
      </c>
      <c r="E53" s="2">
        <f t="shared" si="9"/>
        <v>293.66793568119078</v>
      </c>
    </row>
    <row r="54" spans="1:5" x14ac:dyDescent="0.2">
      <c r="A54">
        <v>43</v>
      </c>
      <c r="B54" s="1">
        <f t="shared" si="6"/>
        <v>311.06993974556218</v>
      </c>
      <c r="C54" s="1">
        <f t="shared" si="7"/>
        <v>311.16427890369272</v>
      </c>
      <c r="D54">
        <f t="shared" si="8"/>
        <v>4.3206481723507294E-2</v>
      </c>
      <c r="E54" s="2">
        <f t="shared" si="9"/>
        <v>311.13547458254374</v>
      </c>
    </row>
    <row r="55" spans="1:5" x14ac:dyDescent="0.2">
      <c r="A55">
        <v>44</v>
      </c>
      <c r="B55" s="1">
        <f t="shared" si="6"/>
        <v>329.56712092499288</v>
      </c>
      <c r="C55" s="1">
        <f t="shared" si="7"/>
        <v>329.67556686328385</v>
      </c>
      <c r="D55">
        <f t="shared" si="8"/>
        <v>4.9667396613381244E-2</v>
      </c>
      <c r="E55" s="2">
        <f t="shared" si="9"/>
        <v>329.64245526554157</v>
      </c>
    </row>
    <row r="56" spans="1:5" x14ac:dyDescent="0.2">
      <c r="A56">
        <v>45</v>
      </c>
      <c r="B56" s="1">
        <f t="shared" si="6"/>
        <v>349.16420173427701</v>
      </c>
      <c r="C56" s="1">
        <f t="shared" si="7"/>
        <v>349.28886401597595</v>
      </c>
      <c r="D56">
        <f t="shared" si="8"/>
        <v>5.7094526793900965E-2</v>
      </c>
      <c r="E56" s="2">
        <f t="shared" si="9"/>
        <v>349.25080099811333</v>
      </c>
    </row>
    <row r="57" spans="1:5" x14ac:dyDescent="0.2">
      <c r="A57">
        <v>46</v>
      </c>
      <c r="B57" s="1">
        <f t="shared" si="6"/>
        <v>369.92658560889038</v>
      </c>
      <c r="C57" s="1">
        <f t="shared" si="7"/>
        <v>370.06988930114557</v>
      </c>
      <c r="D57">
        <f t="shared" si="8"/>
        <v>6.5632386713559754E-2</v>
      </c>
      <c r="E57" s="2">
        <f t="shared" si="9"/>
        <v>370.02613437666986</v>
      </c>
    </row>
    <row r="58" spans="1:5" x14ac:dyDescent="0.2">
      <c r="A58">
        <v>47</v>
      </c>
      <c r="B58" s="1">
        <f t="shared" si="6"/>
        <v>391.92356507496373</v>
      </c>
      <c r="C58" s="1">
        <f t="shared" si="7"/>
        <v>392.08829794377016</v>
      </c>
      <c r="D58">
        <f t="shared" si="8"/>
        <v>7.5447110220898131E-2</v>
      </c>
      <c r="E58" s="2">
        <f t="shared" si="9"/>
        <v>392.03799987028958</v>
      </c>
    </row>
    <row r="59" spans="1:5" x14ac:dyDescent="0.2">
      <c r="A59">
        <v>48</v>
      </c>
      <c r="B59" s="1">
        <f t="shared" si="6"/>
        <v>415.2285530066477</v>
      </c>
      <c r="C59" s="1">
        <f t="shared" si="7"/>
        <v>415.41791977360174</v>
      </c>
      <c r="D59">
        <f t="shared" si="8"/>
        <v>8.6729686001160641E-2</v>
      </c>
      <c r="E59" s="2">
        <f t="shared" si="9"/>
        <v>415.36009998293429</v>
      </c>
    </row>
    <row r="60" spans="1:5" x14ac:dyDescent="0.2">
      <c r="A60">
        <v>49</v>
      </c>
      <c r="B60" s="1">
        <f t="shared" si="6"/>
        <v>439.91932763475563</v>
      </c>
      <c r="C60" s="1">
        <f t="shared" si="7"/>
        <v>440.14230057287915</v>
      </c>
      <c r="D60">
        <f t="shared" si="8"/>
        <v>9.9700875385781276E-2</v>
      </c>
      <c r="E60" s="2">
        <f t="shared" si="9"/>
        <v>440.07583332262197</v>
      </c>
    </row>
    <row r="61" spans="1:5" x14ac:dyDescent="0.2">
      <c r="A61">
        <v>50</v>
      </c>
      <c r="B61" s="1">
        <f t="shared" si="6"/>
        <v>466.07829212437883</v>
      </c>
      <c r="C61" s="1">
        <f t="shared" si="7"/>
        <v>466.33460905024901</v>
      </c>
      <c r="D61">
        <f t="shared" si="8"/>
        <v>0.11461099402846457</v>
      </c>
      <c r="E61" s="2">
        <f t="shared" si="9"/>
        <v>466.25820172089669</v>
      </c>
    </row>
    <row r="62" spans="1:5" x14ac:dyDescent="0.2">
      <c r="A62">
        <v>51</v>
      </c>
      <c r="B62" s="1">
        <f t="shared" si="6"/>
        <v>493.79274958778996</v>
      </c>
      <c r="C62" s="1">
        <f t="shared" si="7"/>
        <v>494.08739740449067</v>
      </c>
      <c r="D62">
        <f t="shared" si="8"/>
        <v>0.13175120155110562</v>
      </c>
      <c r="E62" s="2">
        <f t="shared" si="9"/>
        <v>493.99956327012325</v>
      </c>
    </row>
    <row r="63" spans="1:5" x14ac:dyDescent="0.2">
      <c r="A63">
        <v>52</v>
      </c>
      <c r="B63" s="1">
        <f t="shared" si="6"/>
        <v>523.15519445046459</v>
      </c>
      <c r="C63" s="1">
        <f t="shared" si="7"/>
        <v>523.49390603506231</v>
      </c>
      <c r="D63">
        <f t="shared" si="8"/>
        <v>0.15145512455667356</v>
      </c>
      <c r="E63" s="2">
        <f t="shared" si="9"/>
        <v>523.39293595202457</v>
      </c>
    </row>
    <row r="64" spans="1:5" x14ac:dyDescent="0.2">
      <c r="A64">
        <v>53</v>
      </c>
      <c r="B64" s="1">
        <f t="shared" si="6"/>
        <v>554.26362114262804</v>
      </c>
      <c r="C64" s="1">
        <f t="shared" si="7"/>
        <v>554.65298696760442</v>
      </c>
      <c r="D64">
        <f t="shared" si="8"/>
        <v>0.17410631948609989</v>
      </c>
      <c r="E64" s="2">
        <f t="shared" si="9"/>
        <v>554.53691608794702</v>
      </c>
    </row>
    <row r="65" spans="1:5" x14ac:dyDescent="0.2">
      <c r="A65">
        <v>54</v>
      </c>
      <c r="B65" s="1">
        <f t="shared" si="6"/>
        <v>587.22185114655679</v>
      </c>
      <c r="C65" s="1">
        <f t="shared" si="7"/>
        <v>587.66944761169054</v>
      </c>
      <c r="D65">
        <f t="shared" si="8"/>
        <v>0.20014574958538559</v>
      </c>
      <c r="E65" s="2">
        <f t="shared" si="9"/>
        <v>587.536017111967</v>
      </c>
    </row>
    <row r="66" spans="1:5" x14ac:dyDescent="0.2">
      <c r="A66">
        <v>55</v>
      </c>
      <c r="B66" s="1">
        <f t="shared" si="6"/>
        <v>622.13987949112459</v>
      </c>
      <c r="C66" s="1">
        <f t="shared" si="7"/>
        <v>622.65441646954855</v>
      </c>
      <c r="D66">
        <f t="shared" si="8"/>
        <v>0.23008038267664688</v>
      </c>
      <c r="E66" s="2">
        <f t="shared" si="9"/>
        <v>622.50102954776412</v>
      </c>
    </row>
    <row r="67" spans="1:5" x14ac:dyDescent="0.2">
      <c r="A67">
        <v>56</v>
      </c>
      <c r="B67" s="1">
        <f t="shared" si="6"/>
        <v>659.13424184998598</v>
      </c>
      <c r="C67" s="1">
        <f t="shared" si="7"/>
        <v>659.72573232778393</v>
      </c>
      <c r="D67">
        <f t="shared" si="8"/>
        <v>0.26449307802047312</v>
      </c>
      <c r="E67" s="2">
        <f t="shared" si="9"/>
        <v>659.54940360910359</v>
      </c>
    </row>
    <row r="68" spans="1:5" x14ac:dyDescent="0.2">
      <c r="A68">
        <v>57</v>
      </c>
      <c r="B68" s="1">
        <f t="shared" si="6"/>
        <v>698.32840346855426</v>
      </c>
      <c r="C68" s="1">
        <f t="shared" si="7"/>
        <v>699.00835858938854</v>
      </c>
      <c r="D68">
        <f t="shared" si="8"/>
        <v>0.30405395589712042</v>
      </c>
      <c r="E68" s="2">
        <f t="shared" si="9"/>
        <v>698.80565595212374</v>
      </c>
    </row>
    <row r="69" spans="1:5" x14ac:dyDescent="0.2">
      <c r="A69">
        <v>58</v>
      </c>
      <c r="B69" s="1">
        <f t="shared" si="6"/>
        <v>739.85317121778098</v>
      </c>
      <c r="C69" s="1">
        <f t="shared" si="7"/>
        <v>740.63482454117911</v>
      </c>
      <c r="D69">
        <f t="shared" si="8"/>
        <v>0.34953347270363794</v>
      </c>
      <c r="E69" s="2">
        <f t="shared" si="9"/>
        <v>740.4018022260434</v>
      </c>
    </row>
    <row r="70" spans="1:5" x14ac:dyDescent="0.2">
      <c r="A70">
        <v>59</v>
      </c>
      <c r="B70" s="1">
        <f t="shared" si="6"/>
        <v>783.84713014992781</v>
      </c>
      <c r="C70" s="1">
        <f t="shared" si="7"/>
        <v>784.74569550382387</v>
      </c>
      <c r="D70">
        <f t="shared" si="8"/>
        <v>0.40181745794682228</v>
      </c>
      <c r="E70" s="2">
        <f t="shared" si="9"/>
        <v>784.47781719852594</v>
      </c>
    </row>
    <row r="71" spans="1:5" x14ac:dyDescent="0.2">
      <c r="A71">
        <v>60</v>
      </c>
      <c r="B71" s="1">
        <f t="shared" si="6"/>
        <v>830.45710601329574</v>
      </c>
      <c r="C71" s="1">
        <f t="shared" si="7"/>
        <v>831.49007397951812</v>
      </c>
      <c r="D71">
        <f t="shared" si="8"/>
        <v>0.46192440818972497</v>
      </c>
      <c r="E71" s="2">
        <f t="shared" si="9"/>
        <v>831.18212437405828</v>
      </c>
    </row>
    <row r="72" spans="1:5" x14ac:dyDescent="0.2">
      <c r="A72">
        <v>61</v>
      </c>
      <c r="B72" s="1">
        <f t="shared" si="6"/>
        <v>879.83865526951161</v>
      </c>
      <c r="C72" s="1">
        <f t="shared" si="7"/>
        <v>881.03671957488973</v>
      </c>
      <c r="D72">
        <f t="shared" si="8"/>
        <v>0.53103175778746847</v>
      </c>
      <c r="E72" s="2">
        <f t="shared" si="9"/>
        <v>880.6826984030314</v>
      </c>
    </row>
    <row r="73" spans="1:5" x14ac:dyDescent="0.2">
      <c r="A73">
        <v>62</v>
      </c>
      <c r="B73" s="1">
        <f t="shared" si="6"/>
        <v>932.15658424875812</v>
      </c>
      <c r="C73" s="1">
        <f t="shared" si="7"/>
        <v>933.53386146484411</v>
      </c>
      <c r="D73">
        <f t="shared" si="8"/>
        <v>0.61047481383043301</v>
      </c>
      <c r="E73" s="2">
        <f t="shared" si="9"/>
        <v>933.12687825562386</v>
      </c>
    </row>
    <row r="74" spans="1:5" x14ac:dyDescent="0.2">
      <c r="A74">
        <v>63</v>
      </c>
      <c r="B74" s="1">
        <f t="shared" si="6"/>
        <v>987.58549917558048</v>
      </c>
      <c r="C74" s="1">
        <f t="shared" si="7"/>
        <v>989.16880488938853</v>
      </c>
      <c r="D74">
        <f t="shared" si="8"/>
        <v>0.70180700948521912</v>
      </c>
      <c r="E74" s="2">
        <f t="shared" si="9"/>
        <v>988.70093354973176</v>
      </c>
    </row>
    <row r="75" spans="1:5" x14ac:dyDescent="0.2">
      <c r="A75">
        <v>64</v>
      </c>
      <c r="B75" s="1">
        <f t="shared" si="6"/>
        <v>1046.3103889009299</v>
      </c>
      <c r="C75" s="1">
        <f t="shared" si="7"/>
        <v>1048.1305530771067</v>
      </c>
      <c r="D75">
        <f t="shared" si="8"/>
        <v>0.80680870383453107</v>
      </c>
      <c r="E75" s="2">
        <f t="shared" si="9"/>
        <v>1047.5926806078837</v>
      </c>
    </row>
    <row r="76" spans="1:5" x14ac:dyDescent="0.2">
      <c r="A76">
        <v>65</v>
      </c>
      <c r="B76" s="1">
        <f t="shared" si="6"/>
        <v>1108.5272422852568</v>
      </c>
      <c r="C76" s="1">
        <f t="shared" si="7"/>
        <v>1110.6197107176815</v>
      </c>
      <c r="D76">
        <f t="shared" si="8"/>
        <v>0.92752712507249269</v>
      </c>
      <c r="E76" s="2">
        <f t="shared" si="9"/>
        <v>1110.0013593009664</v>
      </c>
    </row>
    <row r="77" spans="1:5" x14ac:dyDescent="0.2">
      <c r="A77">
        <v>66</v>
      </c>
      <c r="B77" s="1">
        <f t="shared" si="6"/>
        <v>1174.4437022931145</v>
      </c>
      <c r="C77" s="1">
        <f t="shared" si="7"/>
        <v>1176.849228288982</v>
      </c>
      <c r="D77">
        <f t="shared" si="8"/>
        <v>1.0663164390287874</v>
      </c>
      <c r="E77" s="2">
        <f t="shared" si="9"/>
        <v>1176.1383506629627</v>
      </c>
    </row>
    <row r="78" spans="1:5" x14ac:dyDescent="0.2">
      <c r="A78">
        <v>67</v>
      </c>
      <c r="B78" s="1">
        <f t="shared" si="6"/>
        <v>1244.2797589822501</v>
      </c>
      <c r="C78" s="1">
        <f t="shared" si="7"/>
        <v>1247.0451988455061</v>
      </c>
      <c r="D78">
        <f t="shared" si="8"/>
        <v>1.2258838499867124</v>
      </c>
      <c r="E78" s="2">
        <f t="shared" si="9"/>
        <v>1246.227942945515</v>
      </c>
    </row>
    <row r="79" spans="1:5" x14ac:dyDescent="0.2">
      <c r="A79">
        <v>68</v>
      </c>
      <c r="B79" s="1">
        <f t="shared" ref="B79:B99" si="10">B78*2^(1/12)</f>
        <v>1318.2684836999729</v>
      </c>
      <c r="C79" s="1">
        <f t="shared" si="7"/>
        <v>1321.4477116281641</v>
      </c>
      <c r="D79">
        <f t="shared" si="8"/>
        <v>1.4093426459741749</v>
      </c>
      <c r="E79" s="2">
        <f t="shared" si="9"/>
        <v>1320.5081498641814</v>
      </c>
    </row>
    <row r="80" spans="1:5" x14ac:dyDescent="0.2">
      <c r="A80">
        <v>69</v>
      </c>
      <c r="B80" s="1">
        <f t="shared" si="10"/>
        <v>1396.6568069371094</v>
      </c>
      <c r="C80" s="1">
        <f t="shared" si="7"/>
        <v>1400.3117673036506</v>
      </c>
      <c r="D80">
        <f t="shared" si="8"/>
        <v>1.6202732396418924</v>
      </c>
      <c r="E80" s="2">
        <f t="shared" si="9"/>
        <v>1399.2315851438893</v>
      </c>
    </row>
    <row r="81" spans="1:5" x14ac:dyDescent="0.2">
      <c r="A81">
        <v>70</v>
      </c>
      <c r="B81" s="1">
        <f t="shared" si="10"/>
        <v>1479.7063424355629</v>
      </c>
      <c r="C81" s="1">
        <f t="shared" si="7"/>
        <v>1483.9082601457178</v>
      </c>
      <c r="D81">
        <f t="shared" si="8"/>
        <v>1.8627934161786015</v>
      </c>
      <c r="E81" s="2">
        <f t="shared" si="9"/>
        <v>1482.6663978682654</v>
      </c>
    </row>
    <row r="82" spans="1:5" x14ac:dyDescent="0.2">
      <c r="A82">
        <v>71</v>
      </c>
      <c r="B82" s="1">
        <f t="shared" si="10"/>
        <v>1567.6942602998565</v>
      </c>
      <c r="C82" s="1">
        <f t="shared" si="7"/>
        <v>1572.5250330383981</v>
      </c>
      <c r="D82">
        <f t="shared" si="8"/>
        <v>2.1416391848077181</v>
      </c>
      <c r="E82" s="2">
        <f t="shared" si="9"/>
        <v>1571.0972735818596</v>
      </c>
    </row>
    <row r="83" spans="1:5" x14ac:dyDescent="0.2">
      <c r="A83">
        <v>72</v>
      </c>
      <c r="B83" s="1">
        <f t="shared" si="10"/>
        <v>1660.9142120265926</v>
      </c>
      <c r="C83" s="1">
        <f t="shared" si="7"/>
        <v>1666.468011821745</v>
      </c>
      <c r="D83">
        <f t="shared" si="8"/>
        <v>2.4622578441770657</v>
      </c>
      <c r="E83" s="2">
        <f t="shared" si="9"/>
        <v>1664.8265065922935</v>
      </c>
    </row>
    <row r="84" spans="1:5" x14ac:dyDescent="0.2">
      <c r="A84">
        <v>73</v>
      </c>
      <c r="B84" s="1">
        <f t="shared" si="10"/>
        <v>1759.6773105390246</v>
      </c>
      <c r="C84" s="1">
        <f t="shared" si="7"/>
        <v>1766.0836453596919</v>
      </c>
      <c r="D84">
        <f t="shared" si="8"/>
        <v>2.8309491321774658</v>
      </c>
      <c r="E84" s="2">
        <f t="shared" si="9"/>
        <v>1764.1963459382403</v>
      </c>
    </row>
    <row r="85" spans="1:5" x14ac:dyDescent="0.2">
      <c r="A85">
        <v>74</v>
      </c>
      <c r="B85" s="1">
        <f t="shared" si="10"/>
        <v>1864.3131684975176</v>
      </c>
      <c r="C85" s="1">
        <f t="shared" si="7"/>
        <v>1871.678524745357</v>
      </c>
      <c r="D85">
        <f t="shared" si="8"/>
        <v>3.2548609404655506</v>
      </c>
      <c r="E85" s="2">
        <f t="shared" si="9"/>
        <v>1869.5086174517132</v>
      </c>
    </row>
    <row r="86" spans="1:5" x14ac:dyDescent="0.2">
      <c r="A86">
        <v>75</v>
      </c>
      <c r="B86" s="1">
        <f t="shared" si="10"/>
        <v>1975.1709983511623</v>
      </c>
      <c r="C86" s="1">
        <f t="shared" si="7"/>
        <v>1983.6390542047236</v>
      </c>
      <c r="D86">
        <f t="shared" si="8"/>
        <v>3.7423122631560544</v>
      </c>
      <c r="E86" s="2">
        <f t="shared" si="9"/>
        <v>1981.1441793626195</v>
      </c>
    </row>
    <row r="87" spans="1:5" x14ac:dyDescent="0.2">
      <c r="A87">
        <v>76</v>
      </c>
      <c r="B87" s="1">
        <f t="shared" si="10"/>
        <v>2092.6207778018611</v>
      </c>
      <c r="C87" s="1">
        <f t="shared" si="7"/>
        <v>2102.3567650854957</v>
      </c>
      <c r="D87">
        <f t="shared" si="8"/>
        <v>4.302842321836942</v>
      </c>
      <c r="E87" s="2">
        <f t="shared" si="9"/>
        <v>2099.4882035376045</v>
      </c>
    </row>
    <row r="88" spans="1:5" x14ac:dyDescent="0.2">
      <c r="A88">
        <v>77</v>
      </c>
      <c r="B88" s="1">
        <f t="shared" si="10"/>
        <v>2217.0544845705149</v>
      </c>
      <c r="C88" s="1">
        <f t="shared" si="7"/>
        <v>2228.2484290560856</v>
      </c>
      <c r="D88">
        <f t="shared" si="8"/>
        <v>4.9474262724916116</v>
      </c>
      <c r="E88" s="2">
        <f t="shared" si="9"/>
        <v>2224.9501448744245</v>
      </c>
    </row>
    <row r="89" spans="1:5" x14ac:dyDescent="0.2">
      <c r="A89">
        <v>78</v>
      </c>
      <c r="B89" s="1">
        <f t="shared" si="10"/>
        <v>2348.8874045862303</v>
      </c>
      <c r="C89" s="1">
        <f t="shared" ref="C89:C99" si="11">2*E77*2^($C$2*3*($C$3^(A77-49))/1200)</f>
        <v>2361.7578551557131</v>
      </c>
      <c r="D89">
        <f t="shared" ref="D89:D99" si="12">$C$4*(C89-2*E77)</f>
        <v>5.6886922978726036</v>
      </c>
      <c r="E89" s="2">
        <f t="shared" ref="E89:E99" si="13">2*E77+D89</f>
        <v>2357.9653936237978</v>
      </c>
    </row>
    <row r="90" spans="1:5" x14ac:dyDescent="0.2">
      <c r="A90">
        <v>79</v>
      </c>
      <c r="B90" s="1">
        <f t="shared" si="10"/>
        <v>2488.5595179645015</v>
      </c>
      <c r="C90" s="1">
        <f t="shared" si="11"/>
        <v>2503.3578388144706</v>
      </c>
      <c r="D90">
        <f t="shared" si="12"/>
        <v>6.5411717540643624</v>
      </c>
      <c r="E90" s="2">
        <f t="shared" si="13"/>
        <v>2498.9970576450942</v>
      </c>
    </row>
    <row r="91" spans="1:5" x14ac:dyDescent="0.2">
      <c r="A91">
        <v>80</v>
      </c>
      <c r="B91" s="1">
        <f t="shared" si="10"/>
        <v>2636.5369673999471</v>
      </c>
      <c r="C91" s="1">
        <f t="shared" si="11"/>
        <v>2653.5522788309822</v>
      </c>
      <c r="D91">
        <f t="shared" si="12"/>
        <v>7.5215874615716523</v>
      </c>
      <c r="E91" s="2">
        <f t="shared" si="13"/>
        <v>2648.5378871899343</v>
      </c>
    </row>
    <row r="92" spans="1:5" x14ac:dyDescent="0.2">
      <c r="A92">
        <v>81</v>
      </c>
      <c r="B92" s="1">
        <f t="shared" si="10"/>
        <v>2793.3136138742207</v>
      </c>
      <c r="C92" s="1">
        <f t="shared" si="11"/>
        <v>2812.878480336753</v>
      </c>
      <c r="D92">
        <f t="shared" si="12"/>
        <v>8.6491860293845999</v>
      </c>
      <c r="E92" s="2">
        <f t="shared" si="13"/>
        <v>2807.1123563171632</v>
      </c>
    </row>
    <row r="93" spans="1:5" x14ac:dyDescent="0.2">
      <c r="A93">
        <v>82</v>
      </c>
      <c r="B93" s="1">
        <f t="shared" si="10"/>
        <v>2959.4126848711276</v>
      </c>
      <c r="C93" s="1">
        <f t="shared" si="11"/>
        <v>2981.9096641151295</v>
      </c>
      <c r="D93">
        <f t="shared" si="12"/>
        <v>9.9461210271591884</v>
      </c>
      <c r="E93" s="2">
        <f t="shared" si="13"/>
        <v>2975.2789167636902</v>
      </c>
    </row>
    <row r="94" spans="1:5" x14ac:dyDescent="0.2">
      <c r="A94">
        <v>83</v>
      </c>
      <c r="B94" s="1">
        <f t="shared" si="10"/>
        <v>3135.3885205997149</v>
      </c>
      <c r="C94" s="1">
        <f t="shared" si="11"/>
        <v>3161.2577053263008</v>
      </c>
      <c r="D94">
        <f t="shared" si="12"/>
        <v>11.437894897548995</v>
      </c>
      <c r="E94" s="2">
        <f t="shared" si="13"/>
        <v>3153.6324420612682</v>
      </c>
    </row>
    <row r="95" spans="1:5" x14ac:dyDescent="0.2">
      <c r="A95">
        <v>84</v>
      </c>
      <c r="B95" s="1">
        <f t="shared" si="10"/>
        <v>3321.8284240531871</v>
      </c>
      <c r="C95" s="1">
        <f t="shared" si="11"/>
        <v>3351.576127773219</v>
      </c>
      <c r="D95">
        <f t="shared" si="12"/>
        <v>13.153868753179177</v>
      </c>
      <c r="E95" s="2">
        <f t="shared" si="13"/>
        <v>3342.8068819377663</v>
      </c>
    </row>
    <row r="96" spans="1:5" x14ac:dyDescent="0.2">
      <c r="A96">
        <v>85</v>
      </c>
      <c r="B96" s="1">
        <f t="shared" si="10"/>
        <v>3519.354621078051</v>
      </c>
      <c r="C96" s="1">
        <f t="shared" si="11"/>
        <v>3553.6060792447015</v>
      </c>
      <c r="D96">
        <f t="shared" si="12"/>
        <v>15.128032420932595</v>
      </c>
      <c r="E96" s="2">
        <f t="shared" si="13"/>
        <v>3543.5207242974129</v>
      </c>
    </row>
    <row r="97" spans="1:5" x14ac:dyDescent="0.2">
      <c r="A97">
        <v>86</v>
      </c>
      <c r="B97" s="1">
        <f t="shared" si="10"/>
        <v>3728.626336995037</v>
      </c>
      <c r="C97" s="1">
        <f t="shared" si="11"/>
        <v>3768.0155707826216</v>
      </c>
      <c r="D97">
        <f t="shared" si="12"/>
        <v>17.399001527517065</v>
      </c>
      <c r="E97" s="2">
        <f t="shared" si="13"/>
        <v>3756.4162364309436</v>
      </c>
    </row>
    <row r="98" spans="1:5" x14ac:dyDescent="0.2">
      <c r="A98">
        <v>87</v>
      </c>
      <c r="B98" s="1">
        <f t="shared" si="10"/>
        <v>3950.3419967023265</v>
      </c>
      <c r="C98" s="1">
        <f t="shared" si="11"/>
        <v>3995.6413057629038</v>
      </c>
      <c r="D98">
        <f t="shared" si="12"/>
        <v>20.011768222598857</v>
      </c>
      <c r="E98" s="2">
        <f t="shared" si="13"/>
        <v>3982.3001269478377</v>
      </c>
    </row>
    <row r="99" spans="1:5" x14ac:dyDescent="0.2">
      <c r="A99">
        <v>88</v>
      </c>
      <c r="B99" s="1">
        <f t="shared" si="10"/>
        <v>4185.241555603724</v>
      </c>
      <c r="C99" s="1">
        <f t="shared" si="11"/>
        <v>4237.339732957631</v>
      </c>
      <c r="D99">
        <f t="shared" si="12"/>
        <v>23.01799552945322</v>
      </c>
      <c r="E99" s="2">
        <f t="shared" si="13"/>
        <v>4221.9944026046624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2021-03-07T21:21:06Z</dcterms:created>
  <dcterms:modified xsi:type="dcterms:W3CDTF">2021-03-24T07:29:54Z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2021-03-07T21:21:07Z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5d8efee3-457c-46ce-a324-344aac5e8487</vt:lpwstr>
  </property>
  <property fmtid="{D5CDD505-2E9C-101B-9397-08002B2CF9AE}" pid="8" name="MSIP_Label_d2db9220-a04a-4f06-aab9-80cbe5287fb3_ContentBits">
    <vt:lpwstr>1</vt:lpwstr>
  </property>
</Properties>
</file>