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xamensarbete\"/>
    </mc:Choice>
  </mc:AlternateContent>
  <xr:revisionPtr revIDLastSave="0" documentId="13_ncr:1_{5E1D8896-1175-4DA2-A2D2-64D21FF9EC85}" xr6:coauthVersionLast="36" xr6:coauthVersionMax="36" xr10:uidLastSave="{00000000-0000-0000-0000-000000000000}"/>
  <bookViews>
    <workbookView xWindow="0" yWindow="840" windowWidth="28800" windowHeight="11955" xr2:uid="{F4A58B94-7ED8-42E5-8160-295C47C7785C}"/>
  </bookViews>
  <sheets>
    <sheet name="Main" sheetId="3" r:id="rId1"/>
    <sheet name="Data" sheetId="7" r:id="rId2"/>
    <sheet name="RIC" sheetId="1" r:id="rId3"/>
    <sheet name="BID" sheetId="5" r:id="rId4"/>
    <sheet name="ASK" sheetId="6" r:id="rId5"/>
    <sheet name="Tables" sheetId="2" r:id="rId6"/>
    <sheet name="Dropdown" sheetId="4" r:id="rId7"/>
  </sheets>
  <externalReferences>
    <externalReference r:id="rId8"/>
  </externalReferences>
  <definedNames>
    <definedName name="FXswapsSettings">OFFSET(Dropdown!$B$3,0,0,COUNTA(Dropdown!$B$3:$B$50),1)</definedName>
    <definedName name="_xlnm.Print_Area" localSheetId="2">RIC!$A$1:$T$75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7" i="3" s="1"/>
  <c r="C9" i="3"/>
  <c r="C3" i="3"/>
  <c r="C4" i="3"/>
  <c r="B4" i="4"/>
  <c r="B5" i="4"/>
  <c r="B6" i="4"/>
  <c r="B7" i="4"/>
  <c r="B8" i="4"/>
  <c r="B9" i="4"/>
  <c r="B10" i="4"/>
  <c r="B11" i="4"/>
  <c r="B3" i="4"/>
  <c r="A1" i="5"/>
  <c r="C8" i="3" l="1"/>
  <c r="C11" i="7"/>
  <c r="C19" i="7"/>
  <c r="C13" i="7"/>
  <c r="C21" i="7"/>
  <c r="C14" i="7"/>
  <c r="C22" i="7"/>
  <c r="C15" i="7"/>
  <c r="C10" i="7"/>
  <c r="C12" i="7"/>
  <c r="C16" i="7"/>
  <c r="C17" i="7"/>
  <c r="C18" i="7"/>
  <c r="C20" i="7"/>
  <c r="C17" i="3"/>
  <c r="E8" i="3"/>
  <c r="C24" i="7"/>
  <c r="C33" i="7"/>
  <c r="C41" i="7"/>
  <c r="C49" i="7"/>
  <c r="C26" i="7"/>
  <c r="C34" i="7"/>
  <c r="C42" i="7"/>
  <c r="C50" i="7"/>
  <c r="C27" i="7"/>
  <c r="C35" i="7"/>
  <c r="C43" i="7"/>
  <c r="C51" i="7"/>
  <c r="C28" i="7"/>
  <c r="C36" i="7"/>
  <c r="C44" i="7"/>
  <c r="C52" i="7"/>
  <c r="C29" i="7"/>
  <c r="C37" i="7"/>
  <c r="C45" i="7"/>
  <c r="C53" i="7"/>
  <c r="C25" i="7"/>
  <c r="C30" i="7"/>
  <c r="C38" i="7"/>
  <c r="C46" i="7"/>
  <c r="C54" i="7"/>
  <c r="C31" i="7"/>
  <c r="C39" i="7"/>
  <c r="C47" i="7"/>
  <c r="C32" i="7"/>
  <c r="C40" i="7"/>
  <c r="C48" i="7"/>
  <c r="C23" i="7"/>
  <c r="C15" i="3"/>
  <c r="E15" i="3"/>
  <c r="E12" i="3"/>
  <c r="C12" i="3"/>
  <c r="C13" i="3"/>
  <c r="E13" i="3"/>
  <c r="C10" i="3"/>
  <c r="C11" i="3" s="1"/>
  <c r="E10" i="3"/>
  <c r="E11" i="3" s="1"/>
  <c r="W9" i="2"/>
  <c r="W10" i="2"/>
  <c r="W11" i="2"/>
  <c r="W8" i="2"/>
  <c r="W4" i="2"/>
  <c r="W5" i="2"/>
  <c r="W6" i="2"/>
  <c r="W7" i="2"/>
  <c r="W3" i="2"/>
  <c r="X9" i="2"/>
  <c r="X10" i="2"/>
  <c r="X11" i="2"/>
  <c r="X8" i="2"/>
  <c r="X5" i="2"/>
  <c r="X6" i="2"/>
  <c r="X4" i="2"/>
  <c r="X7" i="2"/>
  <c r="X3" i="2"/>
  <c r="V4" i="2" l="1"/>
  <c r="V5" i="2"/>
  <c r="V6" i="2"/>
  <c r="V9" i="2"/>
  <c r="V10" i="2"/>
  <c r="V11" i="2"/>
  <c r="V7" i="2"/>
  <c r="V8" i="2"/>
  <c r="V3" i="2"/>
  <c r="I7" i="2"/>
  <c r="H7" i="2"/>
  <c r="G7" i="2"/>
  <c r="I6" i="2"/>
  <c r="H6" i="2"/>
  <c r="I5" i="2"/>
  <c r="H5" i="2"/>
  <c r="G5" i="2"/>
  <c r="I4" i="2"/>
  <c r="H4" i="2"/>
  <c r="G4" i="2"/>
  <c r="I2" i="2"/>
  <c r="H2" i="2"/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Wettergren</author>
  </authors>
  <commentList>
    <comment ref="D2" authorId="0" shapeId="0" xr:uid="{3176C02F-2EB8-4335-B3C2-2D2B88984903}">
      <text>
        <r>
          <rPr>
            <b/>
            <sz val="9"/>
            <color indexed="81"/>
            <rFont val="Tahoma"/>
            <family val="2"/>
          </rPr>
          <t>Oliver Wettergren:</t>
        </r>
        <r>
          <rPr>
            <sz val="9"/>
            <color indexed="81"/>
            <rFont val="Tahoma"/>
            <family val="2"/>
          </rPr>
          <t xml:space="preserve">
Eller denna överst i USDDKK. Hur sätter man då typ till "spot" och de andra till "FX swap"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Wettergren</author>
    <author>Student@IEI</author>
  </authors>
  <commentList>
    <comment ref="G1" authorId="0" shapeId="0" xr:uid="{2D21CE39-6397-4FD7-AD9C-01E3441B4670}">
      <text>
        <r>
          <rPr>
            <b/>
            <sz val="9"/>
            <color indexed="81"/>
            <rFont val="Tahoma"/>
            <family val="2"/>
          </rPr>
          <t>Oliver Wettergren:</t>
        </r>
        <r>
          <rPr>
            <sz val="9"/>
            <color indexed="81"/>
            <rFont val="Tahoma"/>
            <family val="2"/>
          </rPr>
          <t xml:space="preserve">
Ta bort?
</t>
        </r>
      </text>
    </comment>
    <comment ref="H1" authorId="0" shapeId="0" xr:uid="{7B8914AE-DC16-4756-9B1D-EB4EE04045EE}">
      <text>
        <r>
          <rPr>
            <b/>
            <sz val="9"/>
            <color indexed="81"/>
            <rFont val="Tahoma"/>
            <family val="2"/>
          </rPr>
          <t>Oliver Wettergren:</t>
        </r>
        <r>
          <rPr>
            <sz val="9"/>
            <color indexed="81"/>
            <rFont val="Tahoma"/>
            <family val="2"/>
          </rPr>
          <t xml:space="preserve">
Ta bort?
</t>
        </r>
      </text>
    </comment>
    <comment ref="M1" authorId="0" shapeId="0" xr:uid="{CA8A5DE8-18EF-4416-A776-B0EB189C76AD}">
      <text>
        <r>
          <rPr>
            <b/>
            <sz val="9"/>
            <color indexed="81"/>
            <rFont val="Tahoma"/>
            <charset val="1"/>
          </rPr>
          <t>Oliver Wettergren:</t>
        </r>
        <r>
          <rPr>
            <sz val="9"/>
            <color indexed="81"/>
            <rFont val="Tahoma"/>
            <charset val="1"/>
          </rPr>
          <t xml:space="preserve">
Ta bort?
</t>
        </r>
      </text>
    </comment>
    <comment ref="N1" authorId="0" shapeId="0" xr:uid="{F79A7193-75EA-425E-94EC-04E07230A4D4}">
      <text>
        <r>
          <rPr>
            <b/>
            <sz val="9"/>
            <color indexed="81"/>
            <rFont val="Tahoma"/>
            <charset val="1"/>
          </rPr>
          <t>Oliver Wettergren:</t>
        </r>
        <r>
          <rPr>
            <sz val="9"/>
            <color indexed="81"/>
            <rFont val="Tahoma"/>
            <charset val="1"/>
          </rPr>
          <t xml:space="preserve">
Ta bort?
</t>
        </r>
      </text>
    </comment>
    <comment ref="O1" authorId="0" shapeId="0" xr:uid="{52A3BBBB-F9AA-48A3-B2F6-205A4A328C92}">
      <text>
        <r>
          <rPr>
            <b/>
            <sz val="9"/>
            <color indexed="81"/>
            <rFont val="Tahoma"/>
            <charset val="1"/>
          </rPr>
          <t>Oliver Wettergren:</t>
        </r>
        <r>
          <rPr>
            <sz val="9"/>
            <color indexed="81"/>
            <rFont val="Tahoma"/>
            <charset val="1"/>
          </rPr>
          <t xml:space="preserve">
Ta bort
</t>
        </r>
      </text>
    </comment>
    <comment ref="R1" authorId="0" shapeId="0" xr:uid="{2C834CE6-9FB9-4454-8D35-D961B975EE10}">
      <text>
        <r>
          <rPr>
            <b/>
            <sz val="9"/>
            <color indexed="81"/>
            <rFont val="Tahoma"/>
            <family val="2"/>
          </rPr>
          <t>Oliver Wettergren:</t>
        </r>
        <r>
          <rPr>
            <sz val="9"/>
            <color indexed="81"/>
            <rFont val="Tahoma"/>
            <family val="2"/>
          </rPr>
          <t xml:space="preserve">
Är dessa rätt?
</t>
        </r>
      </text>
    </comment>
    <comment ref="P2" authorId="0" shapeId="0" xr:uid="{7E5658EF-8DAD-4E64-BA78-077C9FA2CA89}">
      <text>
        <r>
          <rPr>
            <b/>
            <sz val="9"/>
            <color indexed="81"/>
            <rFont val="Tahoma"/>
            <charset val="1"/>
          </rPr>
          <t>Oliver Wettergren:</t>
        </r>
        <r>
          <rPr>
            <sz val="9"/>
            <color indexed="81"/>
            <rFont val="Tahoma"/>
            <charset val="1"/>
          </rPr>
          <t xml:space="preserve">
I Matlab har du MMA0 men Act/360 ger här A0
</t>
        </r>
      </text>
    </comment>
    <comment ref="V2" authorId="0" shapeId="0" xr:uid="{11211AD7-3043-4459-8714-FB35768425BF}">
      <text>
        <r>
          <rPr>
            <b/>
            <sz val="9"/>
            <color indexed="81"/>
            <rFont val="Tahoma"/>
            <charset val="1"/>
          </rPr>
          <t>Oliver Wettergren:</t>
        </r>
        <r>
          <rPr>
            <sz val="9"/>
            <color indexed="81"/>
            <rFont val="Tahoma"/>
            <charset val="1"/>
          </rPr>
          <t xml:space="preserve">
Ha med, eller ta bort?
</t>
        </r>
      </text>
    </comment>
    <comment ref="W2" authorId="0" shapeId="0" xr:uid="{B8AFC1F3-D52D-40F4-9F9C-E4FA8215022B}">
      <text>
        <r>
          <rPr>
            <b/>
            <sz val="9"/>
            <color indexed="81"/>
            <rFont val="Tahoma"/>
            <charset val="1"/>
          </rPr>
          <t>Oliver Wettergren:</t>
        </r>
        <r>
          <rPr>
            <sz val="9"/>
            <color indexed="81"/>
            <rFont val="Tahoma"/>
            <charset val="1"/>
          </rPr>
          <t xml:space="preserve">
+ [maturity]"="
</t>
        </r>
      </text>
    </comment>
    <comment ref="A3" authorId="0" shapeId="0" xr:uid="{33D439CE-BA43-4B96-8FD3-C2CA014ED514}">
      <text>
        <r>
          <rPr>
            <b/>
            <sz val="9"/>
            <color indexed="81"/>
            <rFont val="Tahoma"/>
            <charset val="1"/>
          </rPr>
          <t>Oliver Wettergren:</t>
        </r>
        <r>
          <rPr>
            <sz val="9"/>
            <color indexed="81"/>
            <rFont val="Tahoma"/>
            <charset val="1"/>
          </rPr>
          <t xml:space="preserve">
Help please
</t>
        </r>
      </text>
    </comment>
    <comment ref="AA23" authorId="1" shapeId="0" xr:uid="{C8AE71EB-829E-4861-98D6-0C13C9C7DE78}">
      <text>
        <r>
          <rPr>
            <b/>
            <sz val="9"/>
            <color indexed="81"/>
            <rFont val="Tahoma"/>
            <family val="2"/>
          </rPr>
          <t>Student@IEI:</t>
        </r>
        <r>
          <rPr>
            <sz val="9"/>
            <color indexed="81"/>
            <rFont val="Tahoma"/>
            <family val="2"/>
          </rPr>
          <t xml:space="preserve">
Det kan vara en extra dag ibland läs teknisk dokumentation</t>
        </r>
      </text>
    </comment>
    <comment ref="Z28" authorId="1" shapeId="0" xr:uid="{F1918FE9-B9D2-49A7-A37C-FAA22DB1C183}">
      <text>
        <r>
          <rPr>
            <b/>
            <sz val="9"/>
            <color indexed="81"/>
            <rFont val="Tahoma"/>
            <family val="2"/>
          </rPr>
          <t>Student@IEI:</t>
        </r>
        <r>
          <rPr>
            <sz val="9"/>
            <color indexed="81"/>
            <rFont val="Tahoma"/>
            <family val="2"/>
          </rPr>
          <t xml:space="preserve">
Ungern har den på HUA140822D=</t>
        </r>
      </text>
    </comment>
  </commentList>
</comments>
</file>

<file path=xl/sharedStrings.xml><?xml version="1.0" encoding="utf-8"?>
<sst xmlns="http://schemas.openxmlformats.org/spreadsheetml/2006/main" count="679" uniqueCount="363">
  <si>
    <t>USDDKK</t>
  </si>
  <si>
    <t>DKKON=</t>
  </si>
  <si>
    <t>DKKTN=</t>
  </si>
  <si>
    <t>DKKSN=</t>
  </si>
  <si>
    <t>DKKSW=</t>
  </si>
  <si>
    <t>DKK2W=</t>
  </si>
  <si>
    <t>DKK3W=</t>
  </si>
  <si>
    <t>DKK1M=</t>
  </si>
  <si>
    <t>DKK2M=</t>
  </si>
  <si>
    <t>DKK3M=</t>
  </si>
  <si>
    <t>DKK4M=</t>
  </si>
  <si>
    <t>DKK5M=</t>
  </si>
  <si>
    <t>DKK6M=</t>
  </si>
  <si>
    <t>DKK7M=</t>
  </si>
  <si>
    <t>DKK8M=</t>
  </si>
  <si>
    <t>DKK9M=</t>
  </si>
  <si>
    <t>DKK10M=</t>
  </si>
  <si>
    <t>DKK11M=</t>
  </si>
  <si>
    <t>DKK1Y=</t>
  </si>
  <si>
    <t>DKK15M=</t>
  </si>
  <si>
    <t>DKK18M=</t>
  </si>
  <si>
    <t>DKK21M=</t>
  </si>
  <si>
    <t>DKK2Y=</t>
  </si>
  <si>
    <t>EURON=</t>
  </si>
  <si>
    <t>EURTN=</t>
  </si>
  <si>
    <t>EURSN=</t>
  </si>
  <si>
    <t>EURSW=</t>
  </si>
  <si>
    <t>EUR2W=</t>
  </si>
  <si>
    <t>EUR3W=</t>
  </si>
  <si>
    <t>EUR1M=</t>
  </si>
  <si>
    <t>EUR2M=</t>
  </si>
  <si>
    <t>EUR3M=</t>
  </si>
  <si>
    <t>EUR4M=</t>
  </si>
  <si>
    <t>EUR5M=</t>
  </si>
  <si>
    <t>EUR6M=</t>
  </si>
  <si>
    <t>EUR7M=</t>
  </si>
  <si>
    <t>EUR8M=</t>
  </si>
  <si>
    <t>EUR9M=</t>
  </si>
  <si>
    <t>EUR10M=</t>
  </si>
  <si>
    <t>EUR11M=</t>
  </si>
  <si>
    <t>EUR1Y=</t>
  </si>
  <si>
    <t>EUR15M=</t>
  </si>
  <si>
    <t>EUR18M=</t>
  </si>
  <si>
    <t>EUR21M=</t>
  </si>
  <si>
    <t>EUR2Y=</t>
  </si>
  <si>
    <t>USDEUR</t>
  </si>
  <si>
    <t>GBPUSD</t>
  </si>
  <si>
    <t>GBPON=</t>
  </si>
  <si>
    <t>GBPTN=</t>
  </si>
  <si>
    <t>GBPSN=</t>
  </si>
  <si>
    <t>GBPSW=</t>
  </si>
  <si>
    <t>GBP2W=</t>
  </si>
  <si>
    <t>GBP3W=</t>
  </si>
  <si>
    <t>GBP1M=</t>
  </si>
  <si>
    <t>GBP2M=</t>
  </si>
  <si>
    <t>GBP3M=</t>
  </si>
  <si>
    <t>GBP4M=</t>
  </si>
  <si>
    <t>GBP5M=</t>
  </si>
  <si>
    <t>GBP6M=</t>
  </si>
  <si>
    <t>GBP7M=</t>
  </si>
  <si>
    <t>GBP8M=</t>
  </si>
  <si>
    <t>GBP9M=</t>
  </si>
  <si>
    <t>GBP10M=</t>
  </si>
  <si>
    <t>GBP11M=</t>
  </si>
  <si>
    <t>GBP1Y=</t>
  </si>
  <si>
    <t>GBP15M=</t>
  </si>
  <si>
    <t>GBP18M=</t>
  </si>
  <si>
    <t>GBP21M=</t>
  </si>
  <si>
    <t>GBP2Y=</t>
  </si>
  <si>
    <t>DKKAMTNC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</si>
  <si>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</si>
  <si>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</si>
  <si>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</si>
  <si>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</si>
  <si>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</si>
  <si>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</si>
  <si>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</si>
  <si>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</si>
  <si>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</si>
  <si>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</si>
  <si>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</si>
  <si>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</si>
  <si>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</si>
  <si>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</si>
  <si>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</si>
  <si>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</si>
  <si>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</si>
  <si>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</si>
  <si>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</si>
  <si>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</si>
  <si>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</si>
  <si>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</si>
  <si>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</si>
  <si>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</si>
  <si>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</si>
  <si>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</si>
  <si>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</si>
  <si>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</si>
  <si>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</si>
  <si>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</si>
  <si>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</si>
  <si>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</si>
  <si>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</si>
  <si>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</si>
  <si>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</si>
  <si>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</si>
  <si>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</si>
  <si>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</si>
  <si>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</si>
  <si>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</si>
  <si>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</si>
  <si>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</si>
  <si>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</si>
  <si>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</si>
  <si>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</si>
  <si>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</si>
  <si>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GBPOIS</t>
  </si>
  <si>
    <t>DKK=</t>
  </si>
  <si>
    <t>EUR=</t>
  </si>
  <si>
    <t>GBP=</t>
  </si>
  <si>
    <t>USDDKKspot</t>
  </si>
  <si>
    <t>USDEURspot</t>
  </si>
  <si>
    <t>GBPUSDspot</t>
  </si>
  <si>
    <t>ON</t>
  </si>
  <si>
    <t>FXSwap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</si>
  <si>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</si>
  <si>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</si>
  <si>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</si>
  <si>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</si>
  <si>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</si>
  <si>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</si>
  <si>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</si>
  <si>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</si>
  <si>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</si>
  <si>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</si>
  <si>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</si>
  <si>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</si>
  <si>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</si>
  <si>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</si>
  <si>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</si>
  <si>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</si>
  <si>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</si>
  <si>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15M</t>
  </si>
  <si>
    <t>18M</t>
  </si>
  <si>
    <t>21M</t>
  </si>
  <si>
    <t>2Y</t>
  </si>
  <si>
    <t>osv…</t>
  </si>
  <si>
    <t>Alternativt</t>
  </si>
  <si>
    <t>Country</t>
  </si>
  <si>
    <t>2-letter code</t>
  </si>
  <si>
    <t>3-letter code</t>
  </si>
  <si>
    <t>Currency</t>
  </si>
  <si>
    <t>IRS structure</t>
  </si>
  <si>
    <t>OIS structure</t>
  </si>
  <si>
    <t>Bill</t>
  </si>
  <si>
    <t>Bond</t>
  </si>
  <si>
    <t>IRS</t>
  </si>
  <si>
    <t>IRS floating rate</t>
  </si>
  <si>
    <t>OIS</t>
  </si>
  <si>
    <t>OIS floating rate</t>
  </si>
  <si>
    <t>Equity index</t>
  </si>
  <si>
    <t>Index future</t>
  </si>
  <si>
    <t>Index option</t>
  </si>
  <si>
    <t xml:space="preserve">FXSwap </t>
  </si>
  <si>
    <t>Day counting names in Bond structure</t>
  </si>
  <si>
    <t>Day counting convention</t>
  </si>
  <si>
    <t>FRA length of contract</t>
  </si>
  <si>
    <t>Name</t>
  </si>
  <si>
    <t>00</t>
  </si>
  <si>
    <t>30/360</t>
  </si>
  <si>
    <t>Start of the contract</t>
  </si>
  <si>
    <t>Length of the contract</t>
  </si>
  <si>
    <t>EUR</t>
  </si>
  <si>
    <t>SEK</t>
  </si>
  <si>
    <t>USD</t>
  </si>
  <si>
    <t>00M</t>
  </si>
  <si>
    <t>05</t>
  </si>
  <si>
    <t>30/365</t>
  </si>
  <si>
    <t>GBP</t>
  </si>
  <si>
    <t>0A</t>
  </si>
  <si>
    <t>30/Act</t>
  </si>
  <si>
    <t>NOK</t>
  </si>
  <si>
    <t>A0</t>
  </si>
  <si>
    <t>Act/360</t>
  </si>
  <si>
    <t>A25</t>
  </si>
  <si>
    <t>Act/366.25</t>
  </si>
  <si>
    <t>A4</t>
  </si>
  <si>
    <t>Act/364</t>
  </si>
  <si>
    <t>A5</t>
  </si>
  <si>
    <t>Act/365</t>
  </si>
  <si>
    <t>12M</t>
  </si>
  <si>
    <t>A5C</t>
  </si>
  <si>
    <t>Act/365C</t>
  </si>
  <si>
    <t>A5L</t>
  </si>
  <si>
    <t>Ej implementerad</t>
  </si>
  <si>
    <t>A5P</t>
  </si>
  <si>
    <t>AA</t>
  </si>
  <si>
    <t>Act/Act</t>
  </si>
  <si>
    <t>Denmark</t>
  </si>
  <si>
    <t>DK</t>
  </si>
  <si>
    <t>DNK</t>
  </si>
  <si>
    <t>DKK</t>
  </si>
  <si>
    <t>DKK_AB6C</t>
  </si>
  <si>
    <t>OIS_DKKTN</t>
  </si>
  <si>
    <t>CIDKK6MD=</t>
  </si>
  <si>
    <t>DKKTNS</t>
  </si>
  <si>
    <t>DKKAMTNC=</t>
  </si>
  <si>
    <t>.OMXC25CAP</t>
  </si>
  <si>
    <t>0#OMXC25CAP:</t>
  </si>
  <si>
    <t>0#OMXC25CAP*.CO</t>
  </si>
  <si>
    <t>AFB</t>
  </si>
  <si>
    <t>AIZ</t>
  </si>
  <si>
    <t>BB00</t>
  </si>
  <si>
    <t>BBA5</t>
  </si>
  <si>
    <t>BBW252</t>
  </si>
  <si>
    <t>DISC</t>
  </si>
  <si>
    <t>E0</t>
  </si>
  <si>
    <t>30E/360</t>
  </si>
  <si>
    <t>IT</t>
  </si>
  <si>
    <t>IT2</t>
  </si>
  <si>
    <t>JAP</t>
  </si>
  <si>
    <t>JAPNGDEBENTURES</t>
  </si>
  <si>
    <t>JAPNGNIT</t>
  </si>
  <si>
    <t>MMA0</t>
  </si>
  <si>
    <t>MMA5</t>
  </si>
  <si>
    <t>MMAA</t>
  </si>
  <si>
    <t>MMNL5</t>
  </si>
  <si>
    <t>NL0</t>
  </si>
  <si>
    <t>NL5</t>
  </si>
  <si>
    <t>W252</t>
  </si>
  <si>
    <t>Norway</t>
  </si>
  <si>
    <t>NO</t>
  </si>
  <si>
    <t>NOR</t>
  </si>
  <si>
    <t>NOK_AB6O</t>
  </si>
  <si>
    <t>OINOK6MD=</t>
  </si>
  <si>
    <t>.OBX</t>
  </si>
  <si>
    <t>0#OBX:</t>
  </si>
  <si>
    <t>Sweden</t>
  </si>
  <si>
    <t>SE</t>
  </si>
  <si>
    <t>SWE</t>
  </si>
  <si>
    <t>SEK_AB3S</t>
  </si>
  <si>
    <t>OIS_SEKSTI</t>
  </si>
  <si>
    <t>STISEK3MDFI=</t>
  </si>
  <si>
    <t>SEKTNS</t>
  </si>
  <si>
    <t>STISEKTNDFI=</t>
  </si>
  <si>
    <t>.OMXS30</t>
  </si>
  <si>
    <t>0#OMXS30:</t>
  </si>
  <si>
    <t>0#OMXS30*.ST</t>
  </si>
  <si>
    <t>United Kingdom</t>
  </si>
  <si>
    <t>GB</t>
  </si>
  <si>
    <t>GBR</t>
  </si>
  <si>
    <t>GBP_SB6L</t>
  </si>
  <si>
    <t>OIS_SONIA</t>
  </si>
  <si>
    <t>Gilts!</t>
  </si>
  <si>
    <t>GBP6MFSR=</t>
  </si>
  <si>
    <t>SONIAOSR=</t>
  </si>
  <si>
    <t>.FTSE</t>
  </si>
  <si>
    <t>0#FFI:</t>
  </si>
  <si>
    <t>0#LFE*.L</t>
  </si>
  <si>
    <t>United States</t>
  </si>
  <si>
    <t>US</t>
  </si>
  <si>
    <t>USA</t>
  </si>
  <si>
    <t>USD_AM3L</t>
  </si>
  <si>
    <t>OIS_FFER</t>
  </si>
  <si>
    <t>USD3MFSR=</t>
  </si>
  <si>
    <t>USDOIS</t>
  </si>
  <si>
    <t>USONFFE=</t>
  </si>
  <si>
    <t>.SPX</t>
  </si>
  <si>
    <t>0#ES:</t>
  </si>
  <si>
    <t>0#SPX*.U</t>
  </si>
  <si>
    <t>FXspot</t>
  </si>
  <si>
    <t>Base</t>
  </si>
  <si>
    <t>Quote</t>
  </si>
  <si>
    <t>RIC</t>
  </si>
  <si>
    <t>Fxswap</t>
  </si>
  <si>
    <t>DCC OIS</t>
  </si>
  <si>
    <t>-</t>
  </si>
  <si>
    <t>FX swap</t>
  </si>
  <si>
    <t>Trade date</t>
  </si>
  <si>
    <t>Base currency</t>
  </si>
  <si>
    <t>FX spot</t>
  </si>
  <si>
    <t>Quote currency</t>
  </si>
  <si>
    <t>Tenor ON</t>
  </si>
  <si>
    <t>Euro</t>
  </si>
  <si>
    <t>ON name</t>
  </si>
  <si>
    <t>ON tenor</t>
  </si>
  <si>
    <t>DCC</t>
  </si>
  <si>
    <t>Frågor:</t>
  </si>
  <si>
    <t>BDC: Vad är dessa för varje valuta?</t>
  </si>
  <si>
    <t>DCC: MMA0 i Matlabkoden. A0 i reutersExcercies</t>
  </si>
  <si>
    <t>Settlement lag</t>
  </si>
  <si>
    <t>Settlement lag?</t>
  </si>
  <si>
    <t>BDC</t>
  </si>
  <si>
    <t>Time zone</t>
  </si>
  <si>
    <t>America/New_York</t>
  </si>
  <si>
    <t>Europe/Stockholm</t>
  </si>
  <si>
    <t>Europe/London</t>
  </si>
  <si>
    <t>Europe/Oslo</t>
  </si>
  <si>
    <t>???</t>
  </si>
  <si>
    <t>Europe/Copenhagen</t>
  </si>
  <si>
    <t>Är Time zone i tables rätt?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</si>
  <si>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</si>
  <si>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</si>
  <si>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</si>
  <si>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</si>
  <si>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</si>
  <si>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</si>
  <si>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</si>
  <si>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</si>
  <si>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</si>
  <si>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USD11MOIS=</t>
  </si>
  <si>
    <t>USD10MOIS=</t>
  </si>
  <si>
    <t>USD1YOIS=</t>
  </si>
  <si>
    <t>USD15MOIS=ICAP</t>
  </si>
  <si>
    <t>USD18MOIS=ICAP</t>
  </si>
  <si>
    <t>USD21MOIS=ICAP</t>
  </si>
  <si>
    <t>USD2YOIS=</t>
  </si>
  <si>
    <t>USD3YOIS=ICAP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</si>
  <si>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</si>
  <si>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</si>
  <si>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</si>
  <si>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</si>
  <si>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</si>
  <si>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</si>
  <si>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</si>
  <si>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osv</t>
  </si>
  <si>
    <t>Se bid</t>
  </si>
  <si>
    <t>Maturity</t>
  </si>
  <si>
    <t>Type</t>
  </si>
  <si>
    <t>Ask yield (%)</t>
  </si>
  <si>
    <t>Bid yield (%)</t>
  </si>
  <si>
    <t>Mid yield (%)</t>
  </si>
  <si>
    <t>Ee</t>
  </si>
  <si>
    <t>Eb</t>
  </si>
  <si>
    <t>Fe</t>
  </si>
  <si>
    <t>Fb</t>
  </si>
  <si>
    <t>Bid/ask</t>
  </si>
  <si>
    <t>Tenor</t>
  </si>
  <si>
    <t>SEKAMTNS1M=</t>
  </si>
  <si>
    <t>MID</t>
  </si>
  <si>
    <t>SEKAMTNS2M=</t>
  </si>
  <si>
    <t>SEKAMTNS3M=</t>
  </si>
  <si>
    <t>SEKAMTNS6M=</t>
  </si>
  <si>
    <t>SEKAMTNS9M=</t>
  </si>
  <si>
    <t>SEKAMTNS1Y=</t>
  </si>
  <si>
    <t>SEKAMTNS2Y=</t>
  </si>
  <si>
    <t>3Y</t>
  </si>
  <si>
    <t>4Y</t>
  </si>
  <si>
    <t>5Y</t>
  </si>
  <si>
    <t>6Y</t>
  </si>
  <si>
    <t>7Y</t>
  </si>
  <si>
    <t>8Y</t>
  </si>
  <si>
    <t>9Y</t>
  </si>
  <si>
    <t>10Y</t>
  </si>
  <si>
    <t>Spot</t>
  </si>
  <si>
    <t>30M</t>
  </si>
  <si>
    <t>Tanke:</t>
  </si>
  <si>
    <t>FX curves</t>
  </si>
  <si>
    <t>2. Allt ändras på denna sida genom index match</t>
  </si>
  <si>
    <t>2. + Rätt RICs skrivs till "Data"</t>
  </si>
  <si>
    <t xml:space="preserve">3. SEND IT! </t>
  </si>
  <si>
    <t>1. Ändra vilka kurvor du vill se, FX curves</t>
  </si>
  <si>
    <t>Bid och askflikar för historisk data för alla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</si>
</sst>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4" fillId="3" borderId="0" xfId="0" applyFont="1" applyFill="1" applyBorder="1"/>
    <xf numFmtId="0" fontId="0" fillId="4" borderId="0" xfId="0" applyFill="1" applyBorder="1"/>
    <xf numFmtId="0" fontId="0" fillId="4" borderId="1" xfId="0" applyFill="1" applyBorder="1"/>
    <xf numFmtId="0" fontId="1" fillId="4" borderId="0" xfId="0" applyFont="1" applyFill="1" applyBorder="1"/>
    <xf numFmtId="0" fontId="0" fillId="0" borderId="0" xfId="0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3" fillId="3" borderId="0" xfId="0" applyFont="1" applyFill="1" applyBorder="1"/>
    <xf numFmtId="14" fontId="1" fillId="0" borderId="2" xfId="0" applyNumberFormat="1" applyFont="1" applyFill="1" applyBorder="1" applyAlignment="1">
      <alignment horizontal="centerContinuous"/>
    </xf>
    <xf numFmtId="0" fontId="10" fillId="0" borderId="0" xfId="0" applyFont="1"/>
    <xf numFmtId="2" fontId="0" fillId="0" borderId="0" xfId="0" applyNumberFormat="1"/>
    <xf numFmtId="0" fontId="0" fillId="0" borderId="0" xfId="0" applyNumberFormat="1" applyBorder="1"/>
    <xf numFmtId="0" fontId="1" fillId="4" borderId="0" xfId="0" applyFont="1" applyFill="1" applyBorder="1" applyAlignment="1">
      <alignment horizontal="center"/>
    </xf>
    <xf numFmtId="9" fontId="1" fillId="6" borderId="0" xfId="1" applyFont="1" applyFill="1" applyBorder="1" applyAlignment="1">
      <alignment horizontal="right"/>
    </xf>
    <xf numFmtId="0" fontId="1" fillId="6" borderId="0" xfId="1" applyNumberFormat="1" applyFont="1" applyFill="1" applyBorder="1" applyAlignment="1">
      <alignment horizontal="right"/>
    </xf>
    <xf numFmtId="0" fontId="0" fillId="5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Not Signed In</v>
        <stp/>
        <stp>{8232154C-EF2F-49AB-91F7-7101EA7B9840}_x0000_</stp>
        <tr r="A1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jobb2020/measurement/USDS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ASK"/>
      <sheetName val="IBOR"/>
      <sheetName val="settings"/>
    </sheetNames>
    <sheetDataSet>
      <sheetData sheetId="0"/>
      <sheetData sheetId="1"/>
      <sheetData sheetId="2"/>
      <sheetData sheetId="3">
        <row r="1">
          <cell r="A1" t="str">
            <v>NBROWS:3600 RTFEED:IDN INTERVAL:1D TRADETIME:Y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2CBA-3FE5-4705-BE23-F90A8EB8E1A6}">
  <dimension ref="B2:E31"/>
  <sheetViews>
    <sheetView tabSelected="1" workbookViewId="0">
      <selection activeCell="H34" sqref="H34"/>
    </sheetView>
  </sheetViews>
  <sheetFormatPr defaultRowHeight="15" x14ac:dyDescent="0.25"/>
  <cols>
    <col min="2" max="2" width="14.28515625" bestFit="1" customWidth="1"/>
    <col min="3" max="3" width="18.42578125" bestFit="1" customWidth="1"/>
    <col min="4" max="4" width="16.42578125" bestFit="1" customWidth="1"/>
    <col min="5" max="5" width="12.85546875" bestFit="1" customWidth="1"/>
  </cols>
  <sheetData>
    <row r="2" spans="2:5" ht="15.75" x14ac:dyDescent="0.25">
      <c r="B2" s="2" t="s">
        <v>357</v>
      </c>
      <c r="C2" t="s">
        <v>173</v>
      </c>
    </row>
    <row r="3" spans="2:5" ht="15.75" x14ac:dyDescent="0.25">
      <c r="B3" s="2" t="s">
        <v>280</v>
      </c>
      <c r="C3" t="str">
        <f>INDEX(Tables!T3:X50,MATCH(Main!C2,Tables!W3:W50,0),5)</f>
        <v>SEK=</v>
      </c>
    </row>
    <row r="4" spans="2:5" ht="15.75" x14ac:dyDescent="0.25">
      <c r="B4" s="2" t="s">
        <v>278</v>
      </c>
      <c r="C4" s="10">
        <f ca="1">TODAY()</f>
        <v>43952</v>
      </c>
    </row>
    <row r="7" spans="2:5" ht="15.75" x14ac:dyDescent="0.25">
      <c r="B7" s="2" t="s">
        <v>279</v>
      </c>
      <c r="D7" s="2" t="s">
        <v>281</v>
      </c>
    </row>
    <row r="8" spans="2:5" x14ac:dyDescent="0.25">
      <c r="B8" s="11" t="s">
        <v>148</v>
      </c>
      <c r="C8" t="str">
        <f>INDEX(Tables!C2:D50,MATCH(Main!C9,Tables!D2:D50,1),1)</f>
        <v>USA</v>
      </c>
      <c r="D8" s="11" t="s">
        <v>148</v>
      </c>
      <c r="E8" t="str">
        <f>INDEX(Tables!C2:D6,MATCH(Main!E9,Tables!D2:D50,1),1)</f>
        <v>SWE</v>
      </c>
    </row>
    <row r="9" spans="2:5" x14ac:dyDescent="0.25">
      <c r="B9" s="11" t="s">
        <v>151</v>
      </c>
      <c r="C9" t="str">
        <f>INDEX(Tables!T3:X50,MATCH(Main!C2,Tables!W3:W50,0),1)</f>
        <v>USD</v>
      </c>
      <c r="D9" s="11" t="s">
        <v>151</v>
      </c>
      <c r="E9" t="str">
        <f>INDEX(Tables!T3:X11,MATCH(Main!C2,Tables!W3:W50,0),2)</f>
        <v>SEK</v>
      </c>
    </row>
    <row r="10" spans="2:5" x14ac:dyDescent="0.25">
      <c r="B10" s="11" t="s">
        <v>153</v>
      </c>
      <c r="C10" t="str">
        <f>INDEX(Tables!D2:F50,MATCH(C9,Tables!D2:D50,0),3)</f>
        <v>OIS_FFER</v>
      </c>
      <c r="D10" s="11" t="s">
        <v>284</v>
      </c>
      <c r="E10" t="str">
        <f>INDEX(Tables!D2:F50,MATCH(E9,Tables!D2:D50,0),3)</f>
        <v>OIS_SEKSTI</v>
      </c>
    </row>
    <row r="11" spans="2:5" x14ac:dyDescent="0.25">
      <c r="B11" s="11"/>
      <c r="C11" t="str">
        <f>_xll.AdStyleStructure("IRS",C10)</f>
        <v>Not Signed In</v>
      </c>
      <c r="D11" s="11"/>
      <c r="E11" t="str">
        <f>_xll.AdStyleStructure("IRS",E10)</f>
        <v>Not Signed In</v>
      </c>
    </row>
    <row r="12" spans="2:5" x14ac:dyDescent="0.25">
      <c r="B12" s="11" t="s">
        <v>284</v>
      </c>
      <c r="C12" t="str">
        <f>INDEX(Tables!D2:L50,MATCH(C9,Tables!D2:D50,0),9)</f>
        <v>USONFFE=</v>
      </c>
      <c r="D12" s="11" t="s">
        <v>284</v>
      </c>
      <c r="E12" t="str">
        <f>INDEX(Tables!D2:L50,MATCH(E9,Tables!D2:D50,0),9)</f>
        <v>STISEKTNDFI=</v>
      </c>
    </row>
    <row r="13" spans="2:5" x14ac:dyDescent="0.25">
      <c r="B13" s="11" t="s">
        <v>285</v>
      </c>
      <c r="C13" t="str">
        <f>INDEX(Tables!D2:Q50,MATCH(C9,Tables!D2:D50,0),14)</f>
        <v>ON</v>
      </c>
      <c r="D13" s="11" t="s">
        <v>285</v>
      </c>
      <c r="E13" t="str">
        <f>INDEX(Tables!D2:Q50,MATCH(E9,Tables!D2:D50,0),14)</f>
        <v>TN</v>
      </c>
    </row>
    <row r="14" spans="2:5" x14ac:dyDescent="0.25">
      <c r="B14" s="11" t="s">
        <v>290</v>
      </c>
      <c r="D14" s="11" t="s">
        <v>290</v>
      </c>
    </row>
    <row r="15" spans="2:5" x14ac:dyDescent="0.25">
      <c r="B15" s="11" t="s">
        <v>286</v>
      </c>
      <c r="C15" t="str">
        <f>INDEX(Tables!D2:P50,MATCH(C9,Tables!D2:D50,0),13)</f>
        <v>Act/360</v>
      </c>
      <c r="D15" s="11" t="s">
        <v>286</v>
      </c>
      <c r="E15" t="str">
        <f>INDEX(Tables!D2:P50,MATCH(E9,Tables!D2:D50,0),13)</f>
        <v>Act/360</v>
      </c>
    </row>
    <row r="16" spans="2:5" x14ac:dyDescent="0.25">
      <c r="B16" s="11" t="s">
        <v>292</v>
      </c>
      <c r="D16" s="11" t="s">
        <v>292</v>
      </c>
    </row>
    <row r="17" spans="2:5" x14ac:dyDescent="0.25">
      <c r="B17" s="11" t="s">
        <v>293</v>
      </c>
      <c r="C17" t="str">
        <f>INDEX(Tables!D2:R50,MATCH(C9,Tables!D2:D50,0),15)</f>
        <v>America/New_York</v>
      </c>
      <c r="D17" s="11" t="s">
        <v>293</v>
      </c>
      <c r="E17" t="str">
        <f>INDEX(Tables!D2:R50,MATCH(E9,Tables!D2:D50,0),15)</f>
        <v>Europe/Stockholm</v>
      </c>
    </row>
    <row r="19" spans="2:5" x14ac:dyDescent="0.25">
      <c r="B19" s="11" t="s">
        <v>356</v>
      </c>
    </row>
    <row r="20" spans="2:5" x14ac:dyDescent="0.25">
      <c r="B20" t="s">
        <v>361</v>
      </c>
    </row>
    <row r="21" spans="2:5" x14ac:dyDescent="0.25">
      <c r="B21" t="s">
        <v>358</v>
      </c>
    </row>
    <row r="22" spans="2:5" x14ac:dyDescent="0.25">
      <c r="B22" t="s">
        <v>359</v>
      </c>
    </row>
    <row r="23" spans="2:5" x14ac:dyDescent="0.25">
      <c r="B23" t="s">
        <v>360</v>
      </c>
    </row>
    <row r="25" spans="2:5" x14ac:dyDescent="0.25">
      <c r="B25" t="s">
        <v>362</v>
      </c>
    </row>
    <row r="27" spans="2:5" x14ac:dyDescent="0.25">
      <c r="B27" s="1" t="s">
        <v>287</v>
      </c>
    </row>
    <row r="28" spans="2:5" x14ac:dyDescent="0.25">
      <c r="B28" t="s">
        <v>288</v>
      </c>
    </row>
    <row r="29" spans="2:5" x14ac:dyDescent="0.25">
      <c r="B29" t="s">
        <v>289</v>
      </c>
    </row>
    <row r="30" spans="2:5" x14ac:dyDescent="0.25">
      <c r="B30" t="s">
        <v>291</v>
      </c>
    </row>
    <row r="31" spans="2:5" x14ac:dyDescent="0.25">
      <c r="B31" t="s">
        <v>300</v>
      </c>
    </row>
  </sheetData>
  <dataValidations count="1">
    <dataValidation type="list" allowBlank="1" showInputMessage="1" showErrorMessage="1" sqref="C2" xr:uid="{A762D8F5-1CF6-4F63-9D4F-94A2AF74D90B}">
      <formula1>FXswapsSettings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D27C-E547-4574-8CDB-D3E32BFBCFCD}">
  <dimension ref="A1:M54"/>
  <sheetViews>
    <sheetView workbookViewId="0">
      <selection sqref="A1:L1"/>
    </sheetView>
  </sheetViews>
  <sheetFormatPr defaultRowHeight="15" x14ac:dyDescent="0.25"/>
  <cols>
    <col min="3" max="3" width="14.7109375" bestFit="1" customWidth="1"/>
    <col min="4" max="4" width="12.42578125" bestFit="1" customWidth="1"/>
    <col min="5" max="5" width="12.140625" bestFit="1" customWidth="1"/>
    <col min="6" max="6" width="12.85546875" bestFit="1" customWidth="1"/>
  </cols>
  <sheetData>
    <row r="1" spans="1:13" x14ac:dyDescent="0.25">
      <c r="A1" s="20"/>
      <c r="B1" s="21"/>
      <c r="C1" s="21"/>
      <c r="D1" s="21"/>
      <c r="E1" s="21"/>
      <c r="F1" s="21"/>
      <c r="G1" s="20"/>
      <c r="H1" s="20"/>
      <c r="I1" s="20"/>
      <c r="J1" s="20"/>
      <c r="K1" s="20"/>
      <c r="L1" s="20"/>
    </row>
    <row r="2" spans="1:13" x14ac:dyDescent="0.25">
      <c r="A2" s="7" t="s">
        <v>327</v>
      </c>
      <c r="B2" s="7" t="s">
        <v>328</v>
      </c>
      <c r="C2" s="7" t="s">
        <v>273</v>
      </c>
      <c r="D2" s="7" t="s">
        <v>329</v>
      </c>
      <c r="E2" s="7" t="s">
        <v>330</v>
      </c>
      <c r="F2" s="7" t="s">
        <v>331</v>
      </c>
      <c r="G2" s="16" t="s">
        <v>332</v>
      </c>
      <c r="H2" s="16" t="s">
        <v>333</v>
      </c>
      <c r="I2" s="16" t="s">
        <v>334</v>
      </c>
      <c r="J2" s="16" t="s">
        <v>335</v>
      </c>
      <c r="K2" s="16" t="s">
        <v>336</v>
      </c>
      <c r="L2" s="16" t="s">
        <v>337</v>
      </c>
      <c r="M2" s="16" t="s">
        <v>151</v>
      </c>
    </row>
    <row r="3" spans="1:13" x14ac:dyDescent="0.25">
      <c r="A3" s="19" t="s">
        <v>130</v>
      </c>
      <c r="B3" s="8" t="s">
        <v>158</v>
      </c>
      <c r="C3" s="8" t="s">
        <v>338</v>
      </c>
      <c r="D3" s="8">
        <v>2.3E-2</v>
      </c>
      <c r="E3" s="8">
        <v>3.0000000000000001E-3</v>
      </c>
      <c r="F3" s="8">
        <v>1.2999999999999999E-2</v>
      </c>
      <c r="G3" s="8">
        <v>1</v>
      </c>
      <c r="H3" s="8">
        <v>1</v>
      </c>
      <c r="I3" s="8">
        <v>1</v>
      </c>
      <c r="J3" s="8">
        <v>1</v>
      </c>
      <c r="K3" s="17" t="s">
        <v>339</v>
      </c>
      <c r="L3" s="18">
        <v>0</v>
      </c>
      <c r="M3" t="s">
        <v>173</v>
      </c>
    </row>
    <row r="4" spans="1:13" x14ac:dyDescent="0.25">
      <c r="A4" s="19" t="s">
        <v>131</v>
      </c>
      <c r="B4" s="8" t="s">
        <v>158</v>
      </c>
      <c r="C4" s="8" t="s">
        <v>340</v>
      </c>
      <c r="D4" s="8">
        <v>2.4E-2</v>
      </c>
      <c r="E4" s="8">
        <v>4.0000000000000001E-3</v>
      </c>
      <c r="F4" s="8">
        <v>1.4E-2</v>
      </c>
      <c r="G4" s="8">
        <v>1</v>
      </c>
      <c r="H4" s="8">
        <v>1</v>
      </c>
      <c r="I4" s="8">
        <v>1</v>
      </c>
      <c r="J4" s="8">
        <v>1</v>
      </c>
      <c r="K4" s="17" t="s">
        <v>339</v>
      </c>
      <c r="L4" s="18">
        <v>0</v>
      </c>
      <c r="M4" t="s">
        <v>173</v>
      </c>
    </row>
    <row r="5" spans="1:13" x14ac:dyDescent="0.25">
      <c r="A5" s="19" t="s">
        <v>132</v>
      </c>
      <c r="B5" s="8" t="s">
        <v>158</v>
      </c>
      <c r="C5" s="8" t="s">
        <v>341</v>
      </c>
      <c r="D5" s="8">
        <v>2.4E-2</v>
      </c>
      <c r="E5" s="8">
        <v>4.0000000000000001E-3</v>
      </c>
      <c r="F5" s="8">
        <v>1.4E-2</v>
      </c>
      <c r="G5" s="8">
        <v>1</v>
      </c>
      <c r="H5" s="8">
        <v>1</v>
      </c>
      <c r="I5" s="8">
        <v>1</v>
      </c>
      <c r="J5" s="8">
        <v>1</v>
      </c>
      <c r="K5" s="17" t="s">
        <v>339</v>
      </c>
      <c r="L5" s="18">
        <v>0</v>
      </c>
      <c r="M5" t="s">
        <v>173</v>
      </c>
    </row>
    <row r="6" spans="1:13" x14ac:dyDescent="0.25">
      <c r="A6" s="19" t="s">
        <v>135</v>
      </c>
      <c r="B6" s="8" t="s">
        <v>158</v>
      </c>
      <c r="C6" s="8" t="s">
        <v>342</v>
      </c>
      <c r="D6" s="8">
        <v>2.5000000000000001E-2</v>
      </c>
      <c r="E6" s="8">
        <v>5.0000000000000001E-3</v>
      </c>
      <c r="F6" s="8">
        <v>1.5000000000000001E-2</v>
      </c>
      <c r="G6" s="8">
        <v>1</v>
      </c>
      <c r="H6" s="8">
        <v>1</v>
      </c>
      <c r="I6" s="8">
        <v>1</v>
      </c>
      <c r="J6" s="8">
        <v>1</v>
      </c>
      <c r="K6" s="17" t="s">
        <v>339</v>
      </c>
      <c r="L6" s="18">
        <v>0</v>
      </c>
      <c r="M6" t="s">
        <v>173</v>
      </c>
    </row>
    <row r="7" spans="1:13" x14ac:dyDescent="0.25">
      <c r="A7" s="19" t="s">
        <v>138</v>
      </c>
      <c r="B7" s="8" t="s">
        <v>158</v>
      </c>
      <c r="C7" s="8" t="s">
        <v>343</v>
      </c>
      <c r="D7" s="8">
        <v>2.5000000000000001E-2</v>
      </c>
      <c r="E7" s="8">
        <v>5.0000000000000001E-3</v>
      </c>
      <c r="F7" s="8">
        <v>1.5000000000000001E-2</v>
      </c>
      <c r="G7" s="8">
        <v>1</v>
      </c>
      <c r="H7" s="8">
        <v>1</v>
      </c>
      <c r="I7" s="8">
        <v>1</v>
      </c>
      <c r="J7" s="8">
        <v>1</v>
      </c>
      <c r="K7" s="17" t="s">
        <v>339</v>
      </c>
      <c r="L7" s="18">
        <v>0</v>
      </c>
      <c r="M7" t="s">
        <v>173</v>
      </c>
    </row>
    <row r="8" spans="1:13" x14ac:dyDescent="0.25">
      <c r="A8" s="19" t="s">
        <v>141</v>
      </c>
      <c r="B8" s="8" t="s">
        <v>158</v>
      </c>
      <c r="C8" s="8" t="s">
        <v>344</v>
      </c>
      <c r="D8" s="8">
        <v>2.5000000000000001E-2</v>
      </c>
      <c r="E8" s="8">
        <v>5.0000000000000001E-3</v>
      </c>
      <c r="F8" s="8">
        <v>1.5000000000000001E-2</v>
      </c>
      <c r="G8" s="8">
        <v>1</v>
      </c>
      <c r="H8" s="8">
        <v>1</v>
      </c>
      <c r="I8" s="8">
        <v>1</v>
      </c>
      <c r="J8" s="8">
        <v>1</v>
      </c>
      <c r="K8" s="17" t="s">
        <v>339</v>
      </c>
      <c r="L8" s="18">
        <v>0</v>
      </c>
      <c r="M8" t="s">
        <v>173</v>
      </c>
    </row>
    <row r="9" spans="1:13" x14ac:dyDescent="0.25">
      <c r="A9" s="19" t="s">
        <v>145</v>
      </c>
      <c r="B9" s="8" t="s">
        <v>158</v>
      </c>
      <c r="C9" s="8" t="s">
        <v>345</v>
      </c>
      <c r="D9" s="8">
        <v>8.3000000000000004E-2</v>
      </c>
      <c r="E9" s="8">
        <v>3.3000000000000002E-2</v>
      </c>
      <c r="F9" s="8">
        <v>5.8000000000000003E-2</v>
      </c>
      <c r="G9" s="8">
        <v>1</v>
      </c>
      <c r="H9" s="8">
        <v>1</v>
      </c>
      <c r="I9" s="8">
        <v>1</v>
      </c>
      <c r="J9" s="8">
        <v>1</v>
      </c>
      <c r="K9" s="17" t="s">
        <v>339</v>
      </c>
      <c r="L9" s="18">
        <v>0</v>
      </c>
      <c r="M9" t="s">
        <v>174</v>
      </c>
    </row>
    <row r="10" spans="1:13" x14ac:dyDescent="0.25">
      <c r="A10" s="19" t="s">
        <v>130</v>
      </c>
      <c r="B10" t="s">
        <v>158</v>
      </c>
      <c r="C10" t="str">
        <f>_xlfn.CONCAT(Main!$C$9,A10,"OIS=")</f>
        <v>USD1MOIS=</v>
      </c>
      <c r="D10" s="8">
        <v>9.7000000000000003E-2</v>
      </c>
      <c r="E10" s="8">
        <v>7.6999999999999999E-2</v>
      </c>
      <c r="F10" s="8">
        <v>8.6999999999999994E-2</v>
      </c>
      <c r="G10" s="8">
        <v>1</v>
      </c>
      <c r="H10" s="8">
        <v>1</v>
      </c>
      <c r="I10" s="8">
        <v>1</v>
      </c>
      <c r="J10" s="8">
        <v>1</v>
      </c>
      <c r="K10" s="17" t="s">
        <v>339</v>
      </c>
      <c r="L10" s="18">
        <v>0</v>
      </c>
      <c r="M10" t="s">
        <v>174</v>
      </c>
    </row>
    <row r="11" spans="1:13" x14ac:dyDescent="0.25">
      <c r="A11" s="19" t="s">
        <v>131</v>
      </c>
      <c r="B11" t="s">
        <v>158</v>
      </c>
      <c r="C11" t="str">
        <f>_xlfn.CONCAT(Main!$C$9,A11,"OIS=")</f>
        <v>USD2MOIS=</v>
      </c>
      <c r="D11" s="8">
        <v>0.16300000000000001</v>
      </c>
      <c r="E11" s="8">
        <v>0.14300000000000002</v>
      </c>
      <c r="F11" s="8">
        <v>0.15300000000000002</v>
      </c>
      <c r="G11" s="8">
        <v>1</v>
      </c>
      <c r="H11" s="15">
        <v>1</v>
      </c>
      <c r="I11" s="15">
        <v>1</v>
      </c>
      <c r="J11" s="15">
        <v>1</v>
      </c>
      <c r="K11" s="17" t="s">
        <v>339</v>
      </c>
      <c r="L11" s="18">
        <v>0</v>
      </c>
      <c r="M11" t="s">
        <v>174</v>
      </c>
    </row>
    <row r="12" spans="1:13" x14ac:dyDescent="0.25">
      <c r="A12" s="19" t="s">
        <v>132</v>
      </c>
      <c r="B12" t="s">
        <v>158</v>
      </c>
      <c r="C12" t="str">
        <f>_xlfn.CONCAT(Main!$C$9,A12,"OIS=")</f>
        <v>USD3MOIS=</v>
      </c>
      <c r="D12" s="8">
        <v>0.23</v>
      </c>
      <c r="E12" s="8">
        <v>0.18000000000000002</v>
      </c>
      <c r="F12" s="8">
        <v>0.20500000000000002</v>
      </c>
      <c r="G12" s="8">
        <v>1</v>
      </c>
      <c r="H12" s="15">
        <v>1</v>
      </c>
      <c r="I12" s="15">
        <v>1</v>
      </c>
      <c r="J12" s="15">
        <v>1</v>
      </c>
      <c r="K12" s="17" t="s">
        <v>339</v>
      </c>
      <c r="L12" s="18">
        <v>0</v>
      </c>
      <c r="M12" t="s">
        <v>174</v>
      </c>
    </row>
    <row r="13" spans="1:13" x14ac:dyDescent="0.25">
      <c r="A13" s="19" t="s">
        <v>133</v>
      </c>
      <c r="B13" t="s">
        <v>158</v>
      </c>
      <c r="C13" t="str">
        <f>_xlfn.CONCAT(Main!$C$9,A13,"OIS=")</f>
        <v>USD4MOIS=</v>
      </c>
      <c r="D13" s="8">
        <v>0.28500000000000003</v>
      </c>
      <c r="E13" s="8">
        <v>0.23500000000000001</v>
      </c>
      <c r="F13" s="8">
        <v>0.26</v>
      </c>
      <c r="G13" s="8">
        <v>1</v>
      </c>
      <c r="H13" s="15">
        <v>1</v>
      </c>
      <c r="I13" s="15">
        <v>1</v>
      </c>
      <c r="J13" s="15">
        <v>1</v>
      </c>
      <c r="K13" s="17" t="s">
        <v>339</v>
      </c>
      <c r="L13" s="18">
        <v>0</v>
      </c>
      <c r="M13" t="s">
        <v>174</v>
      </c>
    </row>
    <row r="14" spans="1:13" x14ac:dyDescent="0.25">
      <c r="A14" s="19" t="s">
        <v>134</v>
      </c>
      <c r="B14" t="s">
        <v>158</v>
      </c>
      <c r="C14" t="str">
        <f>_xlfn.CONCAT(Main!$C$9,A14,"OIS=")</f>
        <v>USD5MOIS=</v>
      </c>
      <c r="D14" s="8">
        <v>0.34500000000000003</v>
      </c>
      <c r="E14" s="8">
        <v>0.29500000000000004</v>
      </c>
      <c r="F14" s="8">
        <v>0.32000000000000006</v>
      </c>
      <c r="G14" s="8">
        <v>1</v>
      </c>
      <c r="H14" s="15">
        <v>1</v>
      </c>
      <c r="I14" s="15">
        <v>1</v>
      </c>
      <c r="J14" s="15">
        <v>1</v>
      </c>
      <c r="K14" s="17" t="s">
        <v>339</v>
      </c>
      <c r="L14" s="18">
        <v>0</v>
      </c>
      <c r="M14" t="s">
        <v>174</v>
      </c>
    </row>
    <row r="15" spans="1:13" x14ac:dyDescent="0.25">
      <c r="A15" s="19" t="s">
        <v>135</v>
      </c>
      <c r="B15" t="s">
        <v>158</v>
      </c>
      <c r="C15" t="str">
        <f>_xlfn.CONCAT(Main!$C$9,A15,"OIS=")</f>
        <v>USD6MOIS=</v>
      </c>
      <c r="D15" s="8">
        <v>0.4</v>
      </c>
      <c r="E15" s="8">
        <v>0.35000000000000003</v>
      </c>
      <c r="F15" s="8">
        <v>0.375</v>
      </c>
      <c r="G15" s="8">
        <v>1</v>
      </c>
      <c r="H15" s="15">
        <v>1</v>
      </c>
      <c r="I15" s="15">
        <v>1</v>
      </c>
      <c r="J15" s="15">
        <v>1</v>
      </c>
      <c r="K15" s="17" t="s">
        <v>339</v>
      </c>
      <c r="L15" s="18">
        <v>0</v>
      </c>
      <c r="M15" t="s">
        <v>174</v>
      </c>
    </row>
    <row r="16" spans="1:13" x14ac:dyDescent="0.25">
      <c r="A16" s="19" t="s">
        <v>136</v>
      </c>
      <c r="B16" t="s">
        <v>158</v>
      </c>
      <c r="C16" t="str">
        <f>_xlfn.CONCAT(Main!$C$9,A16,"OIS=")</f>
        <v>USD7MOIS=</v>
      </c>
      <c r="D16" s="8">
        <v>0.45500000000000002</v>
      </c>
      <c r="E16" s="8">
        <v>0.40500000000000003</v>
      </c>
      <c r="F16" s="8">
        <v>0.43000000000000005</v>
      </c>
      <c r="G16" s="8">
        <v>1</v>
      </c>
      <c r="H16" s="15">
        <v>1</v>
      </c>
      <c r="I16" s="15">
        <v>1</v>
      </c>
      <c r="J16" s="15">
        <v>1</v>
      </c>
      <c r="K16" s="17" t="s">
        <v>339</v>
      </c>
      <c r="L16" s="18">
        <v>0</v>
      </c>
      <c r="M16" t="s">
        <v>174</v>
      </c>
    </row>
    <row r="17" spans="1:13" x14ac:dyDescent="0.25">
      <c r="A17" s="19" t="s">
        <v>137</v>
      </c>
      <c r="B17" t="s">
        <v>158</v>
      </c>
      <c r="C17" t="str">
        <f>_xlfn.CONCAT(Main!$C$9,A17,"OIS=")</f>
        <v>USD8MOIS=</v>
      </c>
      <c r="D17" s="8">
        <v>0.505</v>
      </c>
      <c r="E17" s="8">
        <v>0.45500000000000002</v>
      </c>
      <c r="F17" s="8">
        <v>0.48</v>
      </c>
      <c r="G17" s="8">
        <v>1</v>
      </c>
      <c r="H17" s="15">
        <v>1</v>
      </c>
      <c r="I17" s="15">
        <v>1</v>
      </c>
      <c r="J17" s="15">
        <v>1</v>
      </c>
      <c r="K17" s="17" t="s">
        <v>339</v>
      </c>
      <c r="L17" s="18">
        <v>0</v>
      </c>
      <c r="M17" t="s">
        <v>174</v>
      </c>
    </row>
    <row r="18" spans="1:13" x14ac:dyDescent="0.25">
      <c r="A18" s="19" t="s">
        <v>138</v>
      </c>
      <c r="B18" t="s">
        <v>158</v>
      </c>
      <c r="C18" t="str">
        <f>_xlfn.CONCAT(Main!$C$9,A18,"OIS=")</f>
        <v>USD9MOIS=</v>
      </c>
      <c r="D18" s="8">
        <v>0.61</v>
      </c>
      <c r="E18" s="8">
        <v>0.55000000000000004</v>
      </c>
      <c r="F18" s="8">
        <v>0.58000000000000007</v>
      </c>
      <c r="G18" s="8">
        <v>1</v>
      </c>
      <c r="H18" s="15">
        <v>1</v>
      </c>
      <c r="I18" s="15">
        <v>1</v>
      </c>
      <c r="J18" s="15">
        <v>1</v>
      </c>
      <c r="K18" s="17" t="s">
        <v>339</v>
      </c>
      <c r="L18" s="18">
        <v>0</v>
      </c>
      <c r="M18" t="s">
        <v>174</v>
      </c>
    </row>
    <row r="19" spans="1:13" x14ac:dyDescent="0.25">
      <c r="A19" s="19" t="s">
        <v>139</v>
      </c>
      <c r="B19" t="s">
        <v>158</v>
      </c>
      <c r="C19" t="str">
        <f>_xlfn.CONCAT(Main!$C$9,A19,"OIS=")</f>
        <v>USD10MOIS=</v>
      </c>
      <c r="D19" s="8">
        <v>0.72000000000000008</v>
      </c>
      <c r="E19" s="8">
        <v>0.66</v>
      </c>
      <c r="F19" s="8">
        <v>0.69000000000000006</v>
      </c>
      <c r="G19" s="8">
        <v>1</v>
      </c>
      <c r="H19" s="15">
        <v>1</v>
      </c>
      <c r="I19" s="15">
        <v>1</v>
      </c>
      <c r="J19" s="15">
        <v>1</v>
      </c>
      <c r="K19" s="17" t="s">
        <v>339</v>
      </c>
      <c r="L19" s="18">
        <v>0</v>
      </c>
      <c r="M19" t="s">
        <v>174</v>
      </c>
    </row>
    <row r="20" spans="1:13" x14ac:dyDescent="0.25">
      <c r="A20" s="19" t="s">
        <v>140</v>
      </c>
      <c r="B20" t="s">
        <v>158</v>
      </c>
      <c r="C20" t="str">
        <f>_xlfn.CONCAT(Main!$C$9,A20,"OIS=")</f>
        <v>USD11MOIS=</v>
      </c>
      <c r="D20" s="8">
        <v>0.81500000000000006</v>
      </c>
      <c r="E20" s="8">
        <v>0.73499999999999999</v>
      </c>
      <c r="F20" s="8">
        <v>0.77500000000000002</v>
      </c>
      <c r="G20" s="8">
        <v>1</v>
      </c>
      <c r="H20" s="15">
        <v>1</v>
      </c>
      <c r="I20" s="15">
        <v>1</v>
      </c>
      <c r="J20" s="15">
        <v>1</v>
      </c>
      <c r="K20" s="17" t="s">
        <v>339</v>
      </c>
      <c r="L20" s="18">
        <v>0</v>
      </c>
      <c r="M20" t="s">
        <v>174</v>
      </c>
    </row>
    <row r="21" spans="1:13" x14ac:dyDescent="0.25">
      <c r="A21" s="19" t="s">
        <v>141</v>
      </c>
      <c r="B21" t="s">
        <v>158</v>
      </c>
      <c r="C21" t="str">
        <f>_xlfn.CONCAT(Main!$C$9,A21,"OIS=")</f>
        <v>USD1YOIS=</v>
      </c>
      <c r="D21" s="8">
        <v>0.83000000000000007</v>
      </c>
      <c r="E21" s="8">
        <v>0.75</v>
      </c>
      <c r="F21" s="8">
        <v>0.79</v>
      </c>
      <c r="G21" s="8">
        <v>1</v>
      </c>
      <c r="H21" s="15">
        <v>1</v>
      </c>
      <c r="I21" s="15">
        <v>1</v>
      </c>
      <c r="J21" s="15">
        <v>1</v>
      </c>
      <c r="K21" s="17" t="s">
        <v>339</v>
      </c>
      <c r="L21" s="18">
        <v>0</v>
      </c>
      <c r="M21" t="s">
        <v>174</v>
      </c>
    </row>
    <row r="22" spans="1:13" x14ac:dyDescent="0.25">
      <c r="A22" s="19" t="s">
        <v>145</v>
      </c>
      <c r="B22" t="s">
        <v>158</v>
      </c>
      <c r="C22" t="str">
        <f>_xlfn.CONCAT(Main!$C$9,A22,"OIS=")</f>
        <v>USD2YOIS=</v>
      </c>
      <c r="D22" s="8">
        <v>0.82000000000000006</v>
      </c>
      <c r="E22" s="8">
        <v>0.72000000000000008</v>
      </c>
      <c r="F22" s="8">
        <v>0.77</v>
      </c>
      <c r="G22" s="8">
        <v>1</v>
      </c>
      <c r="H22" s="15">
        <v>1</v>
      </c>
      <c r="I22" s="15">
        <v>1</v>
      </c>
      <c r="J22" s="15">
        <v>1</v>
      </c>
      <c r="K22" s="17" t="s">
        <v>339</v>
      </c>
      <c r="L22" s="18">
        <v>0</v>
      </c>
      <c r="M22" t="s">
        <v>174</v>
      </c>
    </row>
    <row r="23" spans="1:13" x14ac:dyDescent="0.25">
      <c r="A23" s="19">
        <v>0</v>
      </c>
      <c r="B23" t="s">
        <v>354</v>
      </c>
      <c r="C23" t="str">
        <f>_xlfn.CONCAT(Main!E9,"=")</f>
        <v>SEK=</v>
      </c>
      <c r="D23" s="8"/>
      <c r="E23" s="8"/>
      <c r="F23" s="8">
        <v>7.0000000000000001E-3</v>
      </c>
      <c r="G23" s="8">
        <v>1</v>
      </c>
      <c r="H23" s="15">
        <v>1</v>
      </c>
      <c r="I23" s="15">
        <v>1</v>
      </c>
      <c r="J23" s="15">
        <v>1</v>
      </c>
      <c r="K23" s="17" t="s">
        <v>339</v>
      </c>
      <c r="L23" s="18">
        <v>0</v>
      </c>
    </row>
    <row r="24" spans="1:13" x14ac:dyDescent="0.25">
      <c r="A24" s="19" t="s">
        <v>123</v>
      </c>
      <c r="B24" t="s">
        <v>124</v>
      </c>
      <c r="C24" t="str">
        <f>_xlfn.CONCAT(Main!E$9,A24,"=")</f>
        <v>SEKON=</v>
      </c>
      <c r="D24" s="8"/>
      <c r="E24" s="8"/>
      <c r="F24" s="8">
        <v>0.2</v>
      </c>
      <c r="G24" s="8">
        <v>1</v>
      </c>
      <c r="H24" s="8">
        <v>1</v>
      </c>
      <c r="I24" s="8">
        <v>1</v>
      </c>
      <c r="J24" s="8">
        <v>1</v>
      </c>
      <c r="K24" s="17" t="s">
        <v>339</v>
      </c>
      <c r="L24" s="18">
        <v>2</v>
      </c>
    </row>
    <row r="25" spans="1:13" x14ac:dyDescent="0.25">
      <c r="A25" s="19" t="s">
        <v>125</v>
      </c>
      <c r="B25" t="s">
        <v>124</v>
      </c>
      <c r="C25" t="str">
        <f>_xlfn.CONCAT(Main!E$9,A25,"=")</f>
        <v>SEKTN=</v>
      </c>
      <c r="D25" s="8">
        <v>0.20899999999999999</v>
      </c>
      <c r="E25" s="8">
        <v>0.189</v>
      </c>
      <c r="F25" s="8">
        <v>0.19900000000000001</v>
      </c>
      <c r="G25" s="8">
        <v>1</v>
      </c>
      <c r="H25" s="8">
        <v>1</v>
      </c>
      <c r="I25" s="8">
        <v>1</v>
      </c>
      <c r="J25" s="8">
        <v>1</v>
      </c>
      <c r="K25" s="17" t="s">
        <v>339</v>
      </c>
      <c r="L25" s="18">
        <v>2</v>
      </c>
    </row>
    <row r="26" spans="1:13" x14ac:dyDescent="0.25">
      <c r="A26" s="19" t="s">
        <v>126</v>
      </c>
      <c r="B26" t="s">
        <v>124</v>
      </c>
      <c r="C26" t="str">
        <f>_xlfn.CONCAT(Main!E$9,A26,"=")</f>
        <v>SEKSN=</v>
      </c>
      <c r="D26" s="8">
        <v>0.22900000000000001</v>
      </c>
      <c r="E26" s="8">
        <v>0.20899999999999999</v>
      </c>
      <c r="F26" s="8">
        <v>0.219</v>
      </c>
      <c r="G26" s="8">
        <v>1</v>
      </c>
      <c r="H26" s="8">
        <v>1</v>
      </c>
      <c r="I26" s="8">
        <v>1</v>
      </c>
      <c r="J26" s="8">
        <v>1</v>
      </c>
      <c r="K26" s="17" t="s">
        <v>339</v>
      </c>
      <c r="L26" s="18">
        <v>2</v>
      </c>
    </row>
    <row r="27" spans="1:13" x14ac:dyDescent="0.25">
      <c r="A27" s="19" t="s">
        <v>127</v>
      </c>
      <c r="B27" t="s">
        <v>124</v>
      </c>
      <c r="C27" t="str">
        <f>_xlfn.CONCAT(Main!E$9,A27,"=")</f>
        <v>SEKSW=</v>
      </c>
      <c r="D27" s="8">
        <v>0.22800000000000001</v>
      </c>
      <c r="E27" s="8">
        <v>0.20800000000000002</v>
      </c>
      <c r="F27" s="8">
        <v>0.21800000000000003</v>
      </c>
      <c r="G27" s="8">
        <v>1</v>
      </c>
      <c r="H27" s="8">
        <v>1</v>
      </c>
      <c r="I27" s="8">
        <v>1</v>
      </c>
      <c r="J27" s="8">
        <v>1</v>
      </c>
      <c r="K27" s="17" t="s">
        <v>339</v>
      </c>
      <c r="L27" s="18">
        <v>2</v>
      </c>
    </row>
    <row r="28" spans="1:13" x14ac:dyDescent="0.25">
      <c r="A28" s="19" t="s">
        <v>128</v>
      </c>
      <c r="B28" t="s">
        <v>124</v>
      </c>
      <c r="C28" t="str">
        <f>_xlfn.CONCAT(Main!E$9,A28,"=")</f>
        <v>SEK2W=</v>
      </c>
      <c r="D28" s="8">
        <v>0.19500000000000001</v>
      </c>
      <c r="E28" s="8">
        <v>0.17500000000000002</v>
      </c>
      <c r="F28" s="8">
        <v>0.185</v>
      </c>
      <c r="G28" s="8">
        <v>1</v>
      </c>
      <c r="H28" s="8">
        <v>1</v>
      </c>
      <c r="I28" s="8">
        <v>1</v>
      </c>
      <c r="J28" s="8">
        <v>1</v>
      </c>
      <c r="K28" s="17" t="s">
        <v>339</v>
      </c>
      <c r="L28" s="18">
        <v>2</v>
      </c>
    </row>
    <row r="29" spans="1:13" x14ac:dyDescent="0.25">
      <c r="A29" s="19" t="s">
        <v>129</v>
      </c>
      <c r="B29" t="s">
        <v>124</v>
      </c>
      <c r="C29" t="str">
        <f>_xlfn.CONCAT(Main!E$9,A29,"=")</f>
        <v>SEK3W=</v>
      </c>
      <c r="D29" s="8">
        <v>0.25</v>
      </c>
      <c r="E29" s="8">
        <v>0.22</v>
      </c>
      <c r="F29" s="8">
        <v>0.23499999999999999</v>
      </c>
      <c r="G29" s="8">
        <v>1</v>
      </c>
      <c r="H29" s="8">
        <v>1</v>
      </c>
      <c r="I29" s="15">
        <v>1</v>
      </c>
      <c r="J29" s="15">
        <v>1</v>
      </c>
      <c r="K29" s="17" t="s">
        <v>339</v>
      </c>
      <c r="L29" s="18">
        <v>2</v>
      </c>
    </row>
    <row r="30" spans="1:13" x14ac:dyDescent="0.25">
      <c r="A30" s="19" t="s">
        <v>130</v>
      </c>
      <c r="B30" t="s">
        <v>124</v>
      </c>
      <c r="C30" t="str">
        <f>_xlfn.CONCAT(Main!E$9,A30,"=")</f>
        <v>SEK1M=</v>
      </c>
      <c r="D30" s="8">
        <v>0.26</v>
      </c>
      <c r="E30" s="8">
        <v>0.24</v>
      </c>
      <c r="F30" s="8">
        <v>0.25</v>
      </c>
      <c r="G30" s="8">
        <v>1</v>
      </c>
      <c r="H30" s="8">
        <v>1</v>
      </c>
      <c r="I30" s="8">
        <v>1</v>
      </c>
      <c r="J30" s="8">
        <v>1</v>
      </c>
      <c r="K30" s="17" t="s">
        <v>339</v>
      </c>
      <c r="L30" s="18">
        <v>2</v>
      </c>
    </row>
    <row r="31" spans="1:13" x14ac:dyDescent="0.25">
      <c r="A31" s="19" t="s">
        <v>131</v>
      </c>
      <c r="B31" t="s">
        <v>124</v>
      </c>
      <c r="C31" t="str">
        <f>_xlfn.CONCAT(Main!E$9,A31,"=")</f>
        <v>SEK2M=</v>
      </c>
      <c r="D31" s="8">
        <v>0.28000000000000003</v>
      </c>
      <c r="E31" s="8">
        <v>0.25</v>
      </c>
      <c r="F31" s="8">
        <v>0.26500000000000001</v>
      </c>
      <c r="G31" s="8">
        <v>1</v>
      </c>
      <c r="H31" s="8">
        <v>1</v>
      </c>
      <c r="I31" s="8">
        <v>1</v>
      </c>
      <c r="J31" s="8">
        <v>1</v>
      </c>
      <c r="K31" s="17" t="s">
        <v>339</v>
      </c>
      <c r="L31" s="18">
        <v>2</v>
      </c>
    </row>
    <row r="32" spans="1:13" x14ac:dyDescent="0.25">
      <c r="A32" s="19" t="s">
        <v>132</v>
      </c>
      <c r="B32" t="s">
        <v>124</v>
      </c>
      <c r="C32" t="str">
        <f>_xlfn.CONCAT(Main!E$9,A32,"=")</f>
        <v>SEK3M=</v>
      </c>
      <c r="D32" s="8">
        <v>0.27</v>
      </c>
      <c r="E32" s="8">
        <v>0.24</v>
      </c>
      <c r="F32" s="8">
        <v>0.255</v>
      </c>
      <c r="G32" s="8">
        <v>1</v>
      </c>
      <c r="H32" s="8">
        <v>1</v>
      </c>
      <c r="I32" s="8">
        <v>1</v>
      </c>
      <c r="J32" s="8">
        <v>1</v>
      </c>
      <c r="K32" s="17" t="s">
        <v>339</v>
      </c>
      <c r="L32" s="18">
        <v>2</v>
      </c>
    </row>
    <row r="33" spans="1:12" x14ac:dyDescent="0.25">
      <c r="A33" s="19" t="s">
        <v>133</v>
      </c>
      <c r="B33" t="s">
        <v>124</v>
      </c>
      <c r="C33" t="str">
        <f>_xlfn.CONCAT(Main!E$9,A33,"=")</f>
        <v>SEK4M=</v>
      </c>
      <c r="D33" s="8">
        <v>0.33</v>
      </c>
      <c r="E33" s="8">
        <v>0.28999999999999998</v>
      </c>
      <c r="F33" s="8">
        <v>0.31</v>
      </c>
      <c r="G33" s="8">
        <v>1</v>
      </c>
      <c r="H33" s="8">
        <v>1</v>
      </c>
      <c r="I33" s="8">
        <v>1</v>
      </c>
      <c r="J33" s="8">
        <v>1</v>
      </c>
      <c r="K33" s="17" t="s">
        <v>339</v>
      </c>
      <c r="L33" s="18">
        <v>2</v>
      </c>
    </row>
    <row r="34" spans="1:12" x14ac:dyDescent="0.25">
      <c r="A34" s="19" t="s">
        <v>134</v>
      </c>
      <c r="B34" t="s">
        <v>124</v>
      </c>
      <c r="C34" t="str">
        <f>_xlfn.CONCAT(Main!E$9,A34,"=")</f>
        <v>SEK5M=</v>
      </c>
      <c r="D34" s="8">
        <v>0.36</v>
      </c>
      <c r="E34" s="8">
        <v>0.32</v>
      </c>
      <c r="F34" s="8">
        <v>0.33999999999999997</v>
      </c>
      <c r="G34" s="8">
        <v>1</v>
      </c>
      <c r="H34" s="8">
        <v>1</v>
      </c>
      <c r="I34" s="8">
        <v>1</v>
      </c>
      <c r="J34" s="8">
        <v>1</v>
      </c>
      <c r="K34" s="17" t="s">
        <v>339</v>
      </c>
      <c r="L34" s="18">
        <v>2</v>
      </c>
    </row>
    <row r="35" spans="1:12" x14ac:dyDescent="0.25">
      <c r="A35" s="19" t="s">
        <v>135</v>
      </c>
      <c r="B35" t="s">
        <v>124</v>
      </c>
      <c r="C35" t="str">
        <f>_xlfn.CONCAT(Main!E$9,A35,"=")</f>
        <v>SEK6M=</v>
      </c>
      <c r="D35" s="8">
        <v>0.39</v>
      </c>
      <c r="E35" s="8">
        <v>0.35000000000000003</v>
      </c>
      <c r="F35" s="8">
        <v>0.37</v>
      </c>
      <c r="G35" s="8">
        <v>1</v>
      </c>
      <c r="H35" s="8">
        <v>1</v>
      </c>
      <c r="I35" s="8">
        <v>1</v>
      </c>
      <c r="J35" s="8">
        <v>1</v>
      </c>
      <c r="K35" s="17" t="s">
        <v>339</v>
      </c>
      <c r="L35" s="18">
        <v>2</v>
      </c>
    </row>
    <row r="36" spans="1:12" x14ac:dyDescent="0.25">
      <c r="A36" s="19" t="s">
        <v>136</v>
      </c>
      <c r="B36" t="s">
        <v>124</v>
      </c>
      <c r="C36" t="str">
        <f>_xlfn.CONCAT(Main!E$9,A36,"=")</f>
        <v>SEK7M=</v>
      </c>
      <c r="D36" s="8">
        <v>0.4</v>
      </c>
      <c r="E36" s="8">
        <v>0.36</v>
      </c>
      <c r="F36" s="8">
        <v>0.38</v>
      </c>
      <c r="G36" s="8">
        <v>1</v>
      </c>
      <c r="H36" s="15">
        <v>1</v>
      </c>
      <c r="I36" s="15">
        <v>1</v>
      </c>
      <c r="J36" s="15">
        <v>1</v>
      </c>
      <c r="K36" s="17" t="s">
        <v>339</v>
      </c>
      <c r="L36" s="18">
        <v>2</v>
      </c>
    </row>
    <row r="37" spans="1:12" x14ac:dyDescent="0.25">
      <c r="A37" s="19" t="s">
        <v>137</v>
      </c>
      <c r="B37" t="s">
        <v>124</v>
      </c>
      <c r="C37" t="str">
        <f>_xlfn.CONCAT(Main!E$9,A37,"=")</f>
        <v>SEK8M=</v>
      </c>
      <c r="D37" s="8">
        <v>0.4</v>
      </c>
      <c r="E37" s="8">
        <v>0.36</v>
      </c>
      <c r="F37" s="8">
        <v>0.38</v>
      </c>
      <c r="G37" s="8">
        <v>1</v>
      </c>
      <c r="H37" s="15">
        <v>1</v>
      </c>
      <c r="I37" s="15">
        <v>1</v>
      </c>
      <c r="J37" s="15">
        <v>1</v>
      </c>
      <c r="K37" s="17" t="s">
        <v>339</v>
      </c>
      <c r="L37" s="18">
        <v>2</v>
      </c>
    </row>
    <row r="38" spans="1:12" x14ac:dyDescent="0.25">
      <c r="A38" s="19" t="s">
        <v>138</v>
      </c>
      <c r="B38" t="s">
        <v>124</v>
      </c>
      <c r="C38" t="str">
        <f>_xlfn.CONCAT(Main!E$9,A38,"=")</f>
        <v>SEK9M=</v>
      </c>
      <c r="D38" s="8">
        <v>0.4</v>
      </c>
      <c r="E38" s="8">
        <v>0.36</v>
      </c>
      <c r="F38" s="8">
        <v>0.38</v>
      </c>
      <c r="G38" s="8">
        <v>1</v>
      </c>
      <c r="H38" s="15">
        <v>1</v>
      </c>
      <c r="I38" s="15">
        <v>1</v>
      </c>
      <c r="J38" s="15">
        <v>1</v>
      </c>
      <c r="K38" s="17" t="s">
        <v>339</v>
      </c>
      <c r="L38" s="18">
        <v>2</v>
      </c>
    </row>
    <row r="39" spans="1:12" x14ac:dyDescent="0.25">
      <c r="A39" s="19" t="s">
        <v>139</v>
      </c>
      <c r="B39" t="s">
        <v>124</v>
      </c>
      <c r="C39" t="str">
        <f>_xlfn.CONCAT(Main!E$9,A39,"=")</f>
        <v>SEK10M=</v>
      </c>
      <c r="D39" s="8">
        <v>0.4</v>
      </c>
      <c r="E39" s="8">
        <v>0.36</v>
      </c>
      <c r="F39" s="8">
        <v>0.38</v>
      </c>
      <c r="G39" s="8">
        <v>1</v>
      </c>
      <c r="H39" s="15">
        <v>1</v>
      </c>
      <c r="I39" s="15">
        <v>1</v>
      </c>
      <c r="J39" s="15">
        <v>1</v>
      </c>
      <c r="K39" s="17" t="s">
        <v>339</v>
      </c>
      <c r="L39" s="18">
        <v>2</v>
      </c>
    </row>
    <row r="40" spans="1:12" x14ac:dyDescent="0.25">
      <c r="A40" s="19" t="s">
        <v>140</v>
      </c>
      <c r="B40" t="s">
        <v>124</v>
      </c>
      <c r="C40" t="str">
        <f>_xlfn.CONCAT(Main!E$9,A40,"=")</f>
        <v>SEK11M=</v>
      </c>
      <c r="D40" s="8">
        <v>0.4</v>
      </c>
      <c r="E40" s="8">
        <v>0.36</v>
      </c>
      <c r="F40" s="8">
        <v>0.38</v>
      </c>
      <c r="G40" s="8">
        <v>1</v>
      </c>
      <c r="H40" s="15">
        <v>1</v>
      </c>
      <c r="I40" s="15">
        <v>1</v>
      </c>
      <c r="J40" s="15">
        <v>1</v>
      </c>
      <c r="K40" s="17" t="s">
        <v>339</v>
      </c>
      <c r="L40" s="18">
        <v>2</v>
      </c>
    </row>
    <row r="41" spans="1:12" x14ac:dyDescent="0.25">
      <c r="A41" s="19" t="s">
        <v>141</v>
      </c>
      <c r="B41" t="s">
        <v>124</v>
      </c>
      <c r="C41" t="str">
        <f>_xlfn.CONCAT(Main!E$9,A41,"=")</f>
        <v>SEK1Y=</v>
      </c>
      <c r="D41" s="8">
        <v>0.4</v>
      </c>
      <c r="E41" s="8">
        <v>0.36</v>
      </c>
      <c r="F41" s="8">
        <v>0.38</v>
      </c>
      <c r="G41" s="8">
        <v>1</v>
      </c>
      <c r="H41" s="15">
        <v>1</v>
      </c>
      <c r="I41" s="15">
        <v>1</v>
      </c>
      <c r="J41" s="15">
        <v>1</v>
      </c>
      <c r="K41" s="17" t="s">
        <v>339</v>
      </c>
      <c r="L41" s="18">
        <v>2</v>
      </c>
    </row>
    <row r="42" spans="1:12" x14ac:dyDescent="0.25">
      <c r="A42" s="19" t="s">
        <v>142</v>
      </c>
      <c r="B42" t="s">
        <v>124</v>
      </c>
      <c r="C42" t="str">
        <f>_xlfn.CONCAT(Main!E$9,A42,"=")</f>
        <v>SEK15M=</v>
      </c>
      <c r="D42" s="8">
        <v>0.4</v>
      </c>
      <c r="E42" s="8">
        <v>0.36</v>
      </c>
      <c r="F42" s="8">
        <v>0.38</v>
      </c>
      <c r="G42" s="8">
        <v>1</v>
      </c>
      <c r="H42" s="15">
        <v>1</v>
      </c>
      <c r="I42" s="15">
        <v>1</v>
      </c>
      <c r="J42" s="15">
        <v>1</v>
      </c>
      <c r="K42" s="17" t="s">
        <v>339</v>
      </c>
      <c r="L42" s="18">
        <v>2</v>
      </c>
    </row>
    <row r="43" spans="1:12" x14ac:dyDescent="0.25">
      <c r="A43" s="19" t="s">
        <v>143</v>
      </c>
      <c r="B43" t="s">
        <v>124</v>
      </c>
      <c r="C43" t="str">
        <f>_xlfn.CONCAT(Main!E$9,A43,"=")</f>
        <v>SEK18M=</v>
      </c>
      <c r="D43" s="8">
        <v>0.4</v>
      </c>
      <c r="E43" s="8">
        <v>0.36</v>
      </c>
      <c r="F43" s="8">
        <v>0.38</v>
      </c>
      <c r="G43" s="8">
        <v>1</v>
      </c>
      <c r="H43" s="15">
        <v>1</v>
      </c>
      <c r="I43" s="15">
        <v>1</v>
      </c>
      <c r="J43" s="15">
        <v>1</v>
      </c>
      <c r="K43" s="17" t="s">
        <v>339</v>
      </c>
      <c r="L43" s="18">
        <v>2</v>
      </c>
    </row>
    <row r="44" spans="1:12" x14ac:dyDescent="0.25">
      <c r="A44" s="19" t="s">
        <v>144</v>
      </c>
      <c r="B44" t="s">
        <v>124</v>
      </c>
      <c r="C44" t="str">
        <f>_xlfn.CONCAT(Main!E$9,A44,"=")</f>
        <v>SEK21M=</v>
      </c>
      <c r="D44" s="8">
        <v>0.4</v>
      </c>
      <c r="E44" s="8">
        <v>0.36</v>
      </c>
      <c r="F44" s="8">
        <v>0.38</v>
      </c>
      <c r="G44" s="8">
        <v>1</v>
      </c>
      <c r="H44" s="15">
        <v>1</v>
      </c>
      <c r="I44" s="15">
        <v>1</v>
      </c>
      <c r="J44" s="15">
        <v>1</v>
      </c>
      <c r="K44" s="17" t="s">
        <v>339</v>
      </c>
      <c r="L44" s="18">
        <v>2</v>
      </c>
    </row>
    <row r="45" spans="1:12" x14ac:dyDescent="0.25">
      <c r="A45" s="19" t="s">
        <v>145</v>
      </c>
      <c r="B45" t="s">
        <v>124</v>
      </c>
      <c r="C45" t="str">
        <f>_xlfn.CONCAT(Main!E$9,A45,"=")</f>
        <v>SEK2Y=</v>
      </c>
      <c r="D45" s="8">
        <v>0.4</v>
      </c>
      <c r="E45" s="8">
        <v>0.36</v>
      </c>
      <c r="F45" s="8">
        <v>0.38</v>
      </c>
      <c r="G45" s="8">
        <v>1</v>
      </c>
      <c r="H45" s="15">
        <v>1</v>
      </c>
      <c r="I45" s="15">
        <v>1</v>
      </c>
      <c r="J45" s="15">
        <v>1</v>
      </c>
      <c r="K45" s="17" t="s">
        <v>339</v>
      </c>
      <c r="L45" s="18">
        <v>2</v>
      </c>
    </row>
    <row r="46" spans="1:12" x14ac:dyDescent="0.25">
      <c r="A46" s="19" t="s">
        <v>355</v>
      </c>
      <c r="B46" t="s">
        <v>124</v>
      </c>
      <c r="C46" t="str">
        <f>_xlfn.CONCAT(Main!E$9,A46,"=")</f>
        <v>SEK30M=</v>
      </c>
      <c r="D46" s="8">
        <v>0.4</v>
      </c>
      <c r="E46" s="8">
        <v>0.36</v>
      </c>
      <c r="F46" s="8">
        <v>0.38</v>
      </c>
      <c r="G46" s="8">
        <v>1</v>
      </c>
      <c r="H46" s="15">
        <v>1</v>
      </c>
      <c r="I46" s="15">
        <v>1</v>
      </c>
      <c r="J46" s="15">
        <v>1</v>
      </c>
      <c r="K46" s="17" t="s">
        <v>339</v>
      </c>
      <c r="L46" s="18">
        <v>2</v>
      </c>
    </row>
    <row r="47" spans="1:12" x14ac:dyDescent="0.25">
      <c r="A47" s="19" t="s">
        <v>346</v>
      </c>
      <c r="B47" t="s">
        <v>124</v>
      </c>
      <c r="C47" t="str">
        <f>_xlfn.CONCAT(Main!E$9,A47,"=")</f>
        <v>SEK3Y=</v>
      </c>
      <c r="D47" s="8">
        <v>0.4</v>
      </c>
      <c r="E47" s="8">
        <v>0.36</v>
      </c>
      <c r="F47" s="8">
        <v>0.38</v>
      </c>
      <c r="G47" s="8">
        <v>1</v>
      </c>
      <c r="H47" s="15">
        <v>1</v>
      </c>
      <c r="I47" s="15">
        <v>1</v>
      </c>
      <c r="J47" s="15">
        <v>1</v>
      </c>
      <c r="K47" s="17" t="s">
        <v>339</v>
      </c>
      <c r="L47" s="18">
        <v>2</v>
      </c>
    </row>
    <row r="48" spans="1:12" x14ac:dyDescent="0.25">
      <c r="A48" s="19" t="s">
        <v>347</v>
      </c>
      <c r="B48" t="s">
        <v>124</v>
      </c>
      <c r="C48" t="str">
        <f>_xlfn.CONCAT(Main!E$9,A48,"=")</f>
        <v>SEK4Y=</v>
      </c>
      <c r="D48" s="8">
        <v>0.4</v>
      </c>
      <c r="E48" s="8">
        <v>0.36</v>
      </c>
      <c r="F48" s="8">
        <v>0.38</v>
      </c>
      <c r="G48" s="8">
        <v>1</v>
      </c>
      <c r="H48" s="15">
        <v>1</v>
      </c>
      <c r="I48" s="15">
        <v>1</v>
      </c>
      <c r="J48" s="15">
        <v>1</v>
      </c>
      <c r="K48" s="17" t="s">
        <v>339</v>
      </c>
      <c r="L48" s="18">
        <v>2</v>
      </c>
    </row>
    <row r="49" spans="1:12" x14ac:dyDescent="0.25">
      <c r="A49" s="19" t="s">
        <v>348</v>
      </c>
      <c r="B49" t="s">
        <v>124</v>
      </c>
      <c r="C49" t="str">
        <f>_xlfn.CONCAT(Main!E$9,A49,"=")</f>
        <v>SEK5Y=</v>
      </c>
      <c r="D49" s="8">
        <v>0.4</v>
      </c>
      <c r="E49" s="8">
        <v>0.36</v>
      </c>
      <c r="F49" s="8">
        <v>0.38</v>
      </c>
      <c r="G49" s="8">
        <v>1</v>
      </c>
      <c r="H49" s="15">
        <v>1</v>
      </c>
      <c r="I49" s="15">
        <v>1</v>
      </c>
      <c r="J49" s="15">
        <v>1</v>
      </c>
      <c r="K49" s="17" t="s">
        <v>339</v>
      </c>
      <c r="L49" s="18">
        <v>2</v>
      </c>
    </row>
    <row r="50" spans="1:12" x14ac:dyDescent="0.25">
      <c r="A50" s="19" t="s">
        <v>349</v>
      </c>
      <c r="B50" t="s">
        <v>124</v>
      </c>
      <c r="C50" t="str">
        <f>_xlfn.CONCAT(Main!E$9,A50,"=")</f>
        <v>SEK6Y=</v>
      </c>
      <c r="D50" s="8">
        <v>0.4</v>
      </c>
      <c r="E50" s="8">
        <v>0.36</v>
      </c>
      <c r="F50" s="8">
        <v>0.38</v>
      </c>
      <c r="G50" s="8">
        <v>1</v>
      </c>
      <c r="H50" s="15">
        <v>1</v>
      </c>
      <c r="I50" s="15">
        <v>1</v>
      </c>
      <c r="J50" s="15">
        <v>1</v>
      </c>
      <c r="K50" s="17" t="s">
        <v>339</v>
      </c>
      <c r="L50" s="18">
        <v>2</v>
      </c>
    </row>
    <row r="51" spans="1:12" x14ac:dyDescent="0.25">
      <c r="A51" s="19" t="s">
        <v>350</v>
      </c>
      <c r="B51" t="s">
        <v>124</v>
      </c>
      <c r="C51" t="str">
        <f>_xlfn.CONCAT(Main!E$9,A51,"=")</f>
        <v>SEK7Y=</v>
      </c>
      <c r="D51" s="8">
        <v>0.4</v>
      </c>
      <c r="E51" s="8">
        <v>0.36</v>
      </c>
      <c r="F51" s="8">
        <v>0.38</v>
      </c>
      <c r="G51" s="8">
        <v>1</v>
      </c>
      <c r="H51" s="15">
        <v>1</v>
      </c>
      <c r="I51" s="15">
        <v>1</v>
      </c>
      <c r="J51" s="15">
        <v>1</v>
      </c>
      <c r="K51" s="17" t="s">
        <v>339</v>
      </c>
      <c r="L51" s="18">
        <v>2</v>
      </c>
    </row>
    <row r="52" spans="1:12" x14ac:dyDescent="0.25">
      <c r="A52" s="19" t="s">
        <v>351</v>
      </c>
      <c r="B52" t="s">
        <v>124</v>
      </c>
      <c r="C52" t="str">
        <f>_xlfn.CONCAT(Main!E$9,A52,"=")</f>
        <v>SEK8Y=</v>
      </c>
      <c r="D52" s="8">
        <v>0.4</v>
      </c>
      <c r="E52" s="8">
        <v>0.36</v>
      </c>
      <c r="F52" s="8">
        <v>0.38</v>
      </c>
      <c r="G52" s="8">
        <v>1</v>
      </c>
      <c r="H52" s="15">
        <v>1</v>
      </c>
      <c r="I52" s="15">
        <v>1</v>
      </c>
      <c r="J52" s="15">
        <v>1</v>
      </c>
      <c r="K52" s="17" t="s">
        <v>339</v>
      </c>
      <c r="L52" s="18">
        <v>2</v>
      </c>
    </row>
    <row r="53" spans="1:12" x14ac:dyDescent="0.25">
      <c r="A53" s="19" t="s">
        <v>352</v>
      </c>
      <c r="B53" t="s">
        <v>124</v>
      </c>
      <c r="C53" t="str">
        <f>_xlfn.CONCAT(Main!E$9,A53,"=")</f>
        <v>SEK9Y=</v>
      </c>
      <c r="D53" s="8">
        <v>0.4</v>
      </c>
      <c r="E53" s="8">
        <v>0.36</v>
      </c>
      <c r="F53" s="8">
        <v>0.38</v>
      </c>
      <c r="G53" s="8">
        <v>1</v>
      </c>
      <c r="H53" s="15">
        <v>1</v>
      </c>
      <c r="I53" s="15">
        <v>1</v>
      </c>
      <c r="J53" s="15">
        <v>1</v>
      </c>
      <c r="K53" s="17" t="s">
        <v>339</v>
      </c>
      <c r="L53" s="18">
        <v>2</v>
      </c>
    </row>
    <row r="54" spans="1:12" x14ac:dyDescent="0.25">
      <c r="A54" s="19" t="s">
        <v>353</v>
      </c>
      <c r="B54" t="s">
        <v>124</v>
      </c>
      <c r="C54" t="str">
        <f>_xlfn.CONCAT(Main!E$9,A54,"=")</f>
        <v>SEK10Y=</v>
      </c>
      <c r="D54" s="8">
        <v>0.4</v>
      </c>
      <c r="E54" s="8">
        <v>0.36</v>
      </c>
      <c r="F54" s="8">
        <v>0.38</v>
      </c>
      <c r="G54" s="8">
        <v>1</v>
      </c>
      <c r="H54" s="15">
        <v>1</v>
      </c>
      <c r="I54" s="15">
        <v>1</v>
      </c>
      <c r="J54" s="15">
        <v>1</v>
      </c>
      <c r="K54" s="17" t="s">
        <v>339</v>
      </c>
      <c r="L54" s="1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78A6-0EC3-4395-A49E-40765CD7CD64}">
  <dimension ref="A1:XFD50"/>
  <sheetViews>
    <sheetView zoomScaleNormal="100" zoomScaleSheetLayoutView="115" workbookViewId="0">
      <selection activeCell="A27" sqref="A27"/>
    </sheetView>
  </sheetViews>
  <sheetFormatPr defaultRowHeight="15" x14ac:dyDescent="0.25"/>
  <cols>
    <col min="1" max="1" width="11.85546875" bestFit="1" customWidth="1"/>
    <col min="3" max="3" width="13.28515625" bestFit="1" customWidth="1"/>
    <col min="4" max="4" width="15" bestFit="1" customWidth="1"/>
    <col min="5" max="5" width="13.140625" bestFit="1" customWidth="1"/>
    <col min="6" max="6" width="12.28515625" bestFit="1" customWidth="1"/>
    <col min="7" max="7" width="15" bestFit="1" customWidth="1"/>
    <col min="8" max="8" width="13.140625" bestFit="1" customWidth="1"/>
    <col min="9" max="9" width="12.28515625" bestFit="1" customWidth="1"/>
  </cols>
  <sheetData>
    <row r="1" spans="1:9 16384:16384" x14ac:dyDescent="0.25">
      <c r="A1" s="1" t="s">
        <v>0</v>
      </c>
      <c r="B1" s="1" t="s">
        <v>45</v>
      </c>
      <c r="C1" s="1" t="s">
        <v>46</v>
      </c>
      <c r="D1" s="1" t="s">
        <v>120</v>
      </c>
      <c r="E1" s="1" t="s">
        <v>121</v>
      </c>
      <c r="F1" s="1" t="s">
        <v>122</v>
      </c>
      <c r="G1" s="1" t="s">
        <v>69</v>
      </c>
      <c r="H1" s="1" t="s">
        <v>99</v>
      </c>
      <c r="I1" s="1" t="s">
        <v>116</v>
      </c>
      <c r="XFD1" s="1"/>
    </row>
    <row r="2" spans="1:9 16384:16384" x14ac:dyDescent="0.25">
      <c r="A2" t="s">
        <v>1</v>
      </c>
      <c r="B2" t="s">
        <v>23</v>
      </c>
      <c r="C2" t="s">
        <v>47</v>
      </c>
      <c r="D2" t="s">
        <v>117</v>
      </c>
      <c r="E2" t="s">
        <v>118</v>
      </c>
      <c r="F2" t="s">
        <v>119</v>
      </c>
      <c r="G2" t="s">
        <v>70</v>
      </c>
      <c r="H2" t="s">
        <v>80</v>
      </c>
      <c r="I2" t="s">
        <v>100</v>
      </c>
    </row>
    <row r="3" spans="1:9 16384:16384" x14ac:dyDescent="0.25">
      <c r="A3" t="s">
        <v>2</v>
      </c>
      <c r="B3" t="s">
        <v>24</v>
      </c>
      <c r="C3" t="s">
        <v>48</v>
      </c>
      <c r="G3" t="s">
        <v>71</v>
      </c>
      <c r="H3" t="s">
        <v>81</v>
      </c>
      <c r="I3" t="s">
        <v>101</v>
      </c>
    </row>
    <row r="4" spans="1:9 16384:16384" x14ac:dyDescent="0.25">
      <c r="A4" t="s">
        <v>3</v>
      </c>
      <c r="B4" t="s">
        <v>25</v>
      </c>
      <c r="C4" t="s">
        <v>49</v>
      </c>
      <c r="G4" t="s">
        <v>72</v>
      </c>
      <c r="H4" t="s">
        <v>82</v>
      </c>
      <c r="I4" t="s">
        <v>102</v>
      </c>
    </row>
    <row r="5" spans="1:9 16384:16384" x14ac:dyDescent="0.25">
      <c r="A5" t="s">
        <v>4</v>
      </c>
      <c r="B5" t="s">
        <v>26</v>
      </c>
      <c r="C5" t="s">
        <v>50</v>
      </c>
      <c r="G5" t="s">
        <v>73</v>
      </c>
      <c r="H5" t="s">
        <v>83</v>
      </c>
      <c r="I5" t="s">
        <v>103</v>
      </c>
    </row>
    <row r="6" spans="1:9 16384:16384" x14ac:dyDescent="0.25">
      <c r="A6" t="s">
        <v>5</v>
      </c>
      <c r="B6" t="s">
        <v>27</v>
      </c>
      <c r="C6" t="s">
        <v>51</v>
      </c>
      <c r="G6" t="s">
        <v>74</v>
      </c>
      <c r="H6" t="s">
        <v>84</v>
      </c>
      <c r="I6" t="s">
        <v>104</v>
      </c>
    </row>
    <row r="7" spans="1:9 16384:16384" x14ac:dyDescent="0.25">
      <c r="A7" t="s">
        <v>6</v>
      </c>
      <c r="B7" t="s">
        <v>28</v>
      </c>
      <c r="C7" t="s">
        <v>52</v>
      </c>
      <c r="G7" t="s">
        <v>75</v>
      </c>
      <c r="H7" t="s">
        <v>85</v>
      </c>
      <c r="I7" t="s">
        <v>105</v>
      </c>
    </row>
    <row r="8" spans="1:9 16384:16384" x14ac:dyDescent="0.25">
      <c r="A8" t="s">
        <v>7</v>
      </c>
      <c r="B8" t="s">
        <v>29</v>
      </c>
      <c r="C8" t="s">
        <v>53</v>
      </c>
      <c r="G8" t="s">
        <v>76</v>
      </c>
      <c r="H8" t="s">
        <v>86</v>
      </c>
      <c r="I8" t="s">
        <v>106</v>
      </c>
    </row>
    <row r="9" spans="1:9 16384:16384" x14ac:dyDescent="0.25">
      <c r="A9" t="s">
        <v>8</v>
      </c>
      <c r="B9" t="s">
        <v>30</v>
      </c>
      <c r="C9" t="s">
        <v>54</v>
      </c>
      <c r="G9" t="s">
        <v>77</v>
      </c>
      <c r="H9" t="s">
        <v>87</v>
      </c>
      <c r="I9" t="s">
        <v>107</v>
      </c>
    </row>
    <row r="10" spans="1:9 16384:16384" x14ac:dyDescent="0.25">
      <c r="A10" t="s">
        <v>9</v>
      </c>
      <c r="B10" t="s">
        <v>31</v>
      </c>
      <c r="C10" t="s">
        <v>55</v>
      </c>
      <c r="G10" t="s">
        <v>78</v>
      </c>
      <c r="H10" t="s">
        <v>88</v>
      </c>
      <c r="I10" t="s">
        <v>108</v>
      </c>
    </row>
    <row r="11" spans="1:9 16384:16384" x14ac:dyDescent="0.25">
      <c r="A11" t="s">
        <v>10</v>
      </c>
      <c r="B11" t="s">
        <v>32</v>
      </c>
      <c r="C11" t="s">
        <v>56</v>
      </c>
      <c r="G11" t="s">
        <v>79</v>
      </c>
      <c r="H11" t="s">
        <v>89</v>
      </c>
      <c r="I11" t="s">
        <v>109</v>
      </c>
    </row>
    <row r="12" spans="1:9 16384:16384" x14ac:dyDescent="0.25">
      <c r="A12" t="s">
        <v>11</v>
      </c>
      <c r="B12" t="s">
        <v>33</v>
      </c>
      <c r="C12" t="s">
        <v>57</v>
      </c>
      <c r="H12" t="s">
        <v>90</v>
      </c>
      <c r="I12" t="s">
        <v>110</v>
      </c>
    </row>
    <row r="13" spans="1:9 16384:16384" x14ac:dyDescent="0.25">
      <c r="A13" t="s">
        <v>12</v>
      </c>
      <c r="B13" t="s">
        <v>34</v>
      </c>
      <c r="C13" t="s">
        <v>58</v>
      </c>
      <c r="H13" t="s">
        <v>91</v>
      </c>
      <c r="I13" t="s">
        <v>111</v>
      </c>
    </row>
    <row r="14" spans="1:9 16384:16384" x14ac:dyDescent="0.25">
      <c r="A14" t="s">
        <v>13</v>
      </c>
      <c r="B14" t="s">
        <v>35</v>
      </c>
      <c r="C14" t="s">
        <v>59</v>
      </c>
      <c r="H14" t="s">
        <v>92</v>
      </c>
      <c r="I14" t="s">
        <v>112</v>
      </c>
    </row>
    <row r="15" spans="1:9 16384:16384" x14ac:dyDescent="0.25">
      <c r="A15" t="s">
        <v>14</v>
      </c>
      <c r="B15" t="s">
        <v>36</v>
      </c>
      <c r="C15" t="s">
        <v>60</v>
      </c>
      <c r="H15" t="s">
        <v>93</v>
      </c>
      <c r="I15" t="s">
        <v>113</v>
      </c>
    </row>
    <row r="16" spans="1:9 16384:16384" x14ac:dyDescent="0.25">
      <c r="A16" t="s">
        <v>15</v>
      </c>
      <c r="B16" t="s">
        <v>37</v>
      </c>
      <c r="C16" t="s">
        <v>61</v>
      </c>
      <c r="H16" t="s">
        <v>94</v>
      </c>
      <c r="I16" t="s">
        <v>114</v>
      </c>
    </row>
    <row r="17" spans="1:14" x14ac:dyDescent="0.25">
      <c r="A17" t="s">
        <v>16</v>
      </c>
      <c r="B17" t="s">
        <v>38</v>
      </c>
      <c r="C17" t="s">
        <v>62</v>
      </c>
      <c r="H17" t="s">
        <v>95</v>
      </c>
      <c r="I17" t="s">
        <v>115</v>
      </c>
    </row>
    <row r="18" spans="1:14" x14ac:dyDescent="0.25">
      <c r="A18" t="s">
        <v>17</v>
      </c>
      <c r="B18" t="s">
        <v>39</v>
      </c>
      <c r="C18" t="s">
        <v>63</v>
      </c>
      <c r="H18" t="s">
        <v>96</v>
      </c>
    </row>
    <row r="19" spans="1:14" x14ac:dyDescent="0.25">
      <c r="A19" t="s">
        <v>18</v>
      </c>
      <c r="B19" t="s">
        <v>40</v>
      </c>
      <c r="C19" t="s">
        <v>64</v>
      </c>
      <c r="H19" t="s">
        <v>97</v>
      </c>
    </row>
    <row r="20" spans="1:14" x14ac:dyDescent="0.25">
      <c r="A20" t="s">
        <v>19</v>
      </c>
      <c r="B20" t="s">
        <v>41</v>
      </c>
      <c r="C20" t="s">
        <v>65</v>
      </c>
      <c r="H20" t="s">
        <v>98</v>
      </c>
    </row>
    <row r="21" spans="1:14" x14ac:dyDescent="0.25">
      <c r="A21" t="s">
        <v>20</v>
      </c>
      <c r="B21" t="s">
        <v>42</v>
      </c>
      <c r="C21" t="s">
        <v>66</v>
      </c>
    </row>
    <row r="22" spans="1:14" x14ac:dyDescent="0.25">
      <c r="A22" t="s">
        <v>21</v>
      </c>
      <c r="B22" t="s">
        <v>43</v>
      </c>
      <c r="C22" t="s">
        <v>67</v>
      </c>
    </row>
    <row r="23" spans="1:14" x14ac:dyDescent="0.25">
      <c r="A23" t="s">
        <v>22</v>
      </c>
      <c r="B23" t="s">
        <v>44</v>
      </c>
      <c r="C23" t="s">
        <v>68</v>
      </c>
    </row>
    <row r="27" spans="1:14" x14ac:dyDescent="0.25">
      <c r="A27" s="1" t="s">
        <v>147</v>
      </c>
    </row>
    <row r="28" spans="1:14" x14ac:dyDescent="0.25">
      <c r="A28" s="1" t="s">
        <v>0</v>
      </c>
      <c r="D28" s="1" t="s">
        <v>45</v>
      </c>
      <c r="G28" t="s">
        <v>146</v>
      </c>
      <c r="H28" s="1" t="s">
        <v>46</v>
      </c>
      <c r="I28" s="1" t="s">
        <v>120</v>
      </c>
      <c r="J28" s="1" t="s">
        <v>121</v>
      </c>
      <c r="K28" s="1" t="s">
        <v>122</v>
      </c>
      <c r="L28" s="1" t="s">
        <v>69</v>
      </c>
      <c r="M28" s="1" t="s">
        <v>99</v>
      </c>
      <c r="N28" s="1" t="s">
        <v>116</v>
      </c>
    </row>
    <row r="29" spans="1:14" x14ac:dyDescent="0.25">
      <c r="A29" t="s">
        <v>123</v>
      </c>
      <c r="B29" t="s">
        <v>124</v>
      </c>
      <c r="C29" t="str">
        <f>_xlfn.CONCAT(RIGHT($A$28,3),A29,"=")</f>
        <v>DKKON=</v>
      </c>
      <c r="D29" t="s">
        <v>123</v>
      </c>
      <c r="E29" t="s">
        <v>124</v>
      </c>
      <c r="F29" t="str">
        <f>_xlfn.CONCAT(RIGHT($D$28,3),D29,"=")</f>
        <v>EURON=</v>
      </c>
    </row>
    <row r="30" spans="1:14" x14ac:dyDescent="0.25">
      <c r="A30" t="s">
        <v>125</v>
      </c>
      <c r="B30" t="s">
        <v>124</v>
      </c>
      <c r="C30" t="str">
        <f t="shared" ref="C30:C50" si="0">_xlfn.CONCAT(RIGHT($A$28,3),A30,"=")</f>
        <v>DKKTN=</v>
      </c>
      <c r="D30" t="s">
        <v>125</v>
      </c>
      <c r="E30" t="s">
        <v>124</v>
      </c>
      <c r="F30" t="str">
        <f t="shared" ref="F30:F50" si="1">_xlfn.CONCAT(RIGHT($D$28,3),D30,"=")</f>
        <v>EURTN=</v>
      </c>
    </row>
    <row r="31" spans="1:14" x14ac:dyDescent="0.25">
      <c r="A31" t="s">
        <v>126</v>
      </c>
      <c r="B31" t="s">
        <v>124</v>
      </c>
      <c r="C31" t="str">
        <f t="shared" si="0"/>
        <v>DKKSN=</v>
      </c>
      <c r="D31" t="s">
        <v>126</v>
      </c>
      <c r="E31" t="s">
        <v>124</v>
      </c>
      <c r="F31" t="str">
        <f t="shared" si="1"/>
        <v>EURSN=</v>
      </c>
    </row>
    <row r="32" spans="1:14" x14ac:dyDescent="0.25">
      <c r="A32" t="s">
        <v>127</v>
      </c>
      <c r="B32" t="s">
        <v>124</v>
      </c>
      <c r="C32" t="str">
        <f t="shared" si="0"/>
        <v>DKKSW=</v>
      </c>
      <c r="D32" t="s">
        <v>127</v>
      </c>
      <c r="E32" t="s">
        <v>124</v>
      </c>
      <c r="F32" t="str">
        <f t="shared" si="1"/>
        <v>EURSW=</v>
      </c>
    </row>
    <row r="33" spans="1:6" x14ac:dyDescent="0.25">
      <c r="A33" t="s">
        <v>128</v>
      </c>
      <c r="B33" t="s">
        <v>124</v>
      </c>
      <c r="C33" t="str">
        <f t="shared" si="0"/>
        <v>DKK2W=</v>
      </c>
      <c r="D33" t="s">
        <v>128</v>
      </c>
      <c r="E33" t="s">
        <v>124</v>
      </c>
      <c r="F33" t="str">
        <f t="shared" si="1"/>
        <v>EUR2W=</v>
      </c>
    </row>
    <row r="34" spans="1:6" x14ac:dyDescent="0.25">
      <c r="A34" t="s">
        <v>129</v>
      </c>
      <c r="B34" t="s">
        <v>124</v>
      </c>
      <c r="C34" t="str">
        <f t="shared" si="0"/>
        <v>DKK3W=</v>
      </c>
      <c r="D34" t="s">
        <v>129</v>
      </c>
      <c r="E34" t="s">
        <v>124</v>
      </c>
      <c r="F34" t="str">
        <f t="shared" si="1"/>
        <v>EUR3W=</v>
      </c>
    </row>
    <row r="35" spans="1:6" x14ac:dyDescent="0.25">
      <c r="A35" t="s">
        <v>130</v>
      </c>
      <c r="B35" t="s">
        <v>124</v>
      </c>
      <c r="C35" t="str">
        <f t="shared" si="0"/>
        <v>DKK1M=</v>
      </c>
      <c r="D35" t="s">
        <v>130</v>
      </c>
      <c r="E35" t="s">
        <v>124</v>
      </c>
      <c r="F35" t="str">
        <f t="shared" si="1"/>
        <v>EUR1M=</v>
      </c>
    </row>
    <row r="36" spans="1:6" x14ac:dyDescent="0.25">
      <c r="A36" t="s">
        <v>131</v>
      </c>
      <c r="B36" t="s">
        <v>124</v>
      </c>
      <c r="C36" t="str">
        <f t="shared" si="0"/>
        <v>DKK2M=</v>
      </c>
      <c r="D36" t="s">
        <v>131</v>
      </c>
      <c r="E36" t="s">
        <v>124</v>
      </c>
      <c r="F36" t="str">
        <f t="shared" si="1"/>
        <v>EUR2M=</v>
      </c>
    </row>
    <row r="37" spans="1:6" x14ac:dyDescent="0.25">
      <c r="A37" t="s">
        <v>132</v>
      </c>
      <c r="B37" t="s">
        <v>124</v>
      </c>
      <c r="C37" t="str">
        <f t="shared" si="0"/>
        <v>DKK3M=</v>
      </c>
      <c r="D37" t="s">
        <v>132</v>
      </c>
      <c r="E37" t="s">
        <v>124</v>
      </c>
      <c r="F37" t="str">
        <f t="shared" si="1"/>
        <v>EUR3M=</v>
      </c>
    </row>
    <row r="38" spans="1:6" x14ac:dyDescent="0.25">
      <c r="A38" t="s">
        <v>133</v>
      </c>
      <c r="B38" t="s">
        <v>124</v>
      </c>
      <c r="C38" t="str">
        <f t="shared" si="0"/>
        <v>DKK4M=</v>
      </c>
      <c r="D38" t="s">
        <v>133</v>
      </c>
      <c r="E38" t="s">
        <v>124</v>
      </c>
      <c r="F38" t="str">
        <f t="shared" si="1"/>
        <v>EUR4M=</v>
      </c>
    </row>
    <row r="39" spans="1:6" x14ac:dyDescent="0.25">
      <c r="A39" t="s">
        <v>134</v>
      </c>
      <c r="B39" t="s">
        <v>124</v>
      </c>
      <c r="C39" t="str">
        <f t="shared" si="0"/>
        <v>DKK5M=</v>
      </c>
      <c r="D39" t="s">
        <v>134</v>
      </c>
      <c r="E39" t="s">
        <v>124</v>
      </c>
      <c r="F39" t="str">
        <f t="shared" si="1"/>
        <v>EUR5M=</v>
      </c>
    </row>
    <row r="40" spans="1:6" x14ac:dyDescent="0.25">
      <c r="A40" t="s">
        <v>135</v>
      </c>
      <c r="B40" t="s">
        <v>124</v>
      </c>
      <c r="C40" t="str">
        <f t="shared" si="0"/>
        <v>DKK6M=</v>
      </c>
      <c r="D40" t="s">
        <v>135</v>
      </c>
      <c r="E40" t="s">
        <v>124</v>
      </c>
      <c r="F40" t="str">
        <f t="shared" si="1"/>
        <v>EUR6M=</v>
      </c>
    </row>
    <row r="41" spans="1:6" x14ac:dyDescent="0.25">
      <c r="A41" t="s">
        <v>136</v>
      </c>
      <c r="B41" t="s">
        <v>124</v>
      </c>
      <c r="C41" t="str">
        <f t="shared" si="0"/>
        <v>DKK7M=</v>
      </c>
      <c r="D41" t="s">
        <v>136</v>
      </c>
      <c r="E41" t="s">
        <v>124</v>
      </c>
      <c r="F41" t="str">
        <f t="shared" si="1"/>
        <v>EUR7M=</v>
      </c>
    </row>
    <row r="42" spans="1:6" x14ac:dyDescent="0.25">
      <c r="A42" t="s">
        <v>137</v>
      </c>
      <c r="B42" t="s">
        <v>124</v>
      </c>
      <c r="C42" t="str">
        <f t="shared" si="0"/>
        <v>DKK8M=</v>
      </c>
      <c r="D42" t="s">
        <v>137</v>
      </c>
      <c r="E42" t="s">
        <v>124</v>
      </c>
      <c r="F42" t="str">
        <f t="shared" si="1"/>
        <v>EUR8M=</v>
      </c>
    </row>
    <row r="43" spans="1:6" x14ac:dyDescent="0.25">
      <c r="A43" t="s">
        <v>138</v>
      </c>
      <c r="B43" t="s">
        <v>124</v>
      </c>
      <c r="C43" t="str">
        <f t="shared" si="0"/>
        <v>DKK9M=</v>
      </c>
      <c r="D43" t="s">
        <v>138</v>
      </c>
      <c r="E43" t="s">
        <v>124</v>
      </c>
      <c r="F43" t="str">
        <f t="shared" si="1"/>
        <v>EUR9M=</v>
      </c>
    </row>
    <row r="44" spans="1:6" x14ac:dyDescent="0.25">
      <c r="A44" t="s">
        <v>139</v>
      </c>
      <c r="B44" t="s">
        <v>124</v>
      </c>
      <c r="C44" t="str">
        <f t="shared" si="0"/>
        <v>DKK10M=</v>
      </c>
      <c r="D44" t="s">
        <v>139</v>
      </c>
      <c r="E44" t="s">
        <v>124</v>
      </c>
      <c r="F44" t="str">
        <f t="shared" si="1"/>
        <v>EUR10M=</v>
      </c>
    </row>
    <row r="45" spans="1:6" x14ac:dyDescent="0.25">
      <c r="A45" t="s">
        <v>140</v>
      </c>
      <c r="B45" t="s">
        <v>124</v>
      </c>
      <c r="C45" t="str">
        <f t="shared" si="0"/>
        <v>DKK11M=</v>
      </c>
      <c r="D45" t="s">
        <v>140</v>
      </c>
      <c r="E45" t="s">
        <v>124</v>
      </c>
      <c r="F45" t="str">
        <f t="shared" si="1"/>
        <v>EUR11M=</v>
      </c>
    </row>
    <row r="46" spans="1:6" x14ac:dyDescent="0.25">
      <c r="A46" t="s">
        <v>141</v>
      </c>
      <c r="B46" t="s">
        <v>124</v>
      </c>
      <c r="C46" t="str">
        <f t="shared" si="0"/>
        <v>DKK1Y=</v>
      </c>
      <c r="D46" t="s">
        <v>141</v>
      </c>
      <c r="E46" t="s">
        <v>124</v>
      </c>
      <c r="F46" t="str">
        <f t="shared" si="1"/>
        <v>EUR1Y=</v>
      </c>
    </row>
    <row r="47" spans="1:6" x14ac:dyDescent="0.25">
      <c r="A47" t="s">
        <v>142</v>
      </c>
      <c r="B47" t="s">
        <v>124</v>
      </c>
      <c r="C47" t="str">
        <f t="shared" si="0"/>
        <v>DKK15M=</v>
      </c>
      <c r="D47" t="s">
        <v>142</v>
      </c>
      <c r="E47" t="s">
        <v>124</v>
      </c>
      <c r="F47" t="str">
        <f t="shared" si="1"/>
        <v>EUR15M=</v>
      </c>
    </row>
    <row r="48" spans="1:6" x14ac:dyDescent="0.25">
      <c r="A48" t="s">
        <v>143</v>
      </c>
      <c r="B48" t="s">
        <v>124</v>
      </c>
      <c r="C48" t="str">
        <f t="shared" si="0"/>
        <v>DKK18M=</v>
      </c>
      <c r="D48" t="s">
        <v>143</v>
      </c>
      <c r="E48" t="s">
        <v>124</v>
      </c>
      <c r="F48" t="str">
        <f t="shared" si="1"/>
        <v>EUR18M=</v>
      </c>
    </row>
    <row r="49" spans="1:6" x14ac:dyDescent="0.25">
      <c r="A49" t="s">
        <v>144</v>
      </c>
      <c r="B49" t="s">
        <v>124</v>
      </c>
      <c r="C49" t="str">
        <f t="shared" si="0"/>
        <v>DKK21M=</v>
      </c>
      <c r="D49" t="s">
        <v>144</v>
      </c>
      <c r="E49" t="s">
        <v>124</v>
      </c>
      <c r="F49" t="str">
        <f t="shared" si="1"/>
        <v>EUR21M=</v>
      </c>
    </row>
    <row r="50" spans="1:6" x14ac:dyDescent="0.25">
      <c r="A50" t="s">
        <v>145</v>
      </c>
      <c r="B50" t="s">
        <v>124</v>
      </c>
      <c r="C50" t="str">
        <f t="shared" si="0"/>
        <v>DKK2Y=</v>
      </c>
      <c r="D50" t="s">
        <v>145</v>
      </c>
      <c r="E50" t="s">
        <v>124</v>
      </c>
      <c r="F50" t="str">
        <f t="shared" si="1"/>
        <v>EUR2Y=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1F3F-4561-4C0B-9088-0DACEB422777}">
  <dimension ref="A1:Z32"/>
  <sheetViews>
    <sheetView workbookViewId="0">
      <selection activeCell="P44" sqref="P44"/>
    </sheetView>
  </sheetViews>
  <sheetFormatPr defaultRowHeight="15" x14ac:dyDescent="0.25"/>
  <cols>
    <col min="1" max="1" width="12.85546875" bestFit="1" customWidth="1"/>
  </cols>
  <sheetData>
    <row r="1" spans="1:26" x14ac:dyDescent="0.25">
      <c r="A1" s="12" t="str">
        <f>_xll.RHistory(B1:CK1,"BID.TIMESTAMP;BID.CLOSE",[1]settings!A1,"FRQ:SNAP","SORT:D TSREPEAT:N",A2)</f>
        <v>Not Signed In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  <c r="K1" t="s">
        <v>310</v>
      </c>
      <c r="L1" t="s">
        <v>311</v>
      </c>
      <c r="M1" t="s">
        <v>312</v>
      </c>
      <c r="N1" s="13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  <c r="Y1" t="s">
        <v>324</v>
      </c>
      <c r="Z1" t="s">
        <v>325</v>
      </c>
    </row>
    <row r="2" spans="1:26" x14ac:dyDescent="0.25">
      <c r="A2" s="9">
        <v>43942</v>
      </c>
      <c r="B2" s="14"/>
      <c r="E2">
        <v>4.7E-2</v>
      </c>
      <c r="F2">
        <v>4.5999999999999999E-2</v>
      </c>
      <c r="G2">
        <v>4.3999999999999997E-2</v>
      </c>
      <c r="H2">
        <v>0.06</v>
      </c>
      <c r="I2">
        <v>5.9000000000000004E-2</v>
      </c>
      <c r="J2">
        <v>4.1000000000000002E-2</v>
      </c>
      <c r="K2">
        <v>4.3999999999999997E-2</v>
      </c>
      <c r="L2">
        <v>5.8000000000000003E-2</v>
      </c>
      <c r="M2">
        <v>6.0999999999999999E-2</v>
      </c>
      <c r="N2">
        <v>4.5999999999999999E-2</v>
      </c>
      <c r="O2">
        <v>4.4999999999999998E-2</v>
      </c>
      <c r="P2">
        <v>4.3999999999999997E-2</v>
      </c>
      <c r="Q2">
        <v>4.3999999999999997E-2</v>
      </c>
      <c r="R2">
        <v>6.8000000000000005E-2</v>
      </c>
      <c r="S2">
        <v>0.10800000000000001</v>
      </c>
      <c r="T2">
        <v>0.15600000000000003</v>
      </c>
      <c r="U2">
        <v>0.21000000000000002</v>
      </c>
      <c r="V2">
        <v>0.25900000000000001</v>
      </c>
      <c r="W2">
        <v>0.30199999999999999</v>
      </c>
      <c r="X2">
        <v>0.34199999999999997</v>
      </c>
      <c r="Y2">
        <v>0.376</v>
      </c>
    </row>
    <row r="3" spans="1:26" x14ac:dyDescent="0.25">
      <c r="A3" s="9">
        <v>43941</v>
      </c>
      <c r="B3" s="14">
        <v>0.06</v>
      </c>
      <c r="C3">
        <v>6.2E-2</v>
      </c>
      <c r="D3">
        <v>6.3E-2</v>
      </c>
      <c r="E3">
        <v>4.8000000000000001E-2</v>
      </c>
      <c r="F3">
        <v>4.7E-2</v>
      </c>
      <c r="G3">
        <v>4.5999999999999999E-2</v>
      </c>
      <c r="H3">
        <v>4.4999999999999998E-2</v>
      </c>
      <c r="I3">
        <v>4.3999999999999997E-2</v>
      </c>
      <c r="J3">
        <v>5.8000000000000003E-2</v>
      </c>
      <c r="K3">
        <v>0.06</v>
      </c>
      <c r="L3">
        <v>5.8999999999999997E-2</v>
      </c>
      <c r="M3">
        <v>4.4999999999999998E-2</v>
      </c>
      <c r="N3">
        <v>4.5999999999999999E-2</v>
      </c>
      <c r="O3">
        <v>4.4999999999999998E-2</v>
      </c>
      <c r="P3">
        <v>4.4999999999999998E-2</v>
      </c>
      <c r="Q3">
        <v>0.06</v>
      </c>
      <c r="R3">
        <v>7.1999999999999995E-2</v>
      </c>
      <c r="S3">
        <v>0.11600000000000001</v>
      </c>
      <c r="T3">
        <v>0.17</v>
      </c>
      <c r="U3">
        <v>0.22500000000000001</v>
      </c>
      <c r="V3">
        <v>0.27400000000000002</v>
      </c>
      <c r="W3">
        <v>0.316</v>
      </c>
      <c r="X3">
        <v>0.35599999999999998</v>
      </c>
      <c r="Y3">
        <v>0.39100000000000001</v>
      </c>
    </row>
    <row r="4" spans="1:26" x14ac:dyDescent="0.25">
      <c r="A4" s="9">
        <v>43938</v>
      </c>
      <c r="B4" s="14">
        <v>4.5999999999999999E-2</v>
      </c>
      <c r="C4">
        <v>0.05</v>
      </c>
      <c r="D4">
        <v>5.0999999999999997E-2</v>
      </c>
      <c r="E4">
        <v>6.6000000000000003E-2</v>
      </c>
      <c r="F4">
        <v>6.5000000000000002E-2</v>
      </c>
      <c r="G4">
        <v>4.8000000000000001E-2</v>
      </c>
      <c r="H4">
        <v>6.2E-2</v>
      </c>
      <c r="I4">
        <v>6.0999999999999999E-2</v>
      </c>
      <c r="J4">
        <v>5.5E-2</v>
      </c>
      <c r="K4">
        <v>6.2E-2</v>
      </c>
      <c r="L4">
        <v>6.0999999999999999E-2</v>
      </c>
      <c r="M4">
        <v>6.3E-2</v>
      </c>
      <c r="N4">
        <v>4.9000000000000002E-2</v>
      </c>
      <c r="O4">
        <v>4.9000000000000002E-2</v>
      </c>
      <c r="P4">
        <v>0.05</v>
      </c>
      <c r="Q4">
        <v>6.6000000000000003E-2</v>
      </c>
      <c r="R4">
        <v>8.2000000000000003E-2</v>
      </c>
      <c r="S4">
        <v>0.13100000000000001</v>
      </c>
      <c r="T4">
        <v>0.191</v>
      </c>
      <c r="U4">
        <v>0.252</v>
      </c>
      <c r="V4">
        <v>0.307</v>
      </c>
      <c r="W4">
        <v>0.35599999999999998</v>
      </c>
      <c r="X4">
        <v>0.40100000000000002</v>
      </c>
      <c r="Y4">
        <v>0.439</v>
      </c>
    </row>
    <row r="5" spans="1:26" x14ac:dyDescent="0.25">
      <c r="A5" s="9">
        <v>43937</v>
      </c>
      <c r="B5" s="14">
        <v>4.7E-2</v>
      </c>
      <c r="C5">
        <v>5.6000000000000001E-2</v>
      </c>
      <c r="D5">
        <v>6.6000000000000003E-2</v>
      </c>
      <c r="E5">
        <v>6.4000000000000001E-2</v>
      </c>
      <c r="F5">
        <v>4.8000000000000001E-2</v>
      </c>
      <c r="G5">
        <v>6.0999999999999999E-2</v>
      </c>
      <c r="H5">
        <v>0.06</v>
      </c>
      <c r="I5">
        <v>4.3999999999999997E-2</v>
      </c>
      <c r="J5">
        <v>5.8999999999999997E-2</v>
      </c>
      <c r="K5">
        <v>4.4999999999999998E-2</v>
      </c>
      <c r="L5">
        <v>4.3999999999999997E-2</v>
      </c>
      <c r="M5">
        <v>5.8999999999999997E-2</v>
      </c>
      <c r="N5">
        <v>4.8000000000000001E-2</v>
      </c>
      <c r="O5">
        <v>4.9000000000000002E-2</v>
      </c>
      <c r="P5">
        <v>5.1999999999999998E-2</v>
      </c>
      <c r="Q5">
        <v>6.5000000000000002E-2</v>
      </c>
      <c r="R5">
        <v>9.2999999999999999E-2</v>
      </c>
      <c r="S5">
        <v>0.14099999999999999</v>
      </c>
      <c r="T5">
        <v>0.193</v>
      </c>
      <c r="U5">
        <v>0.251</v>
      </c>
      <c r="V5">
        <v>0.307</v>
      </c>
      <c r="W5">
        <v>0.35499999999999998</v>
      </c>
      <c r="X5">
        <v>0.39800000000000002</v>
      </c>
      <c r="Y5">
        <v>0.435</v>
      </c>
    </row>
    <row r="6" spans="1:26" x14ac:dyDescent="0.25">
      <c r="A6" s="9">
        <v>43936</v>
      </c>
      <c r="B6" s="14">
        <v>0.05</v>
      </c>
      <c r="C6">
        <v>5.2999999999999999E-2</v>
      </c>
      <c r="D6">
        <v>5.1999999999999998E-2</v>
      </c>
      <c r="E6">
        <v>5.0999999999999997E-2</v>
      </c>
      <c r="F6">
        <v>0.05</v>
      </c>
      <c r="G6">
        <v>6.3E-2</v>
      </c>
      <c r="H6">
        <v>4.7E-2</v>
      </c>
      <c r="I6">
        <v>4.5999999999999999E-2</v>
      </c>
      <c r="J6">
        <v>4.5999999999999999E-2</v>
      </c>
      <c r="K6">
        <v>6.2E-2</v>
      </c>
      <c r="L6">
        <v>4.5999999999999999E-2</v>
      </c>
      <c r="M6">
        <v>4.8000000000000001E-2</v>
      </c>
      <c r="N6">
        <v>4.9000000000000002E-2</v>
      </c>
      <c r="O6">
        <v>4.9000000000000002E-2</v>
      </c>
      <c r="P6">
        <v>0.05</v>
      </c>
      <c r="Q6">
        <v>6.7000000000000004E-2</v>
      </c>
      <c r="R6">
        <v>8.2000000000000003E-2</v>
      </c>
      <c r="S6">
        <v>0.128</v>
      </c>
      <c r="T6">
        <v>0.18</v>
      </c>
      <c r="U6">
        <v>0.24099999999999999</v>
      </c>
      <c r="V6">
        <v>0.29899999999999999</v>
      </c>
      <c r="W6">
        <v>0.34799999999999998</v>
      </c>
      <c r="X6">
        <v>0.39200000000000002</v>
      </c>
      <c r="Y6">
        <v>0.43099999999999999</v>
      </c>
    </row>
    <row r="7" spans="1:26" x14ac:dyDescent="0.25">
      <c r="A7" s="9">
        <v>43935</v>
      </c>
      <c r="B7" s="14">
        <v>6.5000000000000002E-2</v>
      </c>
      <c r="C7">
        <v>5.6000000000000001E-2</v>
      </c>
      <c r="D7">
        <v>0.06</v>
      </c>
      <c r="E7">
        <v>5.3999999999999999E-2</v>
      </c>
      <c r="F7">
        <v>6.7000000000000004E-2</v>
      </c>
      <c r="G7">
        <v>6.5000000000000002E-2</v>
      </c>
      <c r="H7">
        <v>6.4000000000000001E-2</v>
      </c>
      <c r="I7">
        <v>4.9000000000000002E-2</v>
      </c>
      <c r="J7">
        <v>5.8000000000000003E-2</v>
      </c>
      <c r="K7">
        <v>6.7000000000000004E-2</v>
      </c>
      <c r="L7">
        <v>6.5000000000000002E-2</v>
      </c>
      <c r="M7">
        <v>6.8000000000000005E-2</v>
      </c>
      <c r="N7">
        <v>5.8000000000000003E-2</v>
      </c>
      <c r="O7">
        <v>0.06</v>
      </c>
      <c r="P7">
        <v>6.3E-2</v>
      </c>
      <c r="Q7">
        <v>8.2000000000000003E-2</v>
      </c>
      <c r="R7">
        <v>0.12</v>
      </c>
      <c r="S7">
        <v>0.187</v>
      </c>
      <c r="T7">
        <v>0.25600000000000001</v>
      </c>
      <c r="U7">
        <v>0.33</v>
      </c>
      <c r="V7">
        <v>0.39800000000000002</v>
      </c>
      <c r="W7">
        <v>0.45700000000000002</v>
      </c>
      <c r="X7">
        <v>0.50800000000000001</v>
      </c>
      <c r="Y7">
        <v>0.55000000000000004</v>
      </c>
    </row>
    <row r="8" spans="1:26" x14ac:dyDescent="0.25">
      <c r="A8" s="9">
        <v>43934</v>
      </c>
      <c r="B8" s="14">
        <v>6.3E-2</v>
      </c>
      <c r="C8">
        <v>5.6000000000000001E-2</v>
      </c>
      <c r="D8">
        <v>5.7000000000000002E-2</v>
      </c>
      <c r="E8">
        <v>7.0999999999999994E-2</v>
      </c>
      <c r="F8">
        <v>7.0999999999999994E-2</v>
      </c>
      <c r="G8">
        <v>6.9000000000000006E-2</v>
      </c>
      <c r="H8">
        <v>5.2999999999999999E-2</v>
      </c>
      <c r="I8">
        <v>6.6000000000000003E-2</v>
      </c>
      <c r="J8">
        <v>6.6000000000000003E-2</v>
      </c>
      <c r="K8">
        <v>5.3999999999999999E-2</v>
      </c>
      <c r="L8">
        <v>5.2999999999999999E-2</v>
      </c>
      <c r="M8">
        <v>7.0999999999999994E-2</v>
      </c>
      <c r="N8">
        <v>6.0999999999999999E-2</v>
      </c>
      <c r="O8">
        <v>6.4000000000000001E-2</v>
      </c>
      <c r="P8">
        <v>6.7000000000000004E-2</v>
      </c>
      <c r="Q8">
        <v>8.8999999999999996E-2</v>
      </c>
      <c r="R8">
        <v>0.13100000000000001</v>
      </c>
      <c r="S8">
        <v>0.20300000000000001</v>
      </c>
      <c r="T8">
        <v>0.28000000000000003</v>
      </c>
      <c r="U8">
        <v>0.35399999999999998</v>
      </c>
      <c r="V8">
        <v>0.41899999999999998</v>
      </c>
      <c r="W8">
        <v>0.47399999999999998</v>
      </c>
      <c r="X8">
        <v>0.52200000000000002</v>
      </c>
      <c r="Y8">
        <v>0.56000000000000005</v>
      </c>
    </row>
    <row r="9" spans="1:26" x14ac:dyDescent="0.25">
      <c r="A9" s="9">
        <v>43931</v>
      </c>
      <c r="B9" s="14"/>
      <c r="N9">
        <v>0.06</v>
      </c>
      <c r="O9">
        <v>6.3E-2</v>
      </c>
      <c r="P9">
        <v>6.6000000000000003E-2</v>
      </c>
      <c r="R9">
        <v>0.126</v>
      </c>
      <c r="S9">
        <v>0.187</v>
      </c>
      <c r="T9">
        <v>0.252</v>
      </c>
      <c r="U9">
        <v>0.32</v>
      </c>
      <c r="V9">
        <v>0.38500000000000001</v>
      </c>
      <c r="W9">
        <v>0.438</v>
      </c>
      <c r="X9">
        <v>0.48399999999999999</v>
      </c>
      <c r="Y9">
        <v>0.52100000000000002</v>
      </c>
    </row>
    <row r="10" spans="1:26" x14ac:dyDescent="0.25">
      <c r="A10" s="9">
        <v>43930</v>
      </c>
      <c r="B10" s="14">
        <v>5.8000000000000003E-2</v>
      </c>
      <c r="C10">
        <v>6.6000000000000003E-2</v>
      </c>
      <c r="D10">
        <v>6.7000000000000004E-2</v>
      </c>
      <c r="E10">
        <v>6.7000000000000004E-2</v>
      </c>
      <c r="F10">
        <v>5.0999999999999997E-2</v>
      </c>
      <c r="G10">
        <v>4.9000000000000002E-2</v>
      </c>
      <c r="H10">
        <v>6.3E-2</v>
      </c>
      <c r="I10">
        <v>6.2E-2</v>
      </c>
      <c r="J10">
        <v>6.0999999999999999E-2</v>
      </c>
      <c r="K10">
        <v>6.0999999999999999E-2</v>
      </c>
      <c r="L10">
        <v>6.2E-2</v>
      </c>
      <c r="M10">
        <v>6.2E-2</v>
      </c>
      <c r="N10">
        <v>0.06</v>
      </c>
      <c r="O10">
        <v>6.3E-2</v>
      </c>
      <c r="P10">
        <v>6.5000000000000002E-2</v>
      </c>
      <c r="Q10">
        <v>8.4000000000000005E-2</v>
      </c>
      <c r="R10">
        <v>0.126</v>
      </c>
      <c r="S10">
        <v>0.187</v>
      </c>
      <c r="T10">
        <v>0.251</v>
      </c>
      <c r="U10">
        <v>0.31900000000000001</v>
      </c>
      <c r="V10">
        <v>0.38400000000000001</v>
      </c>
      <c r="W10">
        <v>0.438</v>
      </c>
      <c r="X10">
        <v>0.48299999999999998</v>
      </c>
      <c r="Y10">
        <v>0.52100000000000002</v>
      </c>
    </row>
    <row r="11" spans="1:26" x14ac:dyDescent="0.25">
      <c r="A11" s="9">
        <v>43929</v>
      </c>
      <c r="B11" s="14">
        <v>5.8999999999999997E-2</v>
      </c>
      <c r="C11">
        <v>5.8000000000000003E-2</v>
      </c>
      <c r="D11">
        <v>5.8000000000000003E-2</v>
      </c>
      <c r="E11">
        <v>5.2999999999999999E-2</v>
      </c>
      <c r="F11">
        <v>5.2999999999999999E-2</v>
      </c>
      <c r="G11">
        <v>5.1999999999999998E-2</v>
      </c>
      <c r="H11">
        <v>6.6000000000000003E-2</v>
      </c>
      <c r="I11">
        <v>5.0999999999999997E-2</v>
      </c>
      <c r="J11">
        <v>6.6000000000000003E-2</v>
      </c>
      <c r="K11">
        <v>6.7000000000000004E-2</v>
      </c>
      <c r="L11">
        <v>6.7000000000000004E-2</v>
      </c>
      <c r="M11">
        <v>5.6000000000000001E-2</v>
      </c>
      <c r="N11">
        <v>5.7000000000000002E-2</v>
      </c>
      <c r="O11">
        <v>6.5000000000000002E-2</v>
      </c>
      <c r="P11">
        <v>7.0999999999999994E-2</v>
      </c>
      <c r="Q11">
        <v>9.0999999999999998E-2</v>
      </c>
      <c r="R11">
        <v>0.14000000000000001</v>
      </c>
      <c r="S11">
        <v>0.21199999999999999</v>
      </c>
      <c r="T11">
        <v>0.28299999999999997</v>
      </c>
      <c r="U11">
        <v>0.35</v>
      </c>
      <c r="V11">
        <v>0.40799999999999997</v>
      </c>
      <c r="W11">
        <v>0.45700000000000002</v>
      </c>
      <c r="X11">
        <v>0.499</v>
      </c>
      <c r="Y11">
        <v>0.53400000000000003</v>
      </c>
    </row>
    <row r="12" spans="1:26" x14ac:dyDescent="0.25">
      <c r="A12" s="9">
        <v>43928</v>
      </c>
      <c r="B12" s="14">
        <v>5.8000000000000003E-2</v>
      </c>
      <c r="C12">
        <v>6.9000000000000006E-2</v>
      </c>
      <c r="D12">
        <v>6.9000000000000006E-2</v>
      </c>
      <c r="E12">
        <v>6.9000000000000006E-2</v>
      </c>
      <c r="F12">
        <v>6.8000000000000005E-2</v>
      </c>
      <c r="G12">
        <v>6.8000000000000005E-2</v>
      </c>
      <c r="H12">
        <v>5.1999999999999998E-2</v>
      </c>
      <c r="I12">
        <v>6.7000000000000004E-2</v>
      </c>
      <c r="J12">
        <v>6.7000000000000004E-2</v>
      </c>
      <c r="K12">
        <v>6.4000000000000001E-2</v>
      </c>
      <c r="L12">
        <v>6.7000000000000004E-2</v>
      </c>
      <c r="M12">
        <v>6.6000000000000003E-2</v>
      </c>
      <c r="N12">
        <v>6.4000000000000001E-2</v>
      </c>
      <c r="O12">
        <v>7.3999999999999996E-2</v>
      </c>
      <c r="P12">
        <v>8.1000000000000003E-2</v>
      </c>
      <c r="Q12">
        <v>9.2999999999999999E-2</v>
      </c>
      <c r="R12">
        <v>0.15</v>
      </c>
      <c r="S12">
        <v>0.219</v>
      </c>
      <c r="T12">
        <v>0.27</v>
      </c>
      <c r="U12">
        <v>0.32700000000000001</v>
      </c>
      <c r="V12">
        <v>0.379</v>
      </c>
      <c r="W12">
        <v>0.42099999999999999</v>
      </c>
      <c r="X12">
        <v>0.45700000000000002</v>
      </c>
      <c r="Y12">
        <v>0.48699999999999999</v>
      </c>
    </row>
    <row r="13" spans="1:26" x14ac:dyDescent="0.25">
      <c r="A13" s="9">
        <v>43927</v>
      </c>
      <c r="B13" s="14">
        <v>4.2000000000000003E-2</v>
      </c>
      <c r="C13">
        <v>5.1999999999999998E-2</v>
      </c>
      <c r="D13">
        <v>6.9000000000000006E-2</v>
      </c>
      <c r="E13">
        <v>6.9000000000000006E-2</v>
      </c>
      <c r="F13">
        <v>5.3999999999999999E-2</v>
      </c>
      <c r="G13">
        <v>6.8000000000000005E-2</v>
      </c>
      <c r="H13">
        <v>5.2999999999999999E-2</v>
      </c>
      <c r="I13">
        <v>6.7000000000000004E-2</v>
      </c>
      <c r="J13">
        <v>0.06</v>
      </c>
      <c r="K13">
        <v>6.0999999999999999E-2</v>
      </c>
      <c r="L13">
        <v>6.7000000000000004E-2</v>
      </c>
      <c r="M13">
        <v>5.3999999999999999E-2</v>
      </c>
      <c r="N13">
        <v>5.7000000000000002E-2</v>
      </c>
      <c r="O13">
        <v>6.2E-2</v>
      </c>
      <c r="P13">
        <v>6.8000000000000005E-2</v>
      </c>
      <c r="Q13">
        <v>9.1999999999999998E-2</v>
      </c>
      <c r="R13">
        <v>0.129</v>
      </c>
      <c r="S13">
        <v>0.188</v>
      </c>
      <c r="T13">
        <v>0.24399999999999999</v>
      </c>
      <c r="U13">
        <v>0.29399999999999998</v>
      </c>
      <c r="V13">
        <v>0.33900000000000002</v>
      </c>
      <c r="W13">
        <v>0.378</v>
      </c>
      <c r="X13">
        <v>0.41199999999999998</v>
      </c>
      <c r="Y13">
        <v>0.44</v>
      </c>
    </row>
    <row r="14" spans="1:26" x14ac:dyDescent="0.25">
      <c r="A14" s="9">
        <v>43924</v>
      </c>
      <c r="B14" s="14">
        <v>3.5999999999999997E-2</v>
      </c>
      <c r="C14">
        <v>4.2999999999999997E-2</v>
      </c>
      <c r="D14">
        <v>6.0999999999999999E-2</v>
      </c>
      <c r="E14">
        <v>6.3E-2</v>
      </c>
      <c r="F14">
        <v>4.8000000000000001E-2</v>
      </c>
      <c r="G14">
        <v>4.9000000000000002E-2</v>
      </c>
      <c r="H14">
        <v>6.4000000000000001E-2</v>
      </c>
      <c r="I14">
        <v>0.05</v>
      </c>
      <c r="J14">
        <v>5.0999999999999997E-2</v>
      </c>
      <c r="K14">
        <v>5.1999999999999998E-2</v>
      </c>
      <c r="L14">
        <v>5.0999999999999997E-2</v>
      </c>
      <c r="M14">
        <v>6.5000000000000002E-2</v>
      </c>
      <c r="N14">
        <v>6.0999999999999999E-2</v>
      </c>
      <c r="O14">
        <v>6.6000000000000003E-2</v>
      </c>
      <c r="P14">
        <v>6.9000000000000006E-2</v>
      </c>
      <c r="Q14">
        <v>7.9000000000000001E-2</v>
      </c>
      <c r="R14">
        <v>0.109</v>
      </c>
      <c r="S14">
        <v>0.16200000000000001</v>
      </c>
      <c r="T14">
        <v>0.21099999999999999</v>
      </c>
      <c r="U14">
        <v>0.252</v>
      </c>
      <c r="V14">
        <v>0.28699999999999998</v>
      </c>
      <c r="W14">
        <v>0.32100000000000001</v>
      </c>
      <c r="X14">
        <v>0.35199999999999998</v>
      </c>
      <c r="Y14">
        <v>0.38</v>
      </c>
    </row>
    <row r="15" spans="1:26" x14ac:dyDescent="0.25">
      <c r="A15" s="9">
        <v>43923</v>
      </c>
      <c r="B15" s="14">
        <v>4.1000000000000002E-2</v>
      </c>
      <c r="C15">
        <v>4.5999999999999999E-2</v>
      </c>
      <c r="D15">
        <v>5.0999999999999997E-2</v>
      </c>
      <c r="E15">
        <v>4.8000000000000001E-2</v>
      </c>
      <c r="F15">
        <v>4.9000000000000002E-2</v>
      </c>
      <c r="G15">
        <v>4.9000000000000002E-2</v>
      </c>
      <c r="H15">
        <v>4.9000000000000002E-2</v>
      </c>
      <c r="I15">
        <v>0.05</v>
      </c>
      <c r="J15">
        <v>6.0999999999999999E-2</v>
      </c>
      <c r="K15">
        <v>6.7000000000000004E-2</v>
      </c>
      <c r="L15">
        <v>0.05</v>
      </c>
      <c r="M15">
        <v>6.9000000000000006E-2</v>
      </c>
      <c r="N15">
        <v>5.2999999999999999E-2</v>
      </c>
      <c r="O15">
        <v>5.6000000000000001E-2</v>
      </c>
      <c r="P15">
        <v>5.8999999999999997E-2</v>
      </c>
      <c r="Q15">
        <v>7.8E-2</v>
      </c>
      <c r="R15">
        <v>9.7000000000000003E-2</v>
      </c>
      <c r="S15">
        <v>0.14899999999999999</v>
      </c>
      <c r="T15">
        <v>0.20499999999999999</v>
      </c>
      <c r="U15">
        <v>0.25</v>
      </c>
      <c r="V15">
        <v>0.28599999999999998</v>
      </c>
      <c r="W15">
        <v>0.32100000000000001</v>
      </c>
      <c r="X15">
        <v>0.35499999999999998</v>
      </c>
      <c r="Y15">
        <v>0.38700000000000001</v>
      </c>
    </row>
    <row r="16" spans="1:26" x14ac:dyDescent="0.25">
      <c r="A16" s="9">
        <v>43922</v>
      </c>
      <c r="B16" s="14">
        <v>6.0999999999999999E-2</v>
      </c>
      <c r="C16">
        <v>4.7E-2</v>
      </c>
      <c r="D16">
        <v>4.7E-2</v>
      </c>
      <c r="E16">
        <v>5.8999999999999997E-2</v>
      </c>
      <c r="F16">
        <v>5.8999999999999997E-2</v>
      </c>
      <c r="G16">
        <v>4.3999999999999997E-2</v>
      </c>
      <c r="H16">
        <v>4.3999999999999997E-2</v>
      </c>
      <c r="I16">
        <v>4.3999999999999997E-2</v>
      </c>
      <c r="J16">
        <v>4.3999999999999997E-2</v>
      </c>
      <c r="K16">
        <v>4.3999999999999997E-2</v>
      </c>
      <c r="L16">
        <v>5.8999999999999997E-2</v>
      </c>
      <c r="M16">
        <v>0.06</v>
      </c>
      <c r="N16">
        <v>4.3999999999999997E-2</v>
      </c>
      <c r="O16">
        <v>4.7E-2</v>
      </c>
      <c r="P16">
        <v>0.05</v>
      </c>
      <c r="Q16">
        <v>7.1999999999999995E-2</v>
      </c>
      <c r="R16">
        <v>9.2999999999999999E-2</v>
      </c>
      <c r="S16">
        <v>0.14199999999999999</v>
      </c>
      <c r="T16">
        <v>0.19800000000000001</v>
      </c>
      <c r="U16">
        <v>0.246</v>
      </c>
      <c r="V16">
        <v>0.28599999999999998</v>
      </c>
      <c r="W16">
        <v>0.32500000000000001</v>
      </c>
      <c r="X16">
        <v>0.36099999999999999</v>
      </c>
      <c r="Y16">
        <v>0.39300000000000002</v>
      </c>
    </row>
    <row r="17" spans="1:25" x14ac:dyDescent="0.25">
      <c r="A17" s="9">
        <v>43921</v>
      </c>
      <c r="B17" s="14">
        <v>0.05</v>
      </c>
      <c r="C17">
        <v>5.0999999999999997E-2</v>
      </c>
      <c r="D17">
        <v>4.8000000000000001E-2</v>
      </c>
      <c r="E17">
        <v>5.7000000000000002E-2</v>
      </c>
      <c r="F17">
        <v>4.1000000000000002E-2</v>
      </c>
      <c r="G17">
        <v>4.1000000000000002E-2</v>
      </c>
      <c r="H17">
        <v>5.6000000000000001E-2</v>
      </c>
      <c r="I17">
        <v>5.7000000000000002E-2</v>
      </c>
      <c r="J17">
        <v>5.0999999999999997E-2</v>
      </c>
      <c r="K17">
        <v>5.1999999999999998E-2</v>
      </c>
      <c r="L17">
        <v>4.2000000000000003E-2</v>
      </c>
      <c r="M17">
        <v>4.3999999999999997E-2</v>
      </c>
      <c r="N17">
        <v>5.0999999999999997E-2</v>
      </c>
      <c r="O17">
        <v>5.5E-2</v>
      </c>
      <c r="P17">
        <v>5.8999999999999997E-2</v>
      </c>
      <c r="Q17">
        <v>7.2999999999999995E-2</v>
      </c>
      <c r="R17">
        <v>0.10100000000000001</v>
      </c>
      <c r="S17">
        <v>0.14499999999999999</v>
      </c>
      <c r="T17">
        <v>0.2</v>
      </c>
      <c r="U17">
        <v>0.255</v>
      </c>
      <c r="V17">
        <v>0.30599999999999999</v>
      </c>
      <c r="W17">
        <v>0.35299999999999998</v>
      </c>
      <c r="X17">
        <v>0.39400000000000002</v>
      </c>
      <c r="Y17">
        <v>0.42599999999999999</v>
      </c>
    </row>
    <row r="18" spans="1:25" x14ac:dyDescent="0.25">
      <c r="A18" s="9">
        <v>43920</v>
      </c>
      <c r="B18" s="14">
        <v>6.5000000000000002E-2</v>
      </c>
      <c r="C18">
        <v>6.4000000000000001E-2</v>
      </c>
      <c r="D18">
        <v>4.5999999999999999E-2</v>
      </c>
      <c r="E18">
        <v>5.8000000000000003E-2</v>
      </c>
      <c r="F18">
        <v>4.2000000000000003E-2</v>
      </c>
      <c r="G18">
        <v>4.1000000000000002E-2</v>
      </c>
      <c r="H18">
        <v>5.6000000000000001E-2</v>
      </c>
      <c r="I18">
        <v>5.7000000000000002E-2</v>
      </c>
      <c r="J18">
        <v>5.7000000000000002E-2</v>
      </c>
      <c r="K18">
        <v>5.6000000000000001E-2</v>
      </c>
      <c r="L18">
        <v>4.2999999999999997E-2</v>
      </c>
      <c r="M18">
        <v>6.4000000000000001E-2</v>
      </c>
      <c r="N18">
        <v>0.05</v>
      </c>
      <c r="O18">
        <v>5.6000000000000001E-2</v>
      </c>
      <c r="P18">
        <v>6.0999999999999999E-2</v>
      </c>
      <c r="Q18">
        <v>6.7000000000000004E-2</v>
      </c>
      <c r="R18">
        <v>0.113</v>
      </c>
      <c r="S18">
        <v>0.16800000000000001</v>
      </c>
      <c r="T18">
        <v>0.221</v>
      </c>
      <c r="U18">
        <v>0.27400000000000002</v>
      </c>
      <c r="V18">
        <v>0.32600000000000001</v>
      </c>
      <c r="W18">
        <v>0.372</v>
      </c>
      <c r="X18">
        <v>0.41099999999999998</v>
      </c>
      <c r="Y18">
        <v>0.441</v>
      </c>
    </row>
    <row r="19" spans="1:25" x14ac:dyDescent="0.25">
      <c r="A19" s="9">
        <v>43917</v>
      </c>
      <c r="B19" s="14">
        <v>6.3E-2</v>
      </c>
      <c r="C19">
        <v>6.2E-2</v>
      </c>
      <c r="D19">
        <v>5.8000000000000003E-2</v>
      </c>
      <c r="E19">
        <v>3.9E-2</v>
      </c>
      <c r="F19">
        <v>3.6999999999999998E-2</v>
      </c>
      <c r="G19">
        <v>5.0999999999999997E-2</v>
      </c>
      <c r="H19">
        <v>4.9000000000000002E-2</v>
      </c>
      <c r="I19">
        <v>3.3000000000000002E-2</v>
      </c>
      <c r="J19">
        <v>4.3999999999999997E-2</v>
      </c>
      <c r="K19">
        <v>4.8000000000000001E-2</v>
      </c>
      <c r="L19">
        <v>4.9000000000000002E-2</v>
      </c>
      <c r="M19">
        <v>4.8000000000000001E-2</v>
      </c>
      <c r="N19">
        <v>3.7999999999999999E-2</v>
      </c>
      <c r="O19">
        <v>0.04</v>
      </c>
      <c r="P19">
        <v>4.2999999999999997E-2</v>
      </c>
      <c r="Q19">
        <v>6.3E-2</v>
      </c>
      <c r="R19">
        <v>9.0999999999999998E-2</v>
      </c>
      <c r="S19">
        <v>0.13500000000000001</v>
      </c>
      <c r="T19">
        <v>0.17399999999999999</v>
      </c>
      <c r="U19">
        <v>0.216</v>
      </c>
      <c r="V19">
        <v>0.25600000000000001</v>
      </c>
      <c r="W19">
        <v>0.28899999999999998</v>
      </c>
      <c r="X19">
        <v>0.315</v>
      </c>
      <c r="Y19">
        <v>0.33600000000000002</v>
      </c>
    </row>
    <row r="20" spans="1:25" x14ac:dyDescent="0.25">
      <c r="A20" s="9">
        <v>43916</v>
      </c>
      <c r="B20" s="14">
        <v>3.6999999999999998E-2</v>
      </c>
      <c r="C20">
        <v>0.05</v>
      </c>
      <c r="D20">
        <v>0.05</v>
      </c>
      <c r="E20">
        <v>6.4000000000000001E-2</v>
      </c>
      <c r="F20">
        <v>6.0999999999999999E-2</v>
      </c>
      <c r="G20">
        <v>0.06</v>
      </c>
      <c r="H20">
        <v>0.04</v>
      </c>
      <c r="I20">
        <v>5.6000000000000001E-2</v>
      </c>
      <c r="J20">
        <v>3.9E-2</v>
      </c>
      <c r="K20">
        <v>5.2999999999999999E-2</v>
      </c>
      <c r="L20">
        <v>3.9E-2</v>
      </c>
      <c r="M20">
        <v>5.7000000000000002E-2</v>
      </c>
      <c r="N20">
        <v>4.7E-2</v>
      </c>
      <c r="O20">
        <v>5.6000000000000001E-2</v>
      </c>
      <c r="P20">
        <v>6.4000000000000001E-2</v>
      </c>
      <c r="Q20">
        <v>7.2999999999999995E-2</v>
      </c>
      <c r="R20">
        <v>0.13900000000000001</v>
      </c>
      <c r="S20">
        <v>0.214</v>
      </c>
      <c r="T20">
        <v>0.28399999999999997</v>
      </c>
      <c r="U20">
        <v>0.33900000000000002</v>
      </c>
      <c r="V20">
        <v>0.38200000000000001</v>
      </c>
      <c r="W20">
        <v>0.41899999999999998</v>
      </c>
      <c r="X20">
        <v>0.44900000000000001</v>
      </c>
      <c r="Y20">
        <v>0.47399999999999998</v>
      </c>
    </row>
    <row r="21" spans="1:25" x14ac:dyDescent="0.25">
      <c r="A21" s="9">
        <v>43915</v>
      </c>
      <c r="B21" s="14">
        <v>6.8000000000000005E-2</v>
      </c>
      <c r="C21">
        <v>6.8000000000000005E-2</v>
      </c>
      <c r="D21">
        <v>8.6999999999999994E-2</v>
      </c>
      <c r="E21">
        <v>6.5000000000000002E-2</v>
      </c>
      <c r="F21">
        <v>7.8E-2</v>
      </c>
      <c r="G21">
        <v>7.4999999999999997E-2</v>
      </c>
      <c r="H21">
        <v>5.6000000000000001E-2</v>
      </c>
      <c r="I21">
        <v>7.0000000000000007E-2</v>
      </c>
      <c r="J21">
        <v>6.5000000000000002E-2</v>
      </c>
      <c r="K21">
        <v>6.9000000000000006E-2</v>
      </c>
      <c r="L21">
        <v>7.0000000000000007E-2</v>
      </c>
      <c r="M21">
        <v>5.6000000000000001E-2</v>
      </c>
      <c r="N21">
        <v>5.7000000000000002E-2</v>
      </c>
      <c r="O21">
        <v>7.0999999999999994E-2</v>
      </c>
      <c r="P21">
        <v>8.5000000000000006E-2</v>
      </c>
      <c r="Q21">
        <v>0.106</v>
      </c>
      <c r="R21">
        <v>0.16700000000000001</v>
      </c>
      <c r="S21">
        <v>0.23599999999999999</v>
      </c>
      <c r="T21">
        <v>0.3</v>
      </c>
      <c r="U21">
        <v>0.35499999999999998</v>
      </c>
      <c r="V21">
        <v>0.40200000000000002</v>
      </c>
      <c r="W21">
        <v>0.443</v>
      </c>
      <c r="X21">
        <v>0.47699999999999998</v>
      </c>
      <c r="Y21">
        <v>0.503</v>
      </c>
    </row>
    <row r="22" spans="1:25" x14ac:dyDescent="0.25">
      <c r="A22" s="9">
        <v>43914</v>
      </c>
      <c r="B22" s="14">
        <v>0.08</v>
      </c>
      <c r="C22">
        <v>9.7000000000000003E-2</v>
      </c>
      <c r="D22">
        <v>7.5999999999999998E-2</v>
      </c>
      <c r="E22">
        <v>8.7999999999999995E-2</v>
      </c>
      <c r="F22">
        <v>8.3000000000000004E-2</v>
      </c>
      <c r="G22">
        <v>0.08</v>
      </c>
      <c r="H22">
        <v>7.8E-2</v>
      </c>
      <c r="I22">
        <v>7.6999999999999999E-2</v>
      </c>
      <c r="J22">
        <v>7.5999999999999998E-2</v>
      </c>
      <c r="K22">
        <v>7.8E-2</v>
      </c>
      <c r="L22">
        <v>6.0999999999999999E-2</v>
      </c>
      <c r="M22">
        <v>7.9000000000000001E-2</v>
      </c>
      <c r="N22">
        <v>7.4999999999999997E-2</v>
      </c>
      <c r="O22">
        <v>8.6999999999999994E-2</v>
      </c>
      <c r="P22">
        <v>9.9000000000000005E-2</v>
      </c>
      <c r="Q22">
        <v>0.112</v>
      </c>
      <c r="R22">
        <v>0.16600000000000001</v>
      </c>
      <c r="S22">
        <v>0.224</v>
      </c>
      <c r="T22">
        <v>0.28000000000000003</v>
      </c>
      <c r="U22">
        <v>0.33200000000000002</v>
      </c>
      <c r="V22">
        <v>0.377</v>
      </c>
      <c r="W22">
        <v>0.41399999999999998</v>
      </c>
      <c r="X22">
        <v>0.44400000000000001</v>
      </c>
      <c r="Y22">
        <v>0.46800000000000003</v>
      </c>
    </row>
    <row r="23" spans="1:25" x14ac:dyDescent="0.25">
      <c r="A23" s="9">
        <v>43913</v>
      </c>
      <c r="B23" s="14">
        <v>7.5999999999999998E-2</v>
      </c>
      <c r="C23">
        <v>0.08</v>
      </c>
      <c r="D23">
        <v>7.4999999999999997E-2</v>
      </c>
      <c r="E23">
        <v>6.8000000000000005E-2</v>
      </c>
      <c r="F23">
        <v>7.6999999999999999E-2</v>
      </c>
      <c r="G23">
        <v>5.8999999999999997E-2</v>
      </c>
      <c r="H23">
        <v>7.1999999999999995E-2</v>
      </c>
      <c r="I23">
        <v>7.0999999999999994E-2</v>
      </c>
      <c r="J23">
        <v>5.5E-2</v>
      </c>
      <c r="K23">
        <v>6.7000000000000004E-2</v>
      </c>
      <c r="L23">
        <v>5.5E-2</v>
      </c>
      <c r="M23">
        <v>5.8000000000000003E-2</v>
      </c>
      <c r="N23">
        <v>6.4000000000000001E-2</v>
      </c>
      <c r="O23">
        <v>7.2999999999999995E-2</v>
      </c>
      <c r="P23">
        <v>7.9000000000000001E-2</v>
      </c>
      <c r="Q23">
        <v>8.4000000000000005E-2</v>
      </c>
      <c r="R23">
        <v>0.109</v>
      </c>
      <c r="S23">
        <v>0.13400000000000001</v>
      </c>
      <c r="T23">
        <v>0.16500000000000001</v>
      </c>
      <c r="U23">
        <v>0.216</v>
      </c>
      <c r="V23">
        <v>0.27</v>
      </c>
      <c r="W23">
        <v>0.315</v>
      </c>
      <c r="X23">
        <v>0.35</v>
      </c>
      <c r="Y23">
        <v>0.375</v>
      </c>
    </row>
    <row r="24" spans="1:25" x14ac:dyDescent="0.25">
      <c r="A24" s="9">
        <v>43910</v>
      </c>
      <c r="B24" s="14">
        <v>0.1</v>
      </c>
      <c r="C24">
        <v>0.108</v>
      </c>
      <c r="D24">
        <v>0.104</v>
      </c>
      <c r="E24">
        <v>9.9000000000000005E-2</v>
      </c>
      <c r="F24">
        <v>9.4E-2</v>
      </c>
      <c r="G24">
        <v>0.09</v>
      </c>
      <c r="H24">
        <v>8.5999999999999993E-2</v>
      </c>
      <c r="I24">
        <v>8.4000000000000005E-2</v>
      </c>
      <c r="J24">
        <v>6.7000000000000004E-2</v>
      </c>
      <c r="K24">
        <v>0.08</v>
      </c>
      <c r="L24">
        <v>8.2000000000000003E-2</v>
      </c>
      <c r="M24">
        <v>6.7000000000000004E-2</v>
      </c>
      <c r="N24">
        <v>7.0999999999999994E-2</v>
      </c>
      <c r="O24">
        <v>7.8E-2</v>
      </c>
      <c r="P24">
        <v>8.5999999999999993E-2</v>
      </c>
      <c r="Q24">
        <v>0.108</v>
      </c>
      <c r="R24">
        <v>0.128</v>
      </c>
      <c r="S24">
        <v>0.13800000000000001</v>
      </c>
      <c r="T24">
        <v>0.19600000000000001</v>
      </c>
      <c r="U24">
        <v>0.26</v>
      </c>
      <c r="V24">
        <v>0.32</v>
      </c>
      <c r="W24">
        <v>0.36799999999999999</v>
      </c>
      <c r="X24">
        <v>0.40500000000000003</v>
      </c>
      <c r="Y24">
        <v>0.43</v>
      </c>
    </row>
    <row r="25" spans="1:25" x14ac:dyDescent="0.25">
      <c r="A25" s="9">
        <v>43909</v>
      </c>
      <c r="B25" s="14">
        <v>0.13700000000000001</v>
      </c>
      <c r="C25">
        <v>0.123</v>
      </c>
      <c r="D25">
        <v>0.13</v>
      </c>
      <c r="E25">
        <v>0.124</v>
      </c>
      <c r="F25">
        <v>0.11899999999999999</v>
      </c>
      <c r="G25">
        <v>0.114</v>
      </c>
      <c r="H25">
        <v>0.111</v>
      </c>
      <c r="I25">
        <v>9.2999999999999999E-2</v>
      </c>
      <c r="J25">
        <v>0.10199999999999999</v>
      </c>
      <c r="K25">
        <v>0.104</v>
      </c>
      <c r="L25">
        <v>0.109</v>
      </c>
      <c r="M25">
        <v>0.11</v>
      </c>
      <c r="N25">
        <v>0.10199999999999999</v>
      </c>
      <c r="O25">
        <v>0.114</v>
      </c>
      <c r="P25">
        <v>0.123</v>
      </c>
      <c r="Q25">
        <v>0.14499999999999999</v>
      </c>
      <c r="R25">
        <v>0.21</v>
      </c>
      <c r="S25">
        <v>0.27600000000000002</v>
      </c>
      <c r="T25">
        <v>0.34899999999999998</v>
      </c>
      <c r="U25">
        <v>0.43</v>
      </c>
      <c r="V25">
        <v>0.51500000000000001</v>
      </c>
      <c r="W25">
        <v>0.58399999999999996</v>
      </c>
      <c r="X25">
        <v>0.63300000000000001</v>
      </c>
      <c r="Y25">
        <v>0.66500000000000004</v>
      </c>
    </row>
    <row r="26" spans="1:25" x14ac:dyDescent="0.25">
      <c r="A26" s="9">
        <v>43908</v>
      </c>
      <c r="B26" s="14">
        <v>0.11600000000000001</v>
      </c>
      <c r="C26">
        <v>0.10299999999999999</v>
      </c>
      <c r="D26">
        <v>9.7000000000000003E-2</v>
      </c>
      <c r="E26">
        <v>0.106</v>
      </c>
      <c r="F26">
        <v>0.10199999999999999</v>
      </c>
      <c r="G26">
        <v>9.8000000000000004E-2</v>
      </c>
      <c r="H26">
        <v>8.1000000000000003E-2</v>
      </c>
      <c r="I26">
        <v>9.6000000000000002E-2</v>
      </c>
      <c r="J26">
        <v>8.2000000000000003E-2</v>
      </c>
      <c r="K26">
        <v>0.1</v>
      </c>
      <c r="L26">
        <v>0.10100000000000001</v>
      </c>
      <c r="M26">
        <v>0.108</v>
      </c>
      <c r="N26">
        <v>0.112</v>
      </c>
      <c r="O26">
        <v>0.13300000000000001</v>
      </c>
      <c r="P26">
        <v>0.153</v>
      </c>
      <c r="Q26">
        <v>0.19700000000000001</v>
      </c>
      <c r="R26">
        <v>0.27400000000000002</v>
      </c>
      <c r="S26">
        <v>0.38200000000000001</v>
      </c>
      <c r="T26">
        <v>0.45700000000000002</v>
      </c>
      <c r="U26">
        <v>0.53800000000000003</v>
      </c>
      <c r="V26">
        <v>0.61599999999999999</v>
      </c>
      <c r="W26">
        <v>0.67900000000000005</v>
      </c>
      <c r="X26">
        <v>0.72599999999999998</v>
      </c>
      <c r="Y26">
        <v>0.75800000000000001</v>
      </c>
    </row>
    <row r="27" spans="1:25" x14ac:dyDescent="0.25">
      <c r="A27" s="9">
        <v>43907</v>
      </c>
      <c r="B27" s="14">
        <v>0.127</v>
      </c>
      <c r="C27">
        <v>0.121</v>
      </c>
      <c r="D27">
        <v>0.11600000000000001</v>
      </c>
      <c r="E27">
        <v>0.12</v>
      </c>
      <c r="F27">
        <v>0.10299999999999999</v>
      </c>
      <c r="G27">
        <v>0.11899999999999999</v>
      </c>
      <c r="H27">
        <v>0.10299999999999999</v>
      </c>
      <c r="I27">
        <v>0.12</v>
      </c>
      <c r="J27">
        <v>0.122</v>
      </c>
      <c r="K27">
        <v>0.114</v>
      </c>
      <c r="L27">
        <v>0.125</v>
      </c>
      <c r="M27">
        <v>0.11799999999999999</v>
      </c>
      <c r="N27">
        <v>0.11799999999999999</v>
      </c>
      <c r="O27">
        <v>0.14000000000000001</v>
      </c>
      <c r="P27">
        <v>0.16300000000000001</v>
      </c>
      <c r="Q27">
        <v>0.20799999999999999</v>
      </c>
      <c r="R27">
        <v>0.30199999999999999</v>
      </c>
      <c r="S27">
        <v>0.44</v>
      </c>
      <c r="T27">
        <v>0.48</v>
      </c>
      <c r="U27">
        <v>0.52600000000000002</v>
      </c>
      <c r="V27">
        <v>0.59499999999999997</v>
      </c>
      <c r="W27">
        <v>0.64600000000000002</v>
      </c>
      <c r="X27">
        <v>0.67700000000000005</v>
      </c>
      <c r="Y27">
        <v>0.69499999999999995</v>
      </c>
    </row>
    <row r="28" spans="1:25" x14ac:dyDescent="0.25">
      <c r="A28" s="9">
        <v>43906</v>
      </c>
      <c r="B28" s="14">
        <v>0.12</v>
      </c>
      <c r="C28">
        <v>0.11</v>
      </c>
      <c r="D28">
        <v>9.6000000000000002E-2</v>
      </c>
      <c r="E28">
        <v>0.10100000000000001</v>
      </c>
      <c r="F28">
        <v>8.5999999999999993E-2</v>
      </c>
      <c r="G28">
        <v>9.5000000000000001E-2</v>
      </c>
      <c r="H28">
        <v>9.4E-2</v>
      </c>
      <c r="I28">
        <v>7.9000000000000001E-2</v>
      </c>
      <c r="J28">
        <v>0.09</v>
      </c>
      <c r="K28">
        <v>0.08</v>
      </c>
      <c r="L28">
        <v>7.9000000000000001E-2</v>
      </c>
      <c r="M28">
        <v>9.9000000000000005E-2</v>
      </c>
      <c r="N28">
        <v>0.08</v>
      </c>
      <c r="O28">
        <v>8.8999999999999996E-2</v>
      </c>
      <c r="P28">
        <v>9.9000000000000005E-2</v>
      </c>
      <c r="Q28">
        <v>0.13</v>
      </c>
      <c r="R28">
        <v>0.17699999999999999</v>
      </c>
      <c r="S28">
        <v>0.23699999999999999</v>
      </c>
      <c r="T28">
        <v>0.29199999999999998</v>
      </c>
      <c r="U28">
        <v>0.33800000000000002</v>
      </c>
      <c r="V28">
        <v>0.38</v>
      </c>
      <c r="W28">
        <v>0.41399999999999998</v>
      </c>
      <c r="X28">
        <v>0.439</v>
      </c>
      <c r="Y28">
        <v>0.45600000000000002</v>
      </c>
    </row>
    <row r="29" spans="1:25" x14ac:dyDescent="0.25">
      <c r="A29" s="9">
        <v>43903</v>
      </c>
      <c r="B29" s="14">
        <v>0.19400000000000001</v>
      </c>
      <c r="C29">
        <v>0.17</v>
      </c>
      <c r="D29">
        <v>0.157</v>
      </c>
      <c r="E29">
        <v>0.14799999999999999</v>
      </c>
      <c r="F29">
        <v>0.14099999999999999</v>
      </c>
      <c r="G29">
        <v>0.13700000000000001</v>
      </c>
      <c r="H29">
        <v>0.13300000000000001</v>
      </c>
      <c r="I29">
        <v>0.13100000000000001</v>
      </c>
      <c r="J29">
        <v>0.13</v>
      </c>
      <c r="K29">
        <v>0.13100000000000001</v>
      </c>
      <c r="L29">
        <v>0.13</v>
      </c>
      <c r="M29">
        <v>0.13400000000000001</v>
      </c>
      <c r="N29">
        <v>0.13700000000000001</v>
      </c>
      <c r="O29">
        <v>0.14699999999999999</v>
      </c>
      <c r="P29">
        <v>0.16400000000000001</v>
      </c>
      <c r="Q29">
        <v>0.187</v>
      </c>
      <c r="R29">
        <v>0.28499999999999998</v>
      </c>
      <c r="S29">
        <v>0.39300000000000002</v>
      </c>
      <c r="T29">
        <v>0.48599999999999999</v>
      </c>
      <c r="U29">
        <v>0.54600000000000004</v>
      </c>
      <c r="V29">
        <v>0.59099999999999997</v>
      </c>
      <c r="W29">
        <v>0.629</v>
      </c>
      <c r="X29">
        <v>0.66</v>
      </c>
      <c r="Y29">
        <v>0.68200000000000005</v>
      </c>
    </row>
    <row r="30" spans="1:25" x14ac:dyDescent="0.25">
      <c r="A30" s="9">
        <v>43902</v>
      </c>
      <c r="B30" s="14">
        <v>0.17100000000000001</v>
      </c>
      <c r="C30">
        <v>0.129</v>
      </c>
      <c r="D30">
        <v>0.113</v>
      </c>
      <c r="E30">
        <v>0.109</v>
      </c>
      <c r="F30">
        <v>0.10100000000000001</v>
      </c>
      <c r="G30">
        <v>9.6000000000000002E-2</v>
      </c>
      <c r="H30">
        <v>9.1999999999999998E-2</v>
      </c>
      <c r="I30">
        <v>0.09</v>
      </c>
      <c r="J30">
        <v>0.104</v>
      </c>
      <c r="K30">
        <v>0.1</v>
      </c>
      <c r="L30">
        <v>8.5999999999999993E-2</v>
      </c>
      <c r="M30">
        <v>8.5999999999999993E-2</v>
      </c>
      <c r="N30">
        <v>8.1000000000000003E-2</v>
      </c>
      <c r="O30">
        <v>0.09</v>
      </c>
      <c r="P30">
        <v>9.8000000000000004E-2</v>
      </c>
      <c r="Q30">
        <v>0.153</v>
      </c>
      <c r="R30">
        <v>0.18</v>
      </c>
      <c r="S30">
        <v>0.251</v>
      </c>
      <c r="T30">
        <v>0.32400000000000001</v>
      </c>
      <c r="U30">
        <v>0.373</v>
      </c>
      <c r="V30">
        <v>0.41</v>
      </c>
      <c r="W30">
        <v>0.44</v>
      </c>
      <c r="X30">
        <v>0.46400000000000002</v>
      </c>
      <c r="Y30">
        <v>0.48099999999999998</v>
      </c>
    </row>
    <row r="31" spans="1:25" x14ac:dyDescent="0.25">
      <c r="A31" s="9">
        <v>43901</v>
      </c>
      <c r="B31" s="14">
        <v>0.3</v>
      </c>
      <c r="C31">
        <v>0.24</v>
      </c>
      <c r="D31">
        <v>0.21099999999999999</v>
      </c>
      <c r="E31">
        <v>0.20399999999999999</v>
      </c>
      <c r="F31">
        <v>0.18099999999999999</v>
      </c>
      <c r="G31">
        <v>0.16500000000000001</v>
      </c>
      <c r="H31">
        <v>0.17</v>
      </c>
      <c r="I31">
        <v>0.16200000000000001</v>
      </c>
      <c r="J31">
        <v>0.156</v>
      </c>
      <c r="K31">
        <v>0.14799999999999999</v>
      </c>
      <c r="L31">
        <v>0.13800000000000001</v>
      </c>
      <c r="M31">
        <v>0.14599999999999999</v>
      </c>
      <c r="N31">
        <v>0.13200000000000001</v>
      </c>
      <c r="O31">
        <v>0.14599999999999999</v>
      </c>
      <c r="P31">
        <v>0.16200000000000001</v>
      </c>
      <c r="Q31">
        <v>0.193</v>
      </c>
      <c r="R31">
        <v>0.26</v>
      </c>
      <c r="S31">
        <v>0.35499999999999998</v>
      </c>
      <c r="T31">
        <v>0.436</v>
      </c>
      <c r="U31">
        <v>0.48599999999999999</v>
      </c>
      <c r="V31">
        <v>0.51900000000000002</v>
      </c>
      <c r="W31">
        <v>0.54800000000000004</v>
      </c>
      <c r="X31">
        <v>0.57199999999999995</v>
      </c>
      <c r="Y31">
        <v>0.59</v>
      </c>
    </row>
    <row r="32" spans="1:25" x14ac:dyDescent="0.25">
      <c r="A32" s="9">
        <v>43900</v>
      </c>
      <c r="B32" s="14">
        <v>0.55900000000000005</v>
      </c>
      <c r="C32">
        <v>0.47499999999999998</v>
      </c>
      <c r="D32">
        <v>0.40500000000000003</v>
      </c>
      <c r="E32">
        <v>0.35699999999999998</v>
      </c>
      <c r="F32">
        <v>0.32700000000000001</v>
      </c>
      <c r="G32">
        <v>0.30499999999999999</v>
      </c>
      <c r="H32">
        <v>0.29299999999999998</v>
      </c>
      <c r="I32">
        <v>0.28299999999999997</v>
      </c>
      <c r="J32">
        <v>0.27700000000000002</v>
      </c>
      <c r="K32">
        <v>0.26900000000000002</v>
      </c>
      <c r="L32">
        <v>0.27300000000000002</v>
      </c>
      <c r="M32">
        <v>0.26700000000000002</v>
      </c>
      <c r="N32">
        <v>0.24099999999999999</v>
      </c>
      <c r="O32">
        <v>0.248</v>
      </c>
      <c r="P32">
        <v>0.25600000000000001</v>
      </c>
      <c r="Q32">
        <v>0.29499999999999998</v>
      </c>
      <c r="R32">
        <v>0.34</v>
      </c>
      <c r="S32">
        <v>0.39300000000000002</v>
      </c>
      <c r="T32">
        <v>0.433</v>
      </c>
      <c r="U32">
        <v>0.46899999999999997</v>
      </c>
      <c r="V32">
        <v>0.5</v>
      </c>
      <c r="W32">
        <v>0.52600000000000002</v>
      </c>
      <c r="X32">
        <v>0.54700000000000004</v>
      </c>
      <c r="Y32">
        <v>0.56499999999999995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FE64-DA01-40A0-BF4D-61B036B3488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0070-536B-4B9C-BC8E-75B3ADA3E269}">
  <dimension ref="A1:AD63"/>
  <sheetViews>
    <sheetView topLeftCell="L1" workbookViewId="0">
      <selection activeCell="Q1" sqref="Q1"/>
    </sheetView>
  </sheetViews>
  <sheetFormatPr defaultRowHeight="15" x14ac:dyDescent="0.25"/>
  <cols>
    <col min="1" max="1" width="20" bestFit="1" customWidth="1"/>
    <col min="2" max="3" width="13.7109375" bestFit="1" customWidth="1"/>
    <col min="4" max="4" width="9.7109375" bestFit="1" customWidth="1"/>
    <col min="5" max="5" width="13.7109375" bestFit="1" customWidth="1"/>
    <col min="6" max="6" width="15.5703125" bestFit="1" customWidth="1"/>
    <col min="7" max="7" width="10.85546875" bestFit="1" customWidth="1"/>
    <col min="8" max="8" width="11.28515625" bestFit="1" customWidth="1"/>
    <col min="9" max="9" width="8" bestFit="1" customWidth="1"/>
    <col min="10" max="10" width="16.85546875" bestFit="1" customWidth="1"/>
    <col min="11" max="11" width="13.7109375" bestFit="1" customWidth="1"/>
    <col min="12" max="12" width="17.85546875" bestFit="1" customWidth="1"/>
    <col min="13" max="13" width="13.28515625" bestFit="1" customWidth="1"/>
    <col min="14" max="14" width="14.7109375" bestFit="1" customWidth="1"/>
    <col min="15" max="15" width="18.140625" customWidth="1"/>
    <col min="17" max="17" width="10.42578125" bestFit="1" customWidth="1"/>
    <col min="18" max="18" width="19.5703125" bestFit="1" customWidth="1"/>
    <col min="20" max="20" width="17.5703125" bestFit="1" customWidth="1"/>
    <col min="21" max="21" width="15.85546875" bestFit="1" customWidth="1"/>
    <col min="22" max="22" width="8.5703125" bestFit="1" customWidth="1"/>
    <col min="23" max="23" width="9" bestFit="1" customWidth="1"/>
    <col min="24" max="24" width="10" bestFit="1" customWidth="1"/>
    <col min="26" max="26" width="39.5703125" bestFit="1" customWidth="1"/>
    <col min="27" max="27" width="26.28515625" bestFit="1" customWidth="1"/>
    <col min="29" max="29" width="21.7109375" customWidth="1"/>
    <col min="30" max="30" width="23.42578125" customWidth="1"/>
  </cols>
  <sheetData>
    <row r="1" spans="1:30" ht="15.75" x14ac:dyDescent="0.25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2" t="s">
        <v>160</v>
      </c>
      <c r="N1" s="2" t="s">
        <v>161</v>
      </c>
      <c r="O1" s="2" t="s">
        <v>162</v>
      </c>
      <c r="P1" s="2" t="s">
        <v>275</v>
      </c>
      <c r="Q1" s="2" t="s">
        <v>282</v>
      </c>
      <c r="R1" s="2" t="s">
        <v>293</v>
      </c>
      <c r="S1" s="1"/>
      <c r="T1" s="3" t="s">
        <v>163</v>
      </c>
      <c r="U1" s="3"/>
      <c r="V1" s="3"/>
      <c r="W1" s="3"/>
      <c r="X1" s="3"/>
      <c r="Z1" s="2" t="s">
        <v>164</v>
      </c>
      <c r="AA1" s="2" t="s">
        <v>165</v>
      </c>
      <c r="AC1" s="2" t="s">
        <v>166</v>
      </c>
      <c r="AD1" s="2"/>
    </row>
    <row r="2" spans="1:30" ht="15.75" x14ac:dyDescent="0.25">
      <c r="A2" s="4" t="s">
        <v>198</v>
      </c>
      <c r="B2" s="5" t="s">
        <v>199</v>
      </c>
      <c r="C2" s="5" t="s">
        <v>200</v>
      </c>
      <c r="D2" s="5" t="s">
        <v>201</v>
      </c>
      <c r="E2" s="5" t="s">
        <v>202</v>
      </c>
      <c r="F2" s="6" t="s">
        <v>203</v>
      </c>
      <c r="G2" s="5"/>
      <c r="H2" s="5" t="str">
        <f>"0#" &amp; C2 &amp; "TSY="</f>
        <v>0#DNKTSY=</v>
      </c>
      <c r="I2" s="5" t="str">
        <f>D2&amp;"IRS"</f>
        <v>DKKIRS</v>
      </c>
      <c r="J2" s="5" t="s">
        <v>204</v>
      </c>
      <c r="K2" s="5" t="s">
        <v>205</v>
      </c>
      <c r="L2" s="5" t="s">
        <v>206</v>
      </c>
      <c r="M2" s="5" t="s">
        <v>207</v>
      </c>
      <c r="N2" s="5" t="s">
        <v>208</v>
      </c>
      <c r="O2" s="5" t="s">
        <v>209</v>
      </c>
      <c r="P2" s="5" t="s">
        <v>183</v>
      </c>
      <c r="Q2" s="5" t="s">
        <v>125</v>
      </c>
      <c r="R2" s="5" t="s">
        <v>299</v>
      </c>
      <c r="T2" s="7" t="s">
        <v>271</v>
      </c>
      <c r="U2" s="7" t="s">
        <v>272</v>
      </c>
      <c r="V2" s="7" t="s">
        <v>167</v>
      </c>
      <c r="W2" s="7" t="s">
        <v>274</v>
      </c>
      <c r="X2" s="7" t="s">
        <v>270</v>
      </c>
      <c r="Z2" s="5" t="s">
        <v>168</v>
      </c>
      <c r="AA2" s="5" t="s">
        <v>169</v>
      </c>
      <c r="AC2" s="2" t="s">
        <v>170</v>
      </c>
      <c r="AD2" s="2" t="s">
        <v>171</v>
      </c>
    </row>
    <row r="3" spans="1:30" x14ac:dyDescent="0.25">
      <c r="A3" s="4" t="s">
        <v>283</v>
      </c>
      <c r="B3" s="5"/>
      <c r="C3" s="5" t="s">
        <v>172</v>
      </c>
      <c r="D3" s="5" t="s">
        <v>172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123</v>
      </c>
      <c r="R3" s="5" t="s">
        <v>298</v>
      </c>
      <c r="T3" s="5" t="s">
        <v>174</v>
      </c>
      <c r="U3" s="5" t="s">
        <v>201</v>
      </c>
      <c r="V3" s="5" t="str">
        <f>T3&amp;U3</f>
        <v>USDDKK</v>
      </c>
      <c r="W3" s="5" t="str">
        <f>U3</f>
        <v>DKK</v>
      </c>
      <c r="X3" s="5" t="str">
        <f>_xlfn.CONCAT(U3,"=")</f>
        <v>DKK=</v>
      </c>
      <c r="Z3" s="5" t="s">
        <v>175</v>
      </c>
      <c r="AA3" s="5" t="s">
        <v>169</v>
      </c>
      <c r="AC3" s="5" t="s">
        <v>130</v>
      </c>
      <c r="AD3" s="5" t="s">
        <v>130</v>
      </c>
    </row>
    <row r="4" spans="1:30" x14ac:dyDescent="0.25">
      <c r="A4" s="4" t="s">
        <v>230</v>
      </c>
      <c r="B4" s="5" t="s">
        <v>231</v>
      </c>
      <c r="C4" s="5" t="s">
        <v>232</v>
      </c>
      <c r="D4" s="5" t="s">
        <v>181</v>
      </c>
      <c r="E4" s="5" t="s">
        <v>233</v>
      </c>
      <c r="F4" s="6"/>
      <c r="G4" s="5" t="str">
        <f>"0#" &amp; B4 &amp; "TSYS="</f>
        <v>0#NOTSYS=</v>
      </c>
      <c r="H4" s="5" t="str">
        <f>"0#" &amp; C4 &amp; "TSY="</f>
        <v>0#NORTSY=</v>
      </c>
      <c r="I4" s="5" t="str">
        <f>D4&amp;"IRS"</f>
        <v>NOKIRS</v>
      </c>
      <c r="J4" s="5" t="s">
        <v>234</v>
      </c>
      <c r="K4" s="5"/>
      <c r="L4" s="5"/>
      <c r="M4" s="5" t="s">
        <v>235</v>
      </c>
      <c r="N4" s="5" t="s">
        <v>236</v>
      </c>
      <c r="O4" s="5"/>
      <c r="P4" s="5" t="s">
        <v>276</v>
      </c>
      <c r="Q4" s="5" t="s">
        <v>276</v>
      </c>
      <c r="R4" s="5" t="s">
        <v>297</v>
      </c>
      <c r="T4" s="5" t="s">
        <v>174</v>
      </c>
      <c r="U4" s="5" t="s">
        <v>172</v>
      </c>
      <c r="V4" s="5" t="str">
        <f>T4&amp;U4</f>
        <v>USDEUR</v>
      </c>
      <c r="W4" s="5" t="str">
        <f t="shared" ref="W4:W7" si="0">U4</f>
        <v>EUR</v>
      </c>
      <c r="X4" s="5" t="str">
        <f>_xlfn.CONCAT(U4,"=")</f>
        <v>EUR=</v>
      </c>
      <c r="Z4" s="5" t="s">
        <v>176</v>
      </c>
      <c r="AA4" s="5" t="s">
        <v>177</v>
      </c>
      <c r="AC4" s="5" t="s">
        <v>131</v>
      </c>
      <c r="AD4" s="5" t="s">
        <v>131</v>
      </c>
    </row>
    <row r="5" spans="1:30" x14ac:dyDescent="0.25">
      <c r="A5" s="4" t="s">
        <v>237</v>
      </c>
      <c r="B5" s="5" t="s">
        <v>238</v>
      </c>
      <c r="C5" s="5" t="s">
        <v>239</v>
      </c>
      <c r="D5" s="5" t="s">
        <v>173</v>
      </c>
      <c r="E5" s="5" t="s">
        <v>240</v>
      </c>
      <c r="F5" s="6" t="s">
        <v>241</v>
      </c>
      <c r="G5" s="5" t="str">
        <f>"0#" &amp; B5 &amp; "TSYS="</f>
        <v>0#SETSYS=</v>
      </c>
      <c r="H5" s="5" t="str">
        <f>"0#" &amp; C5 &amp; "TSY="</f>
        <v>0#SWETSY=</v>
      </c>
      <c r="I5" s="5" t="str">
        <f>D5&amp;"IRS"</f>
        <v>SEKIRS</v>
      </c>
      <c r="J5" s="5" t="s">
        <v>242</v>
      </c>
      <c r="K5" s="5" t="s">
        <v>243</v>
      </c>
      <c r="L5" s="5" t="s">
        <v>244</v>
      </c>
      <c r="M5" s="5" t="s">
        <v>245</v>
      </c>
      <c r="N5" s="5" t="s">
        <v>246</v>
      </c>
      <c r="O5" s="5" t="s">
        <v>247</v>
      </c>
      <c r="P5" s="5" t="s">
        <v>183</v>
      </c>
      <c r="Q5" s="5" t="s">
        <v>125</v>
      </c>
      <c r="R5" s="5" t="s">
        <v>295</v>
      </c>
      <c r="T5" s="5" t="s">
        <v>178</v>
      </c>
      <c r="U5" s="5" t="s">
        <v>174</v>
      </c>
      <c r="V5" s="5" t="str">
        <f>T5&amp;U5</f>
        <v>GBPUSD</v>
      </c>
      <c r="W5" s="5" t="str">
        <f t="shared" si="0"/>
        <v>USD</v>
      </c>
      <c r="X5" s="5" t="str">
        <f>_xlfn.CONCAT(T5,"=")</f>
        <v>GBP=</v>
      </c>
      <c r="Z5" s="5" t="s">
        <v>179</v>
      </c>
      <c r="AA5" s="5" t="s">
        <v>180</v>
      </c>
      <c r="AC5" s="5" t="s">
        <v>132</v>
      </c>
      <c r="AD5" s="5" t="s">
        <v>132</v>
      </c>
    </row>
    <row r="6" spans="1:30" x14ac:dyDescent="0.25">
      <c r="A6" s="4" t="s">
        <v>248</v>
      </c>
      <c r="B6" s="5" t="s">
        <v>249</v>
      </c>
      <c r="C6" s="5" t="s">
        <v>250</v>
      </c>
      <c r="D6" s="5" t="s">
        <v>178</v>
      </c>
      <c r="E6" s="5" t="s">
        <v>251</v>
      </c>
      <c r="F6" s="6" t="s">
        <v>252</v>
      </c>
      <c r="G6" s="5" t="s">
        <v>253</v>
      </c>
      <c r="H6" s="5" t="str">
        <f>"0#" &amp; C6 &amp; "TSY="</f>
        <v>0#GBRTSY=</v>
      </c>
      <c r="I6" s="5" t="str">
        <f>D6&amp;"IRS"</f>
        <v>GBPIRS</v>
      </c>
      <c r="J6" s="5" t="s">
        <v>254</v>
      </c>
      <c r="K6" s="5" t="s">
        <v>116</v>
      </c>
      <c r="L6" s="5" t="s">
        <v>255</v>
      </c>
      <c r="M6" s="5" t="s">
        <v>256</v>
      </c>
      <c r="N6" s="5" t="s">
        <v>257</v>
      </c>
      <c r="O6" s="5" t="s">
        <v>258</v>
      </c>
      <c r="P6" s="5" t="s">
        <v>189</v>
      </c>
      <c r="Q6" s="5" t="s">
        <v>123</v>
      </c>
      <c r="R6" s="5" t="s">
        <v>296</v>
      </c>
      <c r="T6" s="5" t="s">
        <v>174</v>
      </c>
      <c r="U6" s="5" t="s">
        <v>181</v>
      </c>
      <c r="V6" s="5" t="str">
        <f>T6&amp;U6</f>
        <v>USDNOK</v>
      </c>
      <c r="W6" s="5" t="str">
        <f t="shared" si="0"/>
        <v>NOK</v>
      </c>
      <c r="X6" s="5" t="str">
        <f>_xlfn.CONCAT(U6,"=")</f>
        <v>NOK=</v>
      </c>
      <c r="Z6" s="5" t="s">
        <v>182</v>
      </c>
      <c r="AA6" s="5" t="s">
        <v>183</v>
      </c>
      <c r="AC6" s="5" t="s">
        <v>135</v>
      </c>
      <c r="AD6" s="5" t="s">
        <v>135</v>
      </c>
    </row>
    <row r="7" spans="1:30" x14ac:dyDescent="0.25">
      <c r="A7" s="4" t="s">
        <v>259</v>
      </c>
      <c r="B7" s="5" t="s">
        <v>260</v>
      </c>
      <c r="C7" s="5" t="s">
        <v>261</v>
      </c>
      <c r="D7" s="5" t="s">
        <v>174</v>
      </c>
      <c r="E7" s="5" t="s">
        <v>262</v>
      </c>
      <c r="F7" s="6" t="s">
        <v>263</v>
      </c>
      <c r="G7" s="5" t="str">
        <f>"0#" &amp; B7 &amp; "TSYS="</f>
        <v>0#USTSYS=</v>
      </c>
      <c r="H7" s="5" t="str">
        <f>"0#" &amp; C7 &amp; "TSY="</f>
        <v>0#USATSY=</v>
      </c>
      <c r="I7" s="5" t="str">
        <f>D7&amp;"IRS"</f>
        <v>USDIRS</v>
      </c>
      <c r="J7" s="5" t="s">
        <v>264</v>
      </c>
      <c r="K7" s="5" t="s">
        <v>265</v>
      </c>
      <c r="L7" s="5" t="s">
        <v>266</v>
      </c>
      <c r="M7" s="5" t="s">
        <v>267</v>
      </c>
      <c r="N7" s="5" t="s">
        <v>268</v>
      </c>
      <c r="O7" s="5" t="s">
        <v>269</v>
      </c>
      <c r="P7" s="5" t="s">
        <v>183</v>
      </c>
      <c r="Q7" s="5" t="s">
        <v>123</v>
      </c>
      <c r="R7" s="5" t="s">
        <v>294</v>
      </c>
      <c r="T7" s="5" t="s">
        <v>174</v>
      </c>
      <c r="U7" s="5" t="s">
        <v>173</v>
      </c>
      <c r="V7" s="5" t="str">
        <f>T7&amp;U7</f>
        <v>USDSEK</v>
      </c>
      <c r="W7" s="5" t="str">
        <f t="shared" si="0"/>
        <v>SEK</v>
      </c>
      <c r="X7" s="5" t="str">
        <f>_xlfn.CONCAT(U7,"=")</f>
        <v>SEK=</v>
      </c>
      <c r="Z7" s="5" t="s">
        <v>184</v>
      </c>
      <c r="AA7" s="5" t="s">
        <v>185</v>
      </c>
      <c r="AB7" s="8"/>
      <c r="AC7" s="5" t="s">
        <v>136</v>
      </c>
      <c r="AD7" s="5" t="s">
        <v>136</v>
      </c>
    </row>
    <row r="8" spans="1:30" x14ac:dyDescent="0.25">
      <c r="T8" s="5" t="s">
        <v>172</v>
      </c>
      <c r="U8" s="5" t="s">
        <v>201</v>
      </c>
      <c r="V8" s="5" t="str">
        <f>T8&amp;U8</f>
        <v>EURDKK</v>
      </c>
      <c r="W8" s="5" t="str">
        <f>V8</f>
        <v>EURDKK</v>
      </c>
      <c r="X8" s="5" t="str">
        <f>_xlfn.CONCAT(V8,"=")</f>
        <v>EURDKK=</v>
      </c>
      <c r="Z8" s="5" t="s">
        <v>186</v>
      </c>
      <c r="AA8" s="5" t="s">
        <v>187</v>
      </c>
      <c r="AB8" s="8"/>
      <c r="AC8" s="5" t="s">
        <v>138</v>
      </c>
      <c r="AD8" s="5" t="s">
        <v>138</v>
      </c>
    </row>
    <row r="9" spans="1:30" x14ac:dyDescent="0.25">
      <c r="T9" s="5" t="s">
        <v>172</v>
      </c>
      <c r="U9" s="5" t="s">
        <v>178</v>
      </c>
      <c r="V9" s="5" t="str">
        <f t="shared" ref="V9:V11" si="1">T9&amp;U9</f>
        <v>EURGBP</v>
      </c>
      <c r="W9" s="5" t="str">
        <f t="shared" ref="W9:W11" si="2">V9</f>
        <v>EURGBP</v>
      </c>
      <c r="X9" s="5" t="str">
        <f>_xlfn.CONCAT(V9,"=")</f>
        <v>EURGBP=</v>
      </c>
      <c r="Z9" s="5" t="s">
        <v>188</v>
      </c>
      <c r="AA9" s="5" t="s">
        <v>189</v>
      </c>
      <c r="AB9" s="8"/>
      <c r="AC9" s="5" t="s">
        <v>190</v>
      </c>
      <c r="AD9" s="5" t="s">
        <v>190</v>
      </c>
    </row>
    <row r="10" spans="1:30" x14ac:dyDescent="0.25">
      <c r="T10" s="5" t="s">
        <v>172</v>
      </c>
      <c r="U10" s="5" t="s">
        <v>181</v>
      </c>
      <c r="V10" s="5" t="str">
        <f t="shared" si="1"/>
        <v>EURNOK</v>
      </c>
      <c r="W10" s="5" t="str">
        <f t="shared" si="2"/>
        <v>EURNOK</v>
      </c>
      <c r="X10" s="5" t="str">
        <f>_xlfn.CONCAT(V10,"=")</f>
        <v>EURNOK=</v>
      </c>
      <c r="Z10" s="5" t="s">
        <v>191</v>
      </c>
      <c r="AA10" s="5" t="s">
        <v>192</v>
      </c>
      <c r="AB10" s="8"/>
      <c r="AC10" s="5"/>
      <c r="AD10" s="5"/>
    </row>
    <row r="11" spans="1:30" x14ac:dyDescent="0.25">
      <c r="T11" s="5" t="s">
        <v>172</v>
      </c>
      <c r="U11" s="5" t="s">
        <v>173</v>
      </c>
      <c r="V11" s="5" t="str">
        <f t="shared" si="1"/>
        <v>EURSEK</v>
      </c>
      <c r="W11" s="5" t="str">
        <f t="shared" si="2"/>
        <v>EURSEK</v>
      </c>
      <c r="X11" s="5" t="str">
        <f>_xlfn.CONCAT(V11,"=")</f>
        <v>EURSEK=</v>
      </c>
      <c r="Z11" s="5" t="s">
        <v>193</v>
      </c>
      <c r="AA11" s="5" t="s">
        <v>194</v>
      </c>
      <c r="AB11" s="8"/>
      <c r="AC11" s="5"/>
      <c r="AD11" s="5"/>
    </row>
    <row r="12" spans="1:30" x14ac:dyDescent="0.25">
      <c r="Z12" s="5" t="s">
        <v>195</v>
      </c>
      <c r="AA12" s="5" t="s">
        <v>194</v>
      </c>
      <c r="AB12" s="8"/>
      <c r="AC12" s="5"/>
      <c r="AD12" s="5"/>
    </row>
    <row r="13" spans="1:30" x14ac:dyDescent="0.25">
      <c r="Z13" s="5" t="s">
        <v>196</v>
      </c>
      <c r="AA13" s="5" t="s">
        <v>197</v>
      </c>
      <c r="AB13" s="8"/>
      <c r="AC13" s="5"/>
      <c r="AD13" s="5"/>
    </row>
    <row r="14" spans="1:30" x14ac:dyDescent="0.25">
      <c r="Z14" s="5" t="s">
        <v>210</v>
      </c>
      <c r="AA14" s="5" t="s">
        <v>194</v>
      </c>
      <c r="AB14" s="8"/>
      <c r="AC14" s="5"/>
      <c r="AD14" s="5"/>
    </row>
    <row r="15" spans="1:30" x14ac:dyDescent="0.25">
      <c r="Z15" s="5" t="s">
        <v>211</v>
      </c>
      <c r="AA15" s="5" t="s">
        <v>194</v>
      </c>
      <c r="AB15" s="8"/>
      <c r="AC15" s="5"/>
      <c r="AD15" s="5"/>
    </row>
    <row r="16" spans="1:30" x14ac:dyDescent="0.25">
      <c r="Z16" s="5" t="s">
        <v>212</v>
      </c>
      <c r="AA16" s="5" t="s">
        <v>194</v>
      </c>
      <c r="AB16" s="8"/>
      <c r="AC16" s="5"/>
      <c r="AD16" s="5"/>
    </row>
    <row r="17" spans="26:30" x14ac:dyDescent="0.25">
      <c r="Z17" s="5" t="s">
        <v>213</v>
      </c>
      <c r="AA17" s="5" t="s">
        <v>194</v>
      </c>
      <c r="AB17" s="8"/>
      <c r="AC17" s="5"/>
      <c r="AD17" s="5"/>
    </row>
    <row r="18" spans="26:30" x14ac:dyDescent="0.25">
      <c r="Z18" s="5" t="s">
        <v>214</v>
      </c>
      <c r="AA18" s="5" t="s">
        <v>194</v>
      </c>
      <c r="AB18" s="8"/>
      <c r="AC18" s="5"/>
      <c r="AD18" s="5"/>
    </row>
    <row r="19" spans="26:30" x14ac:dyDescent="0.25">
      <c r="Z19" s="5" t="s">
        <v>215</v>
      </c>
      <c r="AA19" s="5" t="s">
        <v>194</v>
      </c>
      <c r="AB19" s="8"/>
      <c r="AC19" s="5"/>
      <c r="AD19" s="5"/>
    </row>
    <row r="20" spans="26:30" x14ac:dyDescent="0.25">
      <c r="Z20" s="5" t="s">
        <v>216</v>
      </c>
      <c r="AA20" s="5" t="s">
        <v>217</v>
      </c>
      <c r="AB20" s="8"/>
      <c r="AC20" s="5"/>
      <c r="AD20" s="5"/>
    </row>
    <row r="21" spans="26:30" x14ac:dyDescent="0.25">
      <c r="Z21" s="5" t="s">
        <v>218</v>
      </c>
      <c r="AA21" s="5" t="s">
        <v>194</v>
      </c>
      <c r="AB21" s="8"/>
      <c r="AC21" s="5"/>
      <c r="AD21" s="5"/>
    </row>
    <row r="22" spans="26:30" x14ac:dyDescent="0.25">
      <c r="Z22" s="5" t="s">
        <v>219</v>
      </c>
      <c r="AA22" s="5" t="s">
        <v>194</v>
      </c>
      <c r="AB22" s="8"/>
      <c r="AC22" s="5"/>
      <c r="AD22" s="5"/>
    </row>
    <row r="23" spans="26:30" x14ac:dyDescent="0.25">
      <c r="Z23" s="5" t="s">
        <v>220</v>
      </c>
      <c r="AA23" s="5" t="s">
        <v>189</v>
      </c>
      <c r="AC23" s="5"/>
      <c r="AD23" s="5"/>
    </row>
    <row r="24" spans="26:30" x14ac:dyDescent="0.25">
      <c r="Z24" s="5" t="s">
        <v>221</v>
      </c>
      <c r="AA24" s="5" t="s">
        <v>194</v>
      </c>
      <c r="AC24" s="5"/>
      <c r="AD24" s="5"/>
    </row>
    <row r="25" spans="26:30" x14ac:dyDescent="0.25">
      <c r="Z25" s="5" t="s">
        <v>222</v>
      </c>
      <c r="AA25" s="5" t="s">
        <v>194</v>
      </c>
      <c r="AC25" s="5"/>
      <c r="AD25" s="5"/>
    </row>
    <row r="26" spans="26:30" x14ac:dyDescent="0.25">
      <c r="Z26" s="5" t="s">
        <v>223</v>
      </c>
      <c r="AA26" s="5" t="s">
        <v>194</v>
      </c>
      <c r="AC26" s="5"/>
      <c r="AD26" s="5"/>
    </row>
    <row r="27" spans="26:30" x14ac:dyDescent="0.25">
      <c r="Z27" s="5" t="s">
        <v>224</v>
      </c>
      <c r="AA27" s="5" t="s">
        <v>194</v>
      </c>
      <c r="AC27" s="5"/>
      <c r="AD27" s="5"/>
    </row>
    <row r="28" spans="26:30" x14ac:dyDescent="0.25">
      <c r="Z28" s="5" t="s">
        <v>225</v>
      </c>
      <c r="AA28" s="5" t="s">
        <v>197</v>
      </c>
      <c r="AC28" s="5"/>
      <c r="AD28" s="5"/>
    </row>
    <row r="29" spans="26:30" x14ac:dyDescent="0.25">
      <c r="Z29" s="5" t="s">
        <v>226</v>
      </c>
      <c r="AA29" s="5" t="s">
        <v>194</v>
      </c>
      <c r="AC29" s="5"/>
      <c r="AD29" s="5"/>
    </row>
    <row r="30" spans="26:30" x14ac:dyDescent="0.25">
      <c r="Z30" s="5" t="s">
        <v>227</v>
      </c>
      <c r="AA30" s="5" t="s">
        <v>194</v>
      </c>
      <c r="AC30" s="5"/>
      <c r="AD30" s="5"/>
    </row>
    <row r="31" spans="26:30" x14ac:dyDescent="0.25">
      <c r="Z31" s="5" t="s">
        <v>228</v>
      </c>
      <c r="AA31" s="5" t="s">
        <v>189</v>
      </c>
      <c r="AC31" s="5"/>
      <c r="AD31" s="5"/>
    </row>
    <row r="32" spans="26:30" x14ac:dyDescent="0.25">
      <c r="Z32" s="5" t="s">
        <v>229</v>
      </c>
      <c r="AA32" s="5" t="s">
        <v>194</v>
      </c>
      <c r="AC32" s="5"/>
      <c r="AD32" s="5"/>
    </row>
    <row r="33" spans="26:30" x14ac:dyDescent="0.25">
      <c r="Z33" s="5"/>
      <c r="AA33" s="5"/>
      <c r="AC33" s="5"/>
      <c r="AD33" s="5"/>
    </row>
    <row r="34" spans="26:30" x14ac:dyDescent="0.25">
      <c r="Z34" s="5"/>
      <c r="AA34" s="5"/>
      <c r="AC34" s="5"/>
      <c r="AD34" s="5"/>
    </row>
    <row r="35" spans="26:30" x14ac:dyDescent="0.25">
      <c r="Z35" s="5"/>
      <c r="AA35" s="5"/>
      <c r="AC35" s="5"/>
      <c r="AD35" s="5"/>
    </row>
    <row r="36" spans="26:30" x14ac:dyDescent="0.25">
      <c r="Z36" s="5"/>
      <c r="AA36" s="5"/>
      <c r="AC36" s="5"/>
      <c r="AD36" s="5"/>
    </row>
    <row r="37" spans="26:30" x14ac:dyDescent="0.25">
      <c r="Z37" s="5"/>
      <c r="AA37" s="5"/>
      <c r="AC37" s="5"/>
      <c r="AD37" s="5"/>
    </row>
    <row r="38" spans="26:30" x14ac:dyDescent="0.25">
      <c r="Z38" s="5"/>
      <c r="AA38" s="5"/>
      <c r="AC38" s="5"/>
      <c r="AD38" s="5"/>
    </row>
    <row r="39" spans="26:30" x14ac:dyDescent="0.25">
      <c r="Z39" s="5"/>
      <c r="AA39" s="5"/>
      <c r="AC39" s="5"/>
      <c r="AD39" s="5"/>
    </row>
    <row r="40" spans="26:30" x14ac:dyDescent="0.25">
      <c r="Z40" s="5"/>
      <c r="AA40" s="5"/>
      <c r="AC40" s="5"/>
      <c r="AD40" s="5"/>
    </row>
    <row r="41" spans="26:30" x14ac:dyDescent="0.25">
      <c r="Z41" s="5"/>
      <c r="AA41" s="5"/>
      <c r="AC41" s="5"/>
      <c r="AD41" s="5"/>
    </row>
    <row r="42" spans="26:30" x14ac:dyDescent="0.25">
      <c r="Z42" s="5"/>
      <c r="AA42" s="5"/>
      <c r="AC42" s="5"/>
      <c r="AD42" s="5"/>
    </row>
    <row r="43" spans="26:30" x14ac:dyDescent="0.25">
      <c r="Z43" s="5"/>
      <c r="AA43" s="5"/>
      <c r="AC43" s="5"/>
      <c r="AD43" s="5"/>
    </row>
    <row r="44" spans="26:30" x14ac:dyDescent="0.25">
      <c r="Z44" s="5"/>
      <c r="AA44" s="5"/>
      <c r="AC44" s="5"/>
      <c r="AD44" s="5"/>
    </row>
    <row r="45" spans="26:30" x14ac:dyDescent="0.25">
      <c r="Z45" s="5"/>
      <c r="AA45" s="5"/>
      <c r="AC45" s="5"/>
      <c r="AD45" s="5"/>
    </row>
    <row r="46" spans="26:30" x14ac:dyDescent="0.25">
      <c r="Z46" s="5"/>
      <c r="AA46" s="5"/>
      <c r="AC46" s="5"/>
      <c r="AD46" s="5"/>
    </row>
    <row r="47" spans="26:30" x14ac:dyDescent="0.25">
      <c r="Z47" s="5"/>
      <c r="AA47" s="5"/>
      <c r="AC47" s="5"/>
      <c r="AD47" s="5"/>
    </row>
    <row r="48" spans="26:30" x14ac:dyDescent="0.25">
      <c r="Z48" s="5"/>
      <c r="AA48" s="5"/>
      <c r="AC48" s="5"/>
      <c r="AD48" s="5"/>
    </row>
    <row r="49" spans="26:30" x14ac:dyDescent="0.25">
      <c r="Z49" s="5"/>
      <c r="AA49" s="5"/>
      <c r="AC49" s="5"/>
      <c r="AD49" s="5"/>
    </row>
    <row r="50" spans="26:30" x14ac:dyDescent="0.25">
      <c r="Z50" s="5"/>
      <c r="AA50" s="5"/>
      <c r="AC50" s="5"/>
      <c r="AD50" s="5"/>
    </row>
    <row r="51" spans="26:30" x14ac:dyDescent="0.25">
      <c r="Z51" s="5"/>
      <c r="AA51" s="5"/>
      <c r="AC51" s="5"/>
      <c r="AD51" s="5"/>
    </row>
    <row r="52" spans="26:30" x14ac:dyDescent="0.25">
      <c r="Z52" s="5"/>
      <c r="AA52" s="5"/>
      <c r="AC52" s="5"/>
      <c r="AD52" s="5"/>
    </row>
    <row r="53" spans="26:30" x14ac:dyDescent="0.25">
      <c r="Z53" s="5"/>
      <c r="AA53" s="5"/>
      <c r="AC53" s="5"/>
      <c r="AD53" s="5"/>
    </row>
    <row r="54" spans="26:30" x14ac:dyDescent="0.25">
      <c r="Z54" s="5"/>
      <c r="AA54" s="5"/>
      <c r="AC54" s="5"/>
      <c r="AD54" s="5"/>
    </row>
    <row r="55" spans="26:30" x14ac:dyDescent="0.25">
      <c r="Z55" s="5"/>
      <c r="AA55" s="5"/>
      <c r="AC55" s="5"/>
      <c r="AD55" s="5"/>
    </row>
    <row r="56" spans="26:30" x14ac:dyDescent="0.25">
      <c r="Z56" s="5"/>
      <c r="AA56" s="5"/>
      <c r="AC56" s="5"/>
      <c r="AD56" s="5"/>
    </row>
    <row r="57" spans="26:30" x14ac:dyDescent="0.25">
      <c r="Z57" s="5"/>
      <c r="AA57" s="5"/>
      <c r="AC57" s="5"/>
      <c r="AD57" s="5"/>
    </row>
    <row r="58" spans="26:30" x14ac:dyDescent="0.25">
      <c r="Z58" s="5"/>
      <c r="AA58" s="5"/>
      <c r="AC58" s="5"/>
      <c r="AD58" s="5"/>
    </row>
    <row r="59" spans="26:30" x14ac:dyDescent="0.25">
      <c r="Z59" s="5"/>
      <c r="AA59" s="5"/>
      <c r="AC59" s="5"/>
      <c r="AD59" s="5"/>
    </row>
    <row r="60" spans="26:30" x14ac:dyDescent="0.25">
      <c r="Z60" s="5"/>
      <c r="AA60" s="5"/>
      <c r="AC60" s="5"/>
      <c r="AD60" s="5"/>
    </row>
    <row r="61" spans="26:30" x14ac:dyDescent="0.25">
      <c r="Z61" s="5"/>
      <c r="AA61" s="5"/>
      <c r="AC61" s="5"/>
      <c r="AD61" s="5"/>
    </row>
    <row r="62" spans="26:30" x14ac:dyDescent="0.25">
      <c r="Z62" s="5"/>
      <c r="AA62" s="5"/>
      <c r="AC62" s="5"/>
      <c r="AD62" s="5"/>
    </row>
    <row r="63" spans="26:30" x14ac:dyDescent="0.25">
      <c r="Z63" s="5"/>
      <c r="AA63" s="5"/>
      <c r="AC63" s="5"/>
      <c r="AD63" s="5"/>
    </row>
  </sheetData>
  <mergeCells count="1">
    <mergeCell ref="T1:X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5AF-008E-4552-A187-91D8B8AEC20D}">
  <dimension ref="B2:B11"/>
  <sheetViews>
    <sheetView workbookViewId="0">
      <selection activeCell="B3" sqref="B3"/>
    </sheetView>
  </sheetViews>
  <sheetFormatPr defaultRowHeight="15" x14ac:dyDescent="0.25"/>
  <sheetData>
    <row r="2" spans="2:2" ht="15.75" x14ac:dyDescent="0.25">
      <c r="B2" s="2" t="s">
        <v>277</v>
      </c>
    </row>
    <row r="3" spans="2:2" x14ac:dyDescent="0.25">
      <c r="B3" t="str">
        <f>Tables!W3</f>
        <v>DKK</v>
      </c>
    </row>
    <row r="4" spans="2:2" x14ac:dyDescent="0.25">
      <c r="B4" t="str">
        <f>Tables!W4</f>
        <v>EUR</v>
      </c>
    </row>
    <row r="5" spans="2:2" x14ac:dyDescent="0.25">
      <c r="B5" t="str">
        <f>Tables!W5</f>
        <v>USD</v>
      </c>
    </row>
    <row r="6" spans="2:2" x14ac:dyDescent="0.25">
      <c r="B6" t="str">
        <f>Tables!W6</f>
        <v>NOK</v>
      </c>
    </row>
    <row r="7" spans="2:2" x14ac:dyDescent="0.25">
      <c r="B7" t="str">
        <f>Tables!W7</f>
        <v>SEK</v>
      </c>
    </row>
    <row r="8" spans="2:2" x14ac:dyDescent="0.25">
      <c r="B8" t="str">
        <f>Tables!W8</f>
        <v>EURDKK</v>
      </c>
    </row>
    <row r="9" spans="2:2" x14ac:dyDescent="0.25">
      <c r="B9" t="str">
        <f>Tables!W9</f>
        <v>EURGBP</v>
      </c>
    </row>
    <row r="10" spans="2:2" x14ac:dyDescent="0.25">
      <c r="B10" t="str">
        <f>Tables!W10</f>
        <v>EURNOK</v>
      </c>
    </row>
    <row r="11" spans="2:2" x14ac:dyDescent="0.25">
      <c r="B11" t="str">
        <f>Tables!W11</f>
        <v>EURSEK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Data</vt:lpstr>
      <vt:lpstr>RIC</vt:lpstr>
      <vt:lpstr>BID</vt:lpstr>
      <vt:lpstr>ASK</vt:lpstr>
      <vt:lpstr>Tables</vt:lpstr>
      <vt:lpstr>Dropdown</vt:lpstr>
      <vt:lpstr>RIC!Print_Area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Wettergren</dc:creator>
  <cp:lastModifiedBy>Oliver Wettergren</cp:lastModifiedBy>
  <dcterms:created xsi:type="dcterms:W3CDTF">2020-04-30T13:46:50Z</dcterms:created>
  <dcterms:modified xsi:type="dcterms:W3CDTF">2020-05-01T13:53:18Z</dcterms:modified>
</cp:coreProperties>
</file>