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H:\MyCourses\Term 4\COMP4130\IT Project\v.08-b\Computer-r-us\Docs\"/>
    </mc:Choice>
  </mc:AlternateContent>
  <bookViews>
    <workbookView xWindow="5775" yWindow="12555" windowWidth="31860" windowHeight="1444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3" i="1"/>
  <c r="B13" i="1"/>
  <c r="B12" i="1"/>
  <c r="B11" i="1"/>
  <c r="B10" i="1"/>
  <c r="B9" i="1"/>
  <c r="B8" i="1"/>
  <c r="B7" i="1"/>
  <c r="B6" i="1"/>
  <c r="B5" i="1"/>
  <c r="B4" i="1"/>
  <c r="U3" i="1"/>
  <c r="T3" i="1"/>
  <c r="S3" i="1"/>
  <c r="R3" i="1"/>
  <c r="Q3" i="1"/>
  <c r="P3" i="1"/>
  <c r="O3" i="1"/>
  <c r="N3" i="1"/>
  <c r="M3" i="1"/>
  <c r="L3" i="1"/>
  <c r="K3" i="1"/>
  <c r="J3" i="1"/>
  <c r="C8" i="1"/>
  <c r="C9" i="1"/>
  <c r="C10" i="1"/>
  <c r="C11" i="1"/>
  <c r="C12" i="1"/>
  <c r="C13" i="1"/>
  <c r="C14" i="1"/>
  <c r="C7" i="1"/>
  <c r="C6" i="1"/>
  <c r="C5" i="1"/>
  <c r="C4" i="1"/>
  <c r="C3" i="1"/>
  <c r="T2" i="1"/>
  <c r="S2" i="1"/>
  <c r="R2" i="1"/>
  <c r="Q2" i="1"/>
  <c r="P2" i="1"/>
  <c r="O2" i="1"/>
  <c r="N2" i="1"/>
  <c r="M2" i="1"/>
  <c r="L2" i="1"/>
  <c r="K2" i="1"/>
  <c r="J2" i="1"/>
  <c r="D14" i="1"/>
  <c r="D13" i="1"/>
  <c r="D12" i="1"/>
  <c r="D11" i="1"/>
  <c r="D10" i="1"/>
  <c r="D9" i="1"/>
  <c r="D5" i="1"/>
  <c r="D8" i="1"/>
  <c r="D7" i="1"/>
  <c r="D6" i="1"/>
  <c r="D4" i="1"/>
  <c r="D3" i="1"/>
</calcChain>
</file>

<file path=xl/sharedStrings.xml><?xml version="1.0" encoding="utf-8"?>
<sst xmlns="http://schemas.openxmlformats.org/spreadsheetml/2006/main" count="45" uniqueCount="32">
  <si>
    <t>week 1</t>
  </si>
  <si>
    <t xml:space="preserve">week 2 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</si>
  <si>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</si>
  <si>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</si>
  <si>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</si>
  <si>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</si>
  <si>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</si>
  <si>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</si>
  <si>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</si>
  <si>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</si>
  <si>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</si>
  <si>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</si>
  <si>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Total Tasks</t>
  </si>
  <si>
    <t>Week #</t>
  </si>
  <si>
    <t>Planned</t>
  </si>
  <si>
    <t>Actual</t>
  </si>
  <si>
    <t>Burned Down</t>
  </si>
  <si>
    <t>Ideal</t>
  </si>
  <si>
    <t>Sprint Velocity</t>
  </si>
  <si>
    <t>completed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</si>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</sst>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4" xfId="0" applyNumberFormat="1" applyBorder="1"/>
    <xf numFmtId="165" fontId="0" fillId="0" borderId="0" xfId="0" applyNumberFormat="1" applyBorder="1"/>
    <xf numFmtId="165" fontId="0" fillId="0" borderId="7" xfId="0" applyNumberFormat="1" applyBorder="1"/>
    <xf numFmtId="165" fontId="0" fillId="0" borderId="10" xfId="0" applyNumberFormat="1" applyBorder="1"/>
    <xf numFmtId="165" fontId="0" fillId="0" borderId="8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strRef>
              <c:f>Sheet1!$J$1:$U$1</c:f>
              <c:strCache>
                <c:ptCount val="12"/>
                <c:pt idx="0">
                  <c:v>week 1</c:v>
                </c:pt>
                <c:pt idx="1">
                  <c:v>week 2 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</c:strCache>
            </c:strRef>
          </c:cat>
          <c:val>
            <c:numRef>
              <c:f>Sheet1!$J$2:$U$2</c:f>
              <c:numCache>
                <c:formatCode>0.0</c:formatCode>
                <c:ptCount val="12"/>
                <c:pt idx="0">
                  <c:v>53.166666666666664</c:v>
                </c:pt>
                <c:pt idx="1">
                  <c:v>48.333333333333329</c:v>
                </c:pt>
                <c:pt idx="2">
                  <c:v>43.5</c:v>
                </c:pt>
                <c:pt idx="3">
                  <c:v>38.666666666666664</c:v>
                </c:pt>
                <c:pt idx="4">
                  <c:v>33.833333333333329</c:v>
                </c:pt>
                <c:pt idx="5">
                  <c:v>29</c:v>
                </c:pt>
                <c:pt idx="6">
                  <c:v>24.166666666666664</c:v>
                </c:pt>
                <c:pt idx="7">
                  <c:v>19.333333333333332</c:v>
                </c:pt>
                <c:pt idx="8">
                  <c:v>14.5</c:v>
                </c:pt>
                <c:pt idx="9">
                  <c:v>9.6666666666666661</c:v>
                </c:pt>
                <c:pt idx="10">
                  <c:v>4.833333333333333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strRef>
              <c:f>Sheet1!$J$1:$U$1</c:f>
              <c:strCache>
                <c:ptCount val="12"/>
                <c:pt idx="0">
                  <c:v>week 1</c:v>
                </c:pt>
                <c:pt idx="1">
                  <c:v>week 2 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</c:strCache>
            </c:strRef>
          </c:cat>
          <c:val>
            <c:numRef>
              <c:f>Sheet1!$J$3:$U$3</c:f>
              <c:numCache>
                <c:formatCode>0.0</c:formatCode>
                <c:ptCount val="12"/>
                <c:pt idx="0">
                  <c:v>53</c:v>
                </c:pt>
                <c:pt idx="1">
                  <c:v>48.166666666666664</c:v>
                </c:pt>
                <c:pt idx="2">
                  <c:v>43.333333333333329</c:v>
                </c:pt>
                <c:pt idx="3">
                  <c:v>37.5</c:v>
                </c:pt>
                <c:pt idx="4">
                  <c:v>33.666666666666664</c:v>
                </c:pt>
                <c:pt idx="5">
                  <c:v>28.833333333333329</c:v>
                </c:pt>
                <c:pt idx="6">
                  <c:v>22.166666666666664</c:v>
                </c:pt>
                <c:pt idx="7">
                  <c:v>16.333333333333332</c:v>
                </c:pt>
                <c:pt idx="8">
                  <c:v>14.5</c:v>
                </c:pt>
                <c:pt idx="9">
                  <c:v>9.6666666666666661</c:v>
                </c:pt>
                <c:pt idx="10">
                  <c:v>4.833333333333333</c:v>
                </c:pt>
                <c:pt idx="11">
                  <c:v>4.833333333333333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062440"/>
        <c:axId val="294062832"/>
      </c:lineChart>
      <c:catAx>
        <c:axId val="29406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062832"/>
        <c:crosses val="autoZero"/>
        <c:auto val="1"/>
        <c:lblAlgn val="ctr"/>
        <c:lblOffset val="100"/>
        <c:noMultiLvlLbl val="0"/>
      </c:catAx>
      <c:valAx>
        <c:axId val="2940628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94062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25400</xdr:rowOff>
    </xdr:from>
    <xdr:to>
      <xdr:col>17</xdr:col>
      <xdr:colOff>196850</xdr:colOff>
      <xdr:row>26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topLeftCell="B1" workbookViewId="0">
      <selection activeCell="G18" sqref="G18"/>
    </sheetView>
  </sheetViews>
  <sheetFormatPr defaultColWidth="8.85546875" defaultRowHeight="15" x14ac:dyDescent="0.25"/>
  <cols>
    <col min="1" max="1" width="12.7109375" customWidth="1"/>
    <col min="6" max="6" width="12.5703125" customWidth="1"/>
    <col min="7" max="7" width="13.7109375" customWidth="1"/>
    <col min="10" max="18" width="9.5703125" bestFit="1" customWidth="1"/>
    <col min="19" max="21" width="9" bestFit="1" customWidth="1"/>
  </cols>
  <sheetData>
    <row r="1" spans="1:21" x14ac:dyDescent="0.25">
      <c r="A1" s="23" t="s">
        <v>13</v>
      </c>
      <c r="B1" s="21" t="s">
        <v>16</v>
      </c>
      <c r="C1" s="22"/>
      <c r="D1" s="21" t="s">
        <v>18</v>
      </c>
      <c r="E1" s="25"/>
      <c r="F1" s="15" t="s">
        <v>19</v>
      </c>
      <c r="G1" s="35" t="s">
        <v>12</v>
      </c>
      <c r="I1" s="1"/>
      <c r="J1" s="9" t="s">
        <v>0</v>
      </c>
      <c r="K1" s="9" t="s">
        <v>1</v>
      </c>
      <c r="L1" s="9" t="s">
        <v>2</v>
      </c>
      <c r="M1" s="9" t="s">
        <v>3</v>
      </c>
      <c r="N1" s="9" t="s">
        <v>4</v>
      </c>
      <c r="O1" s="9" t="s">
        <v>5</v>
      </c>
      <c r="P1" s="9" t="s">
        <v>6</v>
      </c>
      <c r="Q1" s="9" t="s">
        <v>7</v>
      </c>
      <c r="R1" s="9" t="s">
        <v>8</v>
      </c>
      <c r="S1" s="9" t="s">
        <v>9</v>
      </c>
      <c r="T1" s="9" t="s">
        <v>10</v>
      </c>
      <c r="U1" s="8" t="s">
        <v>11</v>
      </c>
    </row>
    <row r="2" spans="1:21" ht="15.75" thickBot="1" x14ac:dyDescent="0.3">
      <c r="A2" s="24"/>
      <c r="B2" s="6" t="s">
        <v>14</v>
      </c>
      <c r="C2" s="7" t="s">
        <v>15</v>
      </c>
      <c r="D2" s="26"/>
      <c r="E2" s="27"/>
      <c r="F2" s="16"/>
      <c r="G2" s="36">
        <v>58</v>
      </c>
      <c r="I2" s="2" t="s">
        <v>17</v>
      </c>
      <c r="J2" s="11">
        <f>B13</f>
        <v>53.166666666666664</v>
      </c>
      <c r="K2" s="11">
        <f>B12</f>
        <v>48.333333333333329</v>
      </c>
      <c r="L2" s="11">
        <f>B11</f>
        <v>43.5</v>
      </c>
      <c r="M2" s="11">
        <f>B10</f>
        <v>38.666666666666664</v>
      </c>
      <c r="N2" s="11">
        <f>B9</f>
        <v>33.833333333333329</v>
      </c>
      <c r="O2" s="11">
        <f>B8</f>
        <v>29</v>
      </c>
      <c r="P2" s="11">
        <f>B7</f>
        <v>24.166666666666664</v>
      </c>
      <c r="Q2" s="11">
        <f>B6</f>
        <v>19.333333333333332</v>
      </c>
      <c r="R2" s="11">
        <f>B5</f>
        <v>14.5</v>
      </c>
      <c r="S2" s="11">
        <f>B4</f>
        <v>9.6666666666666661</v>
      </c>
      <c r="T2" s="11">
        <f>B3</f>
        <v>4.833333333333333</v>
      </c>
      <c r="U2" s="12">
        <v>0</v>
      </c>
    </row>
    <row r="3" spans="1:21" x14ac:dyDescent="0.25">
      <c r="A3" s="2" t="s">
        <v>0</v>
      </c>
      <c r="B3" s="10">
        <f>B14/12</f>
        <v>4.833333333333333</v>
      </c>
      <c r="C3" s="4">
        <f>F3</f>
        <v>5</v>
      </c>
      <c r="D3" s="28">
        <f t="shared" ref="D3:D14" si="0">C3/B3</f>
        <v>1.0344827586206897</v>
      </c>
      <c r="E3" s="29"/>
      <c r="F3" s="30">
        <v>5</v>
      </c>
      <c r="G3" s="37" t="s">
        <v>20</v>
      </c>
      <c r="I3" s="3" t="s">
        <v>15</v>
      </c>
      <c r="J3" s="13">
        <f>SUM(B14,-F3)</f>
        <v>53</v>
      </c>
      <c r="K3" s="13">
        <f>SUM(B13,-F4)</f>
        <v>48.166666666666664</v>
      </c>
      <c r="L3" s="13">
        <f>SUM(B12,-F5)</f>
        <v>43.333333333333329</v>
      </c>
      <c r="M3" s="13">
        <f>SUM(B11,-F6)</f>
        <v>37.5</v>
      </c>
      <c r="N3" s="13">
        <f>SUM(B10,-F7)</f>
        <v>33.666666666666664</v>
      </c>
      <c r="O3" s="13">
        <f>SUM(B9,-F8)</f>
        <v>28.833333333333329</v>
      </c>
      <c r="P3" s="13">
        <f>SUM(B7,-F9)</f>
        <v>22.166666666666664</v>
      </c>
      <c r="Q3" s="13">
        <f>SUM(B6,-F10)</f>
        <v>16.333333333333332</v>
      </c>
      <c r="R3" s="13">
        <f>SUM(B5,-F11)</f>
        <v>14.5</v>
      </c>
      <c r="S3" s="13">
        <f>SUM(B4,-F12)</f>
        <v>9.6666666666666661</v>
      </c>
      <c r="T3" s="13">
        <f>SUM(B3,-F13)</f>
        <v>4.833333333333333</v>
      </c>
      <c r="U3" s="14">
        <f>SUM(B3,-F14)</f>
        <v>4.833333333333333</v>
      </c>
    </row>
    <row r="4" spans="1:21" x14ac:dyDescent="0.25">
      <c r="A4" s="2" t="s">
        <v>1</v>
      </c>
      <c r="B4" s="10">
        <f>B3*2</f>
        <v>9.6666666666666661</v>
      </c>
      <c r="C4" s="4">
        <f>SUM(F3,F4)</f>
        <v>10</v>
      </c>
      <c r="D4" s="17">
        <f t="shared" si="0"/>
        <v>1.0344827586206897</v>
      </c>
      <c r="E4" s="18"/>
      <c r="F4" s="31">
        <v>5</v>
      </c>
      <c r="G4" s="38" t="s">
        <v>21</v>
      </c>
    </row>
    <row r="5" spans="1:21" x14ac:dyDescent="0.25">
      <c r="A5" s="2" t="s">
        <v>2</v>
      </c>
      <c r="B5" s="10">
        <f>B3*3</f>
        <v>14.5</v>
      </c>
      <c r="C5" s="4">
        <f t="shared" ref="C5:C14" si="1">SUM(C4,F5)</f>
        <v>15</v>
      </c>
      <c r="D5" s="17">
        <f t="shared" si="0"/>
        <v>1.0344827586206897</v>
      </c>
      <c r="E5" s="18"/>
      <c r="F5" s="31">
        <v>5</v>
      </c>
      <c r="G5" s="38" t="s">
        <v>22</v>
      </c>
    </row>
    <row r="6" spans="1:21" x14ac:dyDescent="0.25">
      <c r="A6" s="2" t="s">
        <v>3</v>
      </c>
      <c r="B6" s="10">
        <f>B3*4</f>
        <v>19.333333333333332</v>
      </c>
      <c r="C6" s="4">
        <f t="shared" si="1"/>
        <v>21</v>
      </c>
      <c r="D6" s="17">
        <f t="shared" si="0"/>
        <v>1.0862068965517242</v>
      </c>
      <c r="E6" s="18"/>
      <c r="F6" s="31">
        <v>6</v>
      </c>
      <c r="G6" s="38" t="s">
        <v>23</v>
      </c>
    </row>
    <row r="7" spans="1:21" x14ac:dyDescent="0.25">
      <c r="A7" s="2" t="s">
        <v>4</v>
      </c>
      <c r="B7" s="10">
        <f>B3*5</f>
        <v>24.166666666666664</v>
      </c>
      <c r="C7" s="4">
        <f t="shared" si="1"/>
        <v>26</v>
      </c>
      <c r="D7" s="17">
        <f t="shared" si="0"/>
        <v>1.0758620689655174</v>
      </c>
      <c r="E7" s="18"/>
      <c r="F7" s="31">
        <v>5</v>
      </c>
      <c r="G7" s="38" t="s">
        <v>24</v>
      </c>
    </row>
    <row r="8" spans="1:21" x14ac:dyDescent="0.25">
      <c r="A8" s="2" t="s">
        <v>5</v>
      </c>
      <c r="B8" s="10">
        <f>B3*6</f>
        <v>29</v>
      </c>
      <c r="C8" s="4">
        <f t="shared" si="1"/>
        <v>31</v>
      </c>
      <c r="D8" s="17">
        <f t="shared" si="0"/>
        <v>1.0689655172413792</v>
      </c>
      <c r="E8" s="18"/>
      <c r="F8" s="31">
        <v>5</v>
      </c>
      <c r="G8" s="38" t="s">
        <v>25</v>
      </c>
    </row>
    <row r="9" spans="1:21" x14ac:dyDescent="0.25">
      <c r="A9" s="2" t="s">
        <v>6</v>
      </c>
      <c r="B9" s="10">
        <f>B3*7</f>
        <v>33.833333333333329</v>
      </c>
      <c r="C9" s="4">
        <f t="shared" si="1"/>
        <v>33</v>
      </c>
      <c r="D9" s="17">
        <f t="shared" si="0"/>
        <v>0.97536945812807896</v>
      </c>
      <c r="E9" s="18"/>
      <c r="F9" s="31">
        <v>2</v>
      </c>
      <c r="G9" s="38" t="s">
        <v>26</v>
      </c>
    </row>
    <row r="10" spans="1:21" x14ac:dyDescent="0.25">
      <c r="A10" s="2" t="s">
        <v>7</v>
      </c>
      <c r="B10" s="10">
        <f>B3*8</f>
        <v>38.666666666666664</v>
      </c>
      <c r="C10" s="4">
        <f t="shared" si="1"/>
        <v>36</v>
      </c>
      <c r="D10" s="17">
        <f t="shared" si="0"/>
        <v>0.93103448275862077</v>
      </c>
      <c r="E10" s="18"/>
      <c r="F10" s="31">
        <v>3</v>
      </c>
      <c r="G10" s="38" t="s">
        <v>27</v>
      </c>
    </row>
    <row r="11" spans="1:21" x14ac:dyDescent="0.25">
      <c r="A11" s="2" t="s">
        <v>8</v>
      </c>
      <c r="B11" s="10">
        <f>B3*9</f>
        <v>43.5</v>
      </c>
      <c r="C11" s="4">
        <f t="shared" si="1"/>
        <v>36</v>
      </c>
      <c r="D11" s="17">
        <f t="shared" si="0"/>
        <v>0.82758620689655171</v>
      </c>
      <c r="E11" s="18"/>
      <c r="F11" s="31"/>
      <c r="G11" s="33" t="s">
        <v>28</v>
      </c>
    </row>
    <row r="12" spans="1:21" x14ac:dyDescent="0.25">
      <c r="A12" s="2" t="s">
        <v>9</v>
      </c>
      <c r="B12" s="10">
        <f>B3*10</f>
        <v>48.333333333333329</v>
      </c>
      <c r="C12" s="4">
        <f t="shared" si="1"/>
        <v>36</v>
      </c>
      <c r="D12" s="17">
        <f t="shared" si="0"/>
        <v>0.7448275862068966</v>
      </c>
      <c r="E12" s="18"/>
      <c r="F12" s="31"/>
      <c r="G12" s="33" t="s">
        <v>29</v>
      </c>
    </row>
    <row r="13" spans="1:21" x14ac:dyDescent="0.25">
      <c r="A13" s="2" t="s">
        <v>10</v>
      </c>
      <c r="B13" s="10">
        <f>B3*11</f>
        <v>53.166666666666664</v>
      </c>
      <c r="C13" s="4">
        <f t="shared" si="1"/>
        <v>36</v>
      </c>
      <c r="D13" s="17">
        <f t="shared" si="0"/>
        <v>0.67711598746081503</v>
      </c>
      <c r="E13" s="18"/>
      <c r="F13" s="31"/>
      <c r="G13" s="33" t="s">
        <v>30</v>
      </c>
    </row>
    <row r="14" spans="1:21" ht="15.75" thickBot="1" x14ac:dyDescent="0.3">
      <c r="A14" s="3" t="s">
        <v>11</v>
      </c>
      <c r="B14" s="3">
        <f>SUM(G2)</f>
        <v>58</v>
      </c>
      <c r="C14" s="5">
        <f t="shared" si="1"/>
        <v>36</v>
      </c>
      <c r="D14" s="19">
        <f t="shared" si="0"/>
        <v>0.62068965517241381</v>
      </c>
      <c r="E14" s="20"/>
      <c r="F14" s="32"/>
      <c r="G14" s="34" t="s">
        <v>31</v>
      </c>
    </row>
  </sheetData>
  <mergeCells count="16">
    <mergeCell ref="F1:F2"/>
    <mergeCell ref="D13:E13"/>
    <mergeCell ref="D14:E14"/>
    <mergeCell ref="B1:C1"/>
    <mergeCell ref="A1:A2"/>
    <mergeCell ref="D1:E2"/>
    <mergeCell ref="D3:E3"/>
    <mergeCell ref="D4:E4"/>
    <mergeCell ref="D5:E5"/>
    <mergeCell ref="D6:E6"/>
    <mergeCell ref="D7:E7"/>
    <mergeCell ref="D8:E8"/>
    <mergeCell ref="D9:E9"/>
    <mergeCell ref="D11:E11"/>
    <mergeCell ref="D10:E10"/>
    <mergeCell ref="D12:E12"/>
  </mergeCells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Gurvir Bisra</dc:creator>
  <cp:lastModifiedBy>Andres Karolys</cp:lastModifiedBy>
  <dcterms:created xsi:type="dcterms:W3CDTF">2016-01-08T18:51:38Z</dcterms:created>
  <dcterms:modified xsi:type="dcterms:W3CDTF">2016-02-26T19:46:32Z</dcterms:modified>
</cp:coreProperties>
</file>