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eyerbisschoff\PythonProjects\Z-model\data\"/>
    </mc:Choice>
  </mc:AlternateContent>
  <xr:revisionPtr revIDLastSave="0" documentId="13_ncr:1_{9508D412-1A12-42CD-9514-CC3700ACABB9}" xr6:coauthVersionLast="45" xr6:coauthVersionMax="45" xr10:uidLastSave="{00000000-0000-0000-0000-000000000000}"/>
  <bookViews>
    <workbookView xWindow="-40452" yWindow="-6528" windowWidth="40560" windowHeight="17496" xr2:uid="{00000000-000D-0000-FFFF-FFFF00000000}"/>
  </bookViews>
  <sheets>
    <sheet name="ASSUMPTIONS" sheetId="2" r:id="rId1"/>
    <sheet name="TRANSITION_MATRIX" sheetId="3" r:id="rId2"/>
    <sheet name="STAGE_MAP" sheetId="5" r:id="rId3"/>
    <sheet name="DICTIONARY" sheetId="4" r:id="rId4"/>
  </sheets>
  <definedNames>
    <definedName name="_xlnm._FilterDatabase" localSheetId="1" hidden="1">TRANSITION_MATRIX!$A$1:$A$16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3" l="1"/>
  <c r="G28" i="3" s="1"/>
  <c r="I28" i="3" s="1"/>
  <c r="H21" i="3"/>
  <c r="G21" i="3" s="1"/>
  <c r="I21" i="3" s="1"/>
  <c r="H7" i="3"/>
  <c r="G7" i="3" s="1"/>
  <c r="T4" i="2"/>
  <c r="T5" i="2"/>
  <c r="T2" i="2"/>
  <c r="U3" i="2"/>
  <c r="T3" i="2" s="1"/>
  <c r="H14" i="3" s="1"/>
  <c r="G14" i="3" s="1"/>
  <c r="I14" i="3" s="1"/>
  <c r="U4" i="2"/>
  <c r="U5" i="2"/>
  <c r="U2" i="2"/>
  <c r="I7" i="3" l="1"/>
</calcChain>
</file>

<file path=xl/sharedStrings.xml><?xml version="1.0" encoding="utf-8"?>
<sst xmlns="http://schemas.openxmlformats.org/spreadsheetml/2006/main" count="166" uniqueCount="84">
  <si>
    <t>segment_name</t>
  </si>
  <si>
    <t>segment_id</t>
  </si>
  <si>
    <t>pd_rho</t>
  </si>
  <si>
    <t>lgd_probability_of_cure</t>
  </si>
  <si>
    <t>lgd_loss_given_cure</t>
  </si>
  <si>
    <t>lgd_forced_sale_discount</t>
  </si>
  <si>
    <t>lgd_sales_cost</t>
  </si>
  <si>
    <t>lgd_time_to_sale</t>
  </si>
  <si>
    <t>lgd_loss_given_write_off</t>
  </si>
  <si>
    <t>lgd_floor</t>
  </si>
  <si>
    <t>ead_fixed_fees</t>
  </si>
  <si>
    <t>ead_prepayment_pct</t>
  </si>
  <si>
    <t>from</t>
  </si>
  <si>
    <t>ead_fees_pct</t>
  </si>
  <si>
    <t>lgd_collateral_index</t>
  </si>
  <si>
    <t>HPI</t>
  </si>
  <si>
    <t>eir_base_rate</t>
  </si>
  <si>
    <t>BOE</t>
  </si>
  <si>
    <t>Bridging Loans</t>
  </si>
  <si>
    <t>Professional Practice Loans</t>
  </si>
  <si>
    <t>Commercial Property Loans</t>
  </si>
  <si>
    <t>Working Capital Loans</t>
  </si>
  <si>
    <t>Z-Cyclical</t>
  </si>
  <si>
    <t>Z-Non-Cyclical</t>
  </si>
  <si>
    <t>pd_type</t>
  </si>
  <si>
    <t>TRANSITION_MATRIX</t>
  </si>
  <si>
    <t>lgd_type</t>
  </si>
  <si>
    <t>SECURED</t>
  </si>
  <si>
    <t>UNSECURED</t>
  </si>
  <si>
    <t>ead_type</t>
  </si>
  <si>
    <t>AMORTISING</t>
  </si>
  <si>
    <t>lgd_loss_given_default</t>
  </si>
  <si>
    <t>ead_exposure_at_default</t>
  </si>
  <si>
    <t>ead_ccf_method</t>
  </si>
  <si>
    <t>ead_ccf</t>
  </si>
  <si>
    <t>pd_z_index</t>
  </si>
  <si>
    <t>Field</t>
  </si>
  <si>
    <t>Description</t>
  </si>
  <si>
    <t>Type</t>
  </si>
  <si>
    <t>A user friendly description of the segment</t>
  </si>
  <si>
    <t>&lt;string&gt;</t>
  </si>
  <si>
    <t>A segment ID used to lookup the correct assumptions. This should match the segment_id in the account data.</t>
  </si>
  <si>
    <t>&lt;int&gt;</t>
  </si>
  <si>
    <t>The Z-index to look up from the Scenarios.</t>
  </si>
  <si>
    <t>The asset correlation parameter Rho.</t>
  </si>
  <si>
    <t>The LGD model to apply. The following values are supported:
- CONSTANT
- SECURED
- UNSECURED</t>
  </si>
  <si>
    <t>The LGD for the CONSTANT LGD model.</t>
  </si>
  <si>
    <t>The collateral index used by the SECURED LGD.</t>
  </si>
  <si>
    <t>The probability of cure used by the SECURED and UNSECURED LGD models.</t>
  </si>
  <si>
    <t>The loss given cure used by the SECURED and UNSECURED LGD models.</t>
  </si>
  <si>
    <t>The forced sale discount used by the SECURED LGD model.</t>
  </si>
  <si>
    <t>The  sale cost used by the SECURED LGD model.</t>
  </si>
  <si>
    <t>The time it takes to write-off. Used by all models in the Stress Testing model.</t>
  </si>
  <si>
    <t>The loss given write-off used by the UNSECURED model.</t>
  </si>
  <si>
    <t>The LGD floor applied in the SECURED model.</t>
  </si>
  <si>
    <t>The EAD model to use. The following values are supported:
- CONSTANT
- AMORTISING
- CCF</t>
  </si>
  <si>
    <t>The EAD (as a proportion of outstanding balance) used by the CONSTANT model.</t>
  </si>
  <si>
    <t>The CCF to use in each of the above methods</t>
  </si>
  <si>
    <t>Fixed fees applied each month in the AMORTISING EAD model.</t>
  </si>
  <si>
    <t>Fees as a percentage of outstanding balance applied each month in the AMORTISING EAD model.</t>
  </si>
  <si>
    <t>The proportion prepaid each month as a percentage of the outstanding balance. Used by te AMORTISING method.</t>
  </si>
  <si>
    <t>The base rate to look up in the Scenarios. This is only used by the  Floating rate loans.</t>
  </si>
  <si>
    <t>&lt;float&gt;</t>
  </si>
  <si>
    <t>The CCF method to use. Supported values are:
- METHOD 1
- METHOD 2
- METHOD 3
The methods have the following forms:
- METHOD 1: EAD = outstanding balance * CCF
- METHOD 2: EAD = limit * CCF
- METHOD 3: EAD = outstanding_balance + (limit - outstanding_balance) * CCF</t>
  </si>
  <si>
    <t>origination/current</t>
  </si>
  <si>
    <t>WO</t>
  </si>
  <si>
    <t>ead_fees_fixed</t>
  </si>
  <si>
    <t>lgd_sale_cost</t>
  </si>
  <si>
    <t>A</t>
  </si>
  <si>
    <t>D</t>
  </si>
  <si>
    <t>pd_frequency</t>
  </si>
  <si>
    <t>pd_default_state</t>
  </si>
  <si>
    <t>pd_time_in_watchlist</t>
  </si>
  <si>
    <t>pd_calibrated</t>
  </si>
  <si>
    <t>lgd_mu_c</t>
  </si>
  <si>
    <t>lgd_mu_w</t>
  </si>
  <si>
    <t>&lt;bool&gt;</t>
  </si>
  <si>
    <t>Use two diffetent Merton Vasicek formulas:
If False: 
    Use the standard MV formula 
    PiT = N((TtC -  Z * Rho ** 0.5) / (1 - Rho) ** 0.5)
If True:
    Add a calibration factor (d) to Z so that the PiT PD = TtC PD if Z=0.
    PiT = N((TtC -  (Z + d) * Rho ** 0.5) / (1 - Rho) ** 0.5)
    It can be shown that the formula simplifies to:
    PiT = N(TtC -  Z * (Rho ** 0.5) / (1 - Rho) ** 0.5)</t>
  </si>
  <si>
    <t>The default state column index in the Transition Matrix</t>
  </si>
  <si>
    <t>The frequency of the transition matrix</t>
  </si>
  <si>
    <t>The number of months an account should remain in the watchlist. This is used for stress testing, does not affect IFRS9 numbers.</t>
  </si>
  <si>
    <t xml:space="preserve">The type of PD model to run. Only TRANSITION_MATRIX is currently supported.
The transition matrix supports both single and multiple default definitions. </t>
  </si>
  <si>
    <t>Calculated field. The resiprocal of the average time to cure. Calculated from the PCURE and TTS assumptions.</t>
  </si>
  <si>
    <t>Calculated field. The resiprocal of the average time to sale. Calculated from the TTS assumptions.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</si>
</sst>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0" fillId="0" borderId="0" xfId="0" applyFill="1"/>
    <xf numFmtId="10" fontId="0" fillId="0" borderId="0" xfId="0" applyNumberFormat="1" applyFill="1"/>
    <xf numFmtId="10" fontId="0" fillId="0" borderId="0" xfId="0" applyNumberFormat="1"/>
    <xf numFmtId="9" fontId="0" fillId="0" borderId="0" xfId="0" applyNumberFormat="1" applyFill="1"/>
    <xf numFmtId="9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164" fontId="0" fillId="0" borderId="0" xfId="0" applyNumberFormat="1" applyBorder="1"/>
    <xf numFmtId="0" fontId="0" fillId="3" borderId="0" xfId="0" applyFill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NumberFormat="1" applyFill="1"/>
    <xf numFmtId="164" fontId="0" fillId="4" borderId="0" xfId="0" applyNumberFormat="1" applyFill="1" applyBorder="1"/>
    <xf numFmtId="164" fontId="0" fillId="0" borderId="0" xfId="0" applyNumberFormat="1" applyFill="1" applyBorder="1"/>
    <xf numFmtId="1" fontId="0" fillId="0" borderId="0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left"/>
    </xf>
    <xf numFmtId="164" fontId="0" fillId="4" borderId="2" xfId="0" applyNumberFormat="1" applyFill="1" applyBorder="1"/>
    <xf numFmtId="164" fontId="0" fillId="0" borderId="2" xfId="0" applyNumberFormat="1" applyFill="1" applyBorder="1"/>
    <xf numFmtId="164" fontId="0" fillId="0" borderId="2" xfId="0" applyNumberFormat="1" applyBorder="1"/>
    <xf numFmtId="0" fontId="0" fillId="3" borderId="3" xfId="0" applyFill="1" applyBorder="1" applyAlignment="1">
      <alignment horizontal="left"/>
    </xf>
    <xf numFmtId="164" fontId="0" fillId="0" borderId="3" xfId="0" applyNumberFormat="1" applyBorder="1"/>
    <xf numFmtId="164" fontId="0" fillId="4" borderId="3" xfId="0" applyNumberFormat="1" applyFill="1" applyBorder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41910</xdr:rowOff>
    </xdr:from>
    <xdr:to>
      <xdr:col>17</xdr:col>
      <xdr:colOff>565785</xdr:colOff>
      <xdr:row>15</xdr:row>
      <xdr:rowOff>53340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59D0F7-540D-4976-BB0F-85A0F79AB352}"/>
                </a:ext>
              </a:extLst>
            </xdr:cNvPr>
            <xdr:cNvSpPr txBox="1"/>
          </xdr:nvSpPr>
          <xdr:spPr>
            <a:xfrm>
              <a:off x="7566660" y="232410"/>
              <a:ext cx="5191125" cy="26784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GB" sz="1100" b="0" i="1">
                  <a:latin typeface="Cambria Math" panose="02040503050406030204" pitchFamily="18" charset="0"/>
                </a:rPr>
                <a:t>To calculate the probability of cure and write-off over t</a:t>
              </a:r>
              <a:r>
                <a:rPr lang="en-GB" sz="1100" b="0" i="1" baseline="0">
                  <a:latin typeface="Cambria Math" panose="02040503050406030204" pitchFamily="18" charset="0"/>
                </a:rPr>
                <a:t> periods from the time to sale and the lifetime probability of cure assumptions:</a:t>
              </a:r>
            </a:p>
            <a:p>
              <a:pPr/>
              <a:endParaRPr lang="en-GB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→∞</m:t>
                            </m:r>
                          </m:lim>
                        </m:limLow>
                      </m:fName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𝐷𝐶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(0,</m:t>
                        </m:r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 b="0"/>
            </a:p>
            <a:p>
              <a:endParaRPr lang="en-GB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(1−</m:t>
                            </m:r>
                            <m:limLow>
                              <m:limLow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→∞</m:t>
                                </m:r>
                              </m:lim>
                            </m:limLow>
                          </m:fName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𝐷𝐶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limLow>
                              <m:limLow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→∞</m:t>
                                </m:r>
                              </m:lim>
                            </m:limLow>
                          </m:fName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𝐷𝐶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GB" sz="1100" b="0"/>
            </a:p>
            <a:p>
              <a:endParaRPr lang="en-GB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𝐷𝐷</m:t>
                            </m:r>
                          </m:e>
                        </m:acc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𝑑𝑡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func>
                  </m:oMath>
                </m:oMathPara>
              </a14:m>
              <a:endParaRPr lang="en-GB" sz="1100"/>
            </a:p>
            <a:p>
              <a:endParaRPr lang="en-GB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𝐷𝑖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Σ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acc>
                              <m:accPr>
                                <m:chr m:val="̅"/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𝐷𝐷</m:t>
                                </m:r>
                              </m:e>
                            </m:acc>
                          </m:sub>
                        </m:sSub>
                        <m:d>
                          <m:d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59D0F7-540D-4976-BB0F-85A0F79AB352}"/>
                </a:ext>
              </a:extLst>
            </xdr:cNvPr>
            <xdr:cNvSpPr txBox="1"/>
          </xdr:nvSpPr>
          <xdr:spPr>
            <a:xfrm>
              <a:off x="7566660" y="232410"/>
              <a:ext cx="5191125" cy="26784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GB" sz="1100" b="0" i="1">
                  <a:latin typeface="Cambria Math" panose="02040503050406030204" pitchFamily="18" charset="0"/>
                </a:rPr>
                <a:t>To calculate the probability of cure and write-off over t</a:t>
              </a:r>
              <a:r>
                <a:rPr lang="en-GB" sz="1100" b="0" i="1" baseline="0">
                  <a:latin typeface="Cambria Math" panose="02040503050406030204" pitchFamily="18" charset="0"/>
                </a:rPr>
                <a:t> periods from the time to sale and the lifetime probability of cure assumptions:</a:t>
              </a:r>
            </a:p>
            <a:p>
              <a:pPr/>
              <a:endParaRPr lang="en-GB" sz="1100" b="0" i="1">
                <a:latin typeface="Cambria Math" panose="02040503050406030204" pitchFamily="18" charset="0"/>
              </a:endParaRPr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lim┬(𝑡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→∞)⁡〖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𝑃_𝐷𝐶 (0,𝑡)〗</a:t>
              </a:r>
              <a:r>
                <a:rPr lang="en-GB" sz="1100" b="0" i="0">
                  <a:latin typeface="Cambria Math" panose="02040503050406030204" pitchFamily="18" charset="0"/>
                </a:rPr>
                <a:t>=𝜇_𝑐/(𝜇_𝑐+𝜇_𝑤 )</a:t>
              </a:r>
              <a:endParaRPr lang="en-GB" sz="1100" b="0"/>
            </a:p>
            <a:p>
              <a:endParaRPr lang="en-GB" sz="1100" b="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𝜇_𝑐=(𝜇_𝑤−𝜇_𝑤×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〖(1−lim┬(𝑡→∞)〗⁡〖𝑃_𝐷𝐶 (0,𝑡)〗))/〖1−lim┬(𝑡→∞)〗⁡〖𝑃_𝐷𝐶 (0,𝑡)〗 </a:t>
              </a:r>
              <a:endParaRPr lang="en-GB" sz="1100" b="0"/>
            </a:p>
            <a:p>
              <a:endParaRPr lang="en-GB" sz="1100" b="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𝑃_(𝐷𝐷) ̅  (0,𝑡)=exp⁡(−∫_0^𝑡▒〖𝜇_𝑐+𝜇_𝑤 〗  𝑑𝑡)=exp⁡(−𝑡(𝜇_𝑐+𝜇_𝑤 ))</a:t>
              </a:r>
              <a:endParaRPr lang="en-GB" sz="1100"/>
            </a:p>
            <a:p>
              <a:endParaRPr lang="en-GB" sz="110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𝑃_𝐷𝑖 (0,𝑡)=𝜇_𝑖/(Σ𝜇_𝑖 )×(1−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𝑃_(𝐷𝐷) ̅  (0,𝑡))</a:t>
              </a:r>
              <a:endParaRPr lang="en-GB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"/>
  <sheetViews>
    <sheetView tabSelected="1" workbookViewId="0"/>
  </sheetViews>
  <sheetFormatPr defaultRowHeight="15" x14ac:dyDescent="0.25"/>
  <cols>
    <col min="1" max="1" width="25.7109375" bestFit="1" customWidth="1"/>
    <col min="2" max="2" width="11.42578125" bestFit="1" customWidth="1"/>
    <col min="3" max="3" width="20" bestFit="1" customWidth="1"/>
    <col min="4" max="4" width="16.28515625" customWidth="1"/>
    <col min="5" max="5" width="7.28515625" bestFit="1" customWidth="1"/>
    <col min="6" max="6" width="13.28515625" bestFit="1" customWidth="1"/>
    <col min="7" max="7" width="19.7109375" bestFit="1" customWidth="1"/>
    <col min="8" max="8" width="19.7109375" customWidth="1"/>
    <col min="9" max="9" width="22" customWidth="1"/>
    <col min="10" max="10" width="11.5703125" bestFit="1" customWidth="1"/>
    <col min="11" max="11" width="21.85546875" bestFit="1" customWidth="1"/>
    <col min="12" max="12" width="19.28515625" bestFit="1" customWidth="1"/>
    <col min="13" max="13" width="22.5703125" bestFit="1" customWidth="1"/>
    <col min="14" max="14" width="19.140625" bestFit="1" customWidth="1"/>
    <col min="15" max="15" width="24" bestFit="1" customWidth="1"/>
    <col min="16" max="16" width="13.85546875" bestFit="1" customWidth="1"/>
    <col min="17" max="17" width="16.42578125" bestFit="1" customWidth="1"/>
    <col min="18" max="18" width="23.7109375" bestFit="1" customWidth="1"/>
    <col min="19" max="19" width="9" bestFit="1" customWidth="1"/>
    <col min="20" max="21" width="9" customWidth="1"/>
    <col min="22" max="22" width="12.42578125" bestFit="1" customWidth="1"/>
    <col min="23" max="23" width="24.140625" bestFit="1" customWidth="1"/>
    <col min="24" max="24" width="15.85546875" bestFit="1" customWidth="1"/>
    <col min="25" max="25" width="7.7109375" bestFit="1" customWidth="1"/>
    <col min="26" max="26" width="14.85546875" bestFit="1" customWidth="1"/>
    <col min="27" max="27" width="12.85546875" bestFit="1" customWidth="1"/>
    <col min="28" max="28" width="20.140625" bestFit="1" customWidth="1"/>
    <col min="29" max="29" width="13.28515625" bestFit="1" customWidth="1"/>
  </cols>
  <sheetData>
    <row r="1" spans="1:29" ht="21" customHeight="1" x14ac:dyDescent="0.25">
      <c r="A1" s="1" t="s">
        <v>0</v>
      </c>
      <c r="B1" s="1" t="s">
        <v>1</v>
      </c>
      <c r="C1" s="1" t="s">
        <v>24</v>
      </c>
      <c r="D1" s="1" t="s">
        <v>35</v>
      </c>
      <c r="E1" s="1" t="s">
        <v>2</v>
      </c>
      <c r="F1" s="1" t="s">
        <v>73</v>
      </c>
      <c r="G1" s="1" t="s">
        <v>71</v>
      </c>
      <c r="H1" s="1" t="s">
        <v>70</v>
      </c>
      <c r="I1" s="1" t="s">
        <v>72</v>
      </c>
      <c r="J1" s="1" t="s">
        <v>26</v>
      </c>
      <c r="K1" s="1" t="s">
        <v>31</v>
      </c>
      <c r="L1" s="1" t="s">
        <v>14</v>
      </c>
      <c r="M1" s="1" t="s">
        <v>3</v>
      </c>
      <c r="N1" s="1" t="s">
        <v>4</v>
      </c>
      <c r="O1" s="1" t="s">
        <v>5</v>
      </c>
      <c r="P1" s="1" t="s">
        <v>67</v>
      </c>
      <c r="Q1" s="1" t="s">
        <v>7</v>
      </c>
      <c r="R1" s="1" t="s">
        <v>8</v>
      </c>
      <c r="S1" s="1" t="s">
        <v>9</v>
      </c>
      <c r="T1" s="1" t="s">
        <v>74</v>
      </c>
      <c r="U1" s="1" t="s">
        <v>75</v>
      </c>
      <c r="V1" s="1" t="s">
        <v>29</v>
      </c>
      <c r="W1" s="1" t="s">
        <v>32</v>
      </c>
      <c r="X1" s="1" t="s">
        <v>33</v>
      </c>
      <c r="Y1" s="1" t="s">
        <v>34</v>
      </c>
      <c r="Z1" s="1" t="s">
        <v>66</v>
      </c>
      <c r="AA1" s="1" t="s">
        <v>13</v>
      </c>
      <c r="AB1" s="1" t="s">
        <v>11</v>
      </c>
      <c r="AC1" s="1" t="s">
        <v>16</v>
      </c>
    </row>
    <row r="2" spans="1:29" s="2" customFormat="1" x14ac:dyDescent="0.25">
      <c r="A2" s="2" t="s">
        <v>20</v>
      </c>
      <c r="B2" s="2">
        <v>1</v>
      </c>
      <c r="C2" s="2" t="s">
        <v>25</v>
      </c>
      <c r="D2" s="2" t="s">
        <v>22</v>
      </c>
      <c r="E2" s="3">
        <v>0.15540000000000001</v>
      </c>
      <c r="F2" s="3" t="b">
        <v>0</v>
      </c>
      <c r="G2" s="19">
        <v>-2</v>
      </c>
      <c r="H2" s="19">
        <v>12</v>
      </c>
      <c r="I2" s="19">
        <v>3</v>
      </c>
      <c r="J2" s="2" t="s">
        <v>27</v>
      </c>
      <c r="L2" s="2" t="s">
        <v>15</v>
      </c>
      <c r="M2" s="5">
        <v>0.15</v>
      </c>
      <c r="N2" s="5">
        <v>0</v>
      </c>
      <c r="O2" s="5">
        <v>0.25</v>
      </c>
      <c r="P2" s="5">
        <v>0.05</v>
      </c>
      <c r="Q2" s="2">
        <v>12</v>
      </c>
      <c r="S2" s="5">
        <v>0.01</v>
      </c>
      <c r="T2" s="30">
        <f>(U2-(1-M2)*U2)/(1-M2)</f>
        <v>1.4705882352941173E-2</v>
      </c>
      <c r="U2" s="30">
        <f>1/Q2</f>
        <v>8.3333333333333329E-2</v>
      </c>
      <c r="V2" s="5" t="s">
        <v>30</v>
      </c>
      <c r="W2" s="5"/>
      <c r="X2" s="5"/>
      <c r="Y2" s="5"/>
      <c r="Z2" s="2">
        <v>0.5</v>
      </c>
      <c r="AA2" s="3">
        <v>1E-3</v>
      </c>
      <c r="AB2" s="3">
        <v>1E-3</v>
      </c>
      <c r="AC2" s="2" t="s">
        <v>17</v>
      </c>
    </row>
    <row r="3" spans="1:29" s="2" customFormat="1" x14ac:dyDescent="0.25">
      <c r="A3" s="2" t="s">
        <v>18</v>
      </c>
      <c r="B3" s="2">
        <v>2</v>
      </c>
      <c r="C3" s="2" t="s">
        <v>25</v>
      </c>
      <c r="D3" s="2" t="s">
        <v>22</v>
      </c>
      <c r="E3" s="3">
        <v>0.14680000000000001</v>
      </c>
      <c r="F3" s="3" t="b">
        <v>0</v>
      </c>
      <c r="G3" s="19">
        <v>-2</v>
      </c>
      <c r="H3" s="19">
        <v>12</v>
      </c>
      <c r="I3" s="19">
        <v>3</v>
      </c>
      <c r="J3" s="2" t="s">
        <v>27</v>
      </c>
      <c r="L3" s="2" t="s">
        <v>15</v>
      </c>
      <c r="M3" s="5">
        <v>0.3</v>
      </c>
      <c r="N3" s="5">
        <v>0</v>
      </c>
      <c r="O3" s="5">
        <v>0.25</v>
      </c>
      <c r="P3" s="5">
        <v>0.05</v>
      </c>
      <c r="Q3" s="2">
        <v>12</v>
      </c>
      <c r="S3" s="5">
        <v>0.01</v>
      </c>
      <c r="T3" s="30">
        <f t="shared" ref="T3:T5" si="0">(U3-(1-M3)*U3)/(1-M3)</f>
        <v>3.5714285714285719E-2</v>
      </c>
      <c r="U3" s="30">
        <f t="shared" ref="U3:U5" si="1">1/Q3</f>
        <v>8.3333333333333329E-2</v>
      </c>
      <c r="V3" s="5" t="s">
        <v>30</v>
      </c>
      <c r="W3" s="5"/>
      <c r="X3" s="5"/>
      <c r="Y3" s="5"/>
      <c r="Z3" s="2">
        <v>0.5</v>
      </c>
      <c r="AA3" s="3">
        <v>1E-3</v>
      </c>
      <c r="AB3" s="3">
        <v>1E-3</v>
      </c>
      <c r="AC3" s="2" t="s">
        <v>17</v>
      </c>
    </row>
    <row r="4" spans="1:29" x14ac:dyDescent="0.25">
      <c r="A4" t="s">
        <v>19</v>
      </c>
      <c r="B4" s="2">
        <v>3</v>
      </c>
      <c r="C4" s="2" t="s">
        <v>25</v>
      </c>
      <c r="D4" s="2" t="s">
        <v>23</v>
      </c>
      <c r="E4" s="4">
        <v>0.1153</v>
      </c>
      <c r="F4" s="3" t="b">
        <v>0</v>
      </c>
      <c r="G4" s="19">
        <v>-2</v>
      </c>
      <c r="H4" s="19">
        <v>12</v>
      </c>
      <c r="I4" s="19">
        <v>3</v>
      </c>
      <c r="J4" s="2" t="s">
        <v>28</v>
      </c>
      <c r="K4" s="2"/>
      <c r="M4" s="6">
        <v>0.5</v>
      </c>
      <c r="N4" s="5">
        <v>0</v>
      </c>
      <c r="Q4" s="2">
        <v>12</v>
      </c>
      <c r="R4" s="6">
        <v>1</v>
      </c>
      <c r="T4" s="30">
        <f t="shared" si="0"/>
        <v>8.3333333333333329E-2</v>
      </c>
      <c r="U4" s="30">
        <f t="shared" si="1"/>
        <v>8.3333333333333329E-2</v>
      </c>
      <c r="V4" s="5" t="s">
        <v>30</v>
      </c>
      <c r="W4" s="5"/>
      <c r="X4" s="5"/>
      <c r="Y4" s="5"/>
      <c r="Z4" s="2">
        <v>0.5</v>
      </c>
      <c r="AA4" s="3">
        <v>1E-3</v>
      </c>
      <c r="AB4" s="3">
        <v>1E-3</v>
      </c>
      <c r="AC4" s="2" t="s">
        <v>17</v>
      </c>
    </row>
    <row r="5" spans="1:29" x14ac:dyDescent="0.25">
      <c r="A5" t="s">
        <v>21</v>
      </c>
      <c r="B5" s="2">
        <v>4</v>
      </c>
      <c r="C5" s="2" t="s">
        <v>25</v>
      </c>
      <c r="D5" s="2" t="s">
        <v>23</v>
      </c>
      <c r="E5" s="4">
        <v>0.10680000000000001</v>
      </c>
      <c r="F5" s="3" t="b">
        <v>0</v>
      </c>
      <c r="G5" s="19">
        <v>-2</v>
      </c>
      <c r="H5" s="19">
        <v>12</v>
      </c>
      <c r="I5" s="19">
        <v>3</v>
      </c>
      <c r="J5" s="2" t="s">
        <v>28</v>
      </c>
      <c r="K5" s="2"/>
      <c r="M5" s="6">
        <v>0</v>
      </c>
      <c r="N5" s="5">
        <v>0</v>
      </c>
      <c r="Q5" s="2">
        <v>12</v>
      </c>
      <c r="R5" s="6">
        <v>0.7</v>
      </c>
      <c r="T5" s="30">
        <f t="shared" si="0"/>
        <v>0</v>
      </c>
      <c r="U5" s="30">
        <f t="shared" si="1"/>
        <v>8.3333333333333329E-2</v>
      </c>
      <c r="V5" s="5" t="s">
        <v>30</v>
      </c>
      <c r="W5" s="5"/>
      <c r="X5" s="5"/>
      <c r="Y5" s="5"/>
      <c r="Z5" s="2">
        <v>0.5</v>
      </c>
      <c r="AA5" s="3">
        <v>1E-3</v>
      </c>
      <c r="AB5" s="3">
        <v>1E-3</v>
      </c>
      <c r="AC5" s="2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showGridLines="0" workbookViewId="0">
      <selection activeCell="N21" sqref="N21"/>
    </sheetView>
  </sheetViews>
  <sheetFormatPr defaultRowHeight="15" x14ac:dyDescent="0.25"/>
  <cols>
    <col min="1" max="1" width="14.85546875" style="7" customWidth="1"/>
    <col min="2" max="2" width="9" style="7" customWidth="1"/>
    <col min="3" max="3" width="10.42578125" customWidth="1"/>
    <col min="4" max="4" width="10" customWidth="1"/>
    <col min="5" max="5" width="9.7109375" customWidth="1"/>
    <col min="6" max="6" width="10.5703125" customWidth="1"/>
    <col min="7" max="7" width="10.42578125" customWidth="1"/>
    <col min="8" max="9" width="11.140625" customWidth="1"/>
    <col min="12" max="14" width="12" bestFit="1" customWidth="1"/>
    <col min="15" max="16" width="11" bestFit="1" customWidth="1"/>
  </cols>
  <sheetData>
    <row r="1" spans="1:9" x14ac:dyDescent="0.25">
      <c r="A1" s="8" t="s">
        <v>1</v>
      </c>
      <c r="B1" s="8" t="s">
        <v>12</v>
      </c>
      <c r="C1" s="17" t="s">
        <v>68</v>
      </c>
      <c r="D1" s="17">
        <v>1</v>
      </c>
      <c r="E1" s="17">
        <v>2</v>
      </c>
      <c r="F1" s="17">
        <v>3</v>
      </c>
      <c r="G1" s="17">
        <v>4</v>
      </c>
      <c r="H1" s="17" t="s">
        <v>69</v>
      </c>
      <c r="I1" s="17" t="s">
        <v>65</v>
      </c>
    </row>
    <row r="2" spans="1:9" x14ac:dyDescent="0.25">
      <c r="A2" s="23">
        <v>1</v>
      </c>
      <c r="B2" s="23" t="s">
        <v>68</v>
      </c>
      <c r="C2" s="24">
        <v>1</v>
      </c>
      <c r="D2" s="25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</row>
    <row r="3" spans="1:9" x14ac:dyDescent="0.25">
      <c r="A3" s="16">
        <v>1</v>
      </c>
      <c r="B3" s="16">
        <v>1</v>
      </c>
      <c r="C3" s="21">
        <v>0.01</v>
      </c>
      <c r="D3" s="20">
        <v>0.67768484848484856</v>
      </c>
      <c r="E3" s="15">
        <v>0.20243434343434344</v>
      </c>
      <c r="F3" s="15">
        <v>6.830303030303031E-2</v>
      </c>
      <c r="G3" s="15">
        <v>3.1577777777777774E-2</v>
      </c>
      <c r="H3" s="15">
        <v>0.01</v>
      </c>
      <c r="I3" s="15">
        <v>0</v>
      </c>
    </row>
    <row r="4" spans="1:9" x14ac:dyDescent="0.25">
      <c r="A4" s="16">
        <v>1</v>
      </c>
      <c r="B4" s="16">
        <v>2</v>
      </c>
      <c r="C4" s="21">
        <v>0.01</v>
      </c>
      <c r="D4" s="15">
        <v>0.33851020408163268</v>
      </c>
      <c r="E4" s="20">
        <v>0.40185714285714286</v>
      </c>
      <c r="F4" s="15">
        <v>0.15698163265306123</v>
      </c>
      <c r="G4" s="15">
        <v>7.2651020408163278E-2</v>
      </c>
      <c r="H4" s="15">
        <v>0.02</v>
      </c>
      <c r="I4" s="15">
        <v>0</v>
      </c>
    </row>
    <row r="5" spans="1:9" x14ac:dyDescent="0.25">
      <c r="A5" s="16">
        <v>1</v>
      </c>
      <c r="B5" s="16">
        <v>3</v>
      </c>
      <c r="C5" s="21">
        <v>0.01</v>
      </c>
      <c r="D5" s="15">
        <v>9.2713684210526323E-2</v>
      </c>
      <c r="E5" s="15">
        <v>0.18780210526315788</v>
      </c>
      <c r="F5" s="20">
        <v>0.41033473684210525</v>
      </c>
      <c r="G5" s="15">
        <v>0.24914947368421053</v>
      </c>
      <c r="H5" s="15">
        <v>0.05</v>
      </c>
      <c r="I5" s="15">
        <v>0</v>
      </c>
    </row>
    <row r="6" spans="1:9" x14ac:dyDescent="0.25">
      <c r="A6" s="16">
        <v>1</v>
      </c>
      <c r="B6" s="16">
        <v>4</v>
      </c>
      <c r="C6" s="21">
        <v>0.01</v>
      </c>
      <c r="D6" s="15">
        <v>2.857888888888889E-2</v>
      </c>
      <c r="E6" s="15">
        <v>5.7850000000000006E-2</v>
      </c>
      <c r="F6" s="15">
        <v>0.18670222222222221</v>
      </c>
      <c r="G6" s="20">
        <v>0.61686888888888891</v>
      </c>
      <c r="H6" s="15">
        <v>0.1</v>
      </c>
      <c r="I6" s="15">
        <v>0</v>
      </c>
    </row>
    <row r="7" spans="1:9" x14ac:dyDescent="0.25">
      <c r="A7" s="16">
        <v>1</v>
      </c>
      <c r="B7" s="16" t="s">
        <v>69</v>
      </c>
      <c r="C7" s="15">
        <v>0</v>
      </c>
      <c r="D7" s="15">
        <v>0</v>
      </c>
      <c r="E7" s="15">
        <v>0</v>
      </c>
      <c r="F7" s="15">
        <v>0</v>
      </c>
      <c r="G7" s="15">
        <f>(1-H7)*_xlfn.XLOOKUP(A7,ASSUMPTIONS!$B$2:$B$5,ASSUMPTIONS!$M$2:$M$5)</f>
        <v>0.10374522481551277</v>
      </c>
      <c r="H7" s="20">
        <f>EXP(-_xlfn.XLOOKUP(A7,ASSUMPTIONS!$B$2:$B$5,ASSUMPTIONS!$H$2:$H$5)*(_xlfn.XLOOKUP(A7,ASSUMPTIONS!$B$2:$B$5,ASSUMPTIONS!$T$2:$T$5)+_xlfn.XLOOKUP(A7,ASSUMPTIONS!$B$2:$B$5,ASSUMPTIONS!$U$2:$U$5)))</f>
        <v>0.30836516789658153</v>
      </c>
      <c r="I7" s="15">
        <f>1-SUM(G7:H7)</f>
        <v>0.58788960728790574</v>
      </c>
    </row>
    <row r="8" spans="1:9" x14ac:dyDescent="0.25">
      <c r="A8" s="27">
        <v>1</v>
      </c>
      <c r="B8" s="27" t="s">
        <v>65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9">
        <v>1</v>
      </c>
    </row>
    <row r="9" spans="1:9" x14ac:dyDescent="0.25">
      <c r="A9" s="23">
        <v>2</v>
      </c>
      <c r="B9" s="23" t="s">
        <v>68</v>
      </c>
      <c r="C9" s="24">
        <v>1</v>
      </c>
      <c r="D9" s="25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</row>
    <row r="10" spans="1:9" x14ac:dyDescent="0.25">
      <c r="A10" s="16">
        <v>2</v>
      </c>
      <c r="B10" s="16">
        <v>1</v>
      </c>
      <c r="C10" s="21">
        <v>0.01</v>
      </c>
      <c r="D10" s="20">
        <v>0.67768484848484856</v>
      </c>
      <c r="E10" s="15">
        <v>0.20243434343434344</v>
      </c>
      <c r="F10" s="15">
        <v>6.830303030303031E-2</v>
      </c>
      <c r="G10" s="15">
        <v>3.1577777777777774E-2</v>
      </c>
      <c r="H10" s="15">
        <v>0.01</v>
      </c>
      <c r="I10" s="15">
        <v>0</v>
      </c>
    </row>
    <row r="11" spans="1:9" x14ac:dyDescent="0.25">
      <c r="A11" s="16">
        <v>2</v>
      </c>
      <c r="B11" s="16">
        <v>2</v>
      </c>
      <c r="C11" s="21">
        <v>0.01</v>
      </c>
      <c r="D11" s="15">
        <v>0.33851020408163268</v>
      </c>
      <c r="E11" s="20">
        <v>0.40185714285714286</v>
      </c>
      <c r="F11" s="15">
        <v>0.15698163265306123</v>
      </c>
      <c r="G11" s="15">
        <v>7.2651020408163278E-2</v>
      </c>
      <c r="H11" s="15">
        <v>0.02</v>
      </c>
      <c r="I11" s="15">
        <v>0</v>
      </c>
    </row>
    <row r="12" spans="1:9" x14ac:dyDescent="0.25">
      <c r="A12" s="16">
        <v>2</v>
      </c>
      <c r="B12" s="16">
        <v>3</v>
      </c>
      <c r="C12" s="21">
        <v>0.01</v>
      </c>
      <c r="D12" s="15">
        <v>9.2713684210526323E-2</v>
      </c>
      <c r="E12" s="15">
        <v>0.18780210526315788</v>
      </c>
      <c r="F12" s="20">
        <v>0.41033473684210525</v>
      </c>
      <c r="G12" s="15">
        <v>0.24914947368421053</v>
      </c>
      <c r="H12" s="15">
        <v>0.05</v>
      </c>
      <c r="I12" s="15">
        <v>0</v>
      </c>
    </row>
    <row r="13" spans="1:9" x14ac:dyDescent="0.25">
      <c r="A13" s="16">
        <v>2</v>
      </c>
      <c r="B13" s="16">
        <v>4</v>
      </c>
      <c r="C13" s="21">
        <v>0.01</v>
      </c>
      <c r="D13" s="15">
        <v>2.857888888888889E-2</v>
      </c>
      <c r="E13" s="15">
        <v>5.7850000000000006E-2</v>
      </c>
      <c r="F13" s="15">
        <v>0.18670222222222221</v>
      </c>
      <c r="G13" s="20">
        <v>0.61686888888888891</v>
      </c>
      <c r="H13" s="15">
        <v>0.1</v>
      </c>
      <c r="I13" s="15">
        <v>0</v>
      </c>
    </row>
    <row r="14" spans="1:9" x14ac:dyDescent="0.25">
      <c r="A14" s="16">
        <v>2</v>
      </c>
      <c r="B14" s="16" t="s">
        <v>69</v>
      </c>
      <c r="C14" s="15">
        <v>0</v>
      </c>
      <c r="D14" s="15">
        <v>0</v>
      </c>
      <c r="E14" s="15">
        <v>0</v>
      </c>
      <c r="F14" s="15">
        <v>0</v>
      </c>
      <c r="G14" s="15">
        <f>(1-H14)*_xlfn.XLOOKUP(A14,ASSUMPTIONS!$B$2:$B$5,ASSUMPTIONS!$M$2:$M$5)</f>
        <v>0.22810468906746723</v>
      </c>
      <c r="H14" s="20">
        <f>EXP(-_xlfn.XLOOKUP(A14,ASSUMPTIONS!$B$2:$B$5,ASSUMPTIONS!$H$2:$H$5)*(_xlfn.XLOOKUP(A14,ASSUMPTIONS!$B$2:$B$5,ASSUMPTIONS!$T$2:$T$5)+_xlfn.XLOOKUP(A14,ASSUMPTIONS!$B$2:$B$5,ASSUMPTIONS!$U$2:$U$5)))</f>
        <v>0.23965103644177585</v>
      </c>
      <c r="I14" s="15">
        <f>1-SUM(G14:H14)</f>
        <v>0.53224427449075695</v>
      </c>
    </row>
    <row r="15" spans="1:9" x14ac:dyDescent="0.25">
      <c r="A15" s="27">
        <v>2</v>
      </c>
      <c r="B15" s="27" t="s">
        <v>65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9">
        <v>1</v>
      </c>
    </row>
    <row r="16" spans="1:9" x14ac:dyDescent="0.25">
      <c r="A16" s="23">
        <v>3</v>
      </c>
      <c r="B16" s="23" t="s">
        <v>68</v>
      </c>
      <c r="C16" s="24">
        <v>1</v>
      </c>
      <c r="D16" s="25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</row>
    <row r="17" spans="1:9" x14ac:dyDescent="0.25">
      <c r="A17" s="16">
        <v>3</v>
      </c>
      <c r="B17" s="16">
        <v>1</v>
      </c>
      <c r="C17" s="21">
        <v>0.01</v>
      </c>
      <c r="D17" s="20">
        <v>0.67768484848484856</v>
      </c>
      <c r="E17" s="15">
        <v>0.20243434343434344</v>
      </c>
      <c r="F17" s="15">
        <v>6.830303030303031E-2</v>
      </c>
      <c r="G17" s="15">
        <v>3.1577777777777774E-2</v>
      </c>
      <c r="H17" s="15">
        <v>0.01</v>
      </c>
      <c r="I17" s="15">
        <v>0</v>
      </c>
    </row>
    <row r="18" spans="1:9" x14ac:dyDescent="0.25">
      <c r="A18" s="16">
        <v>3</v>
      </c>
      <c r="B18" s="16">
        <v>2</v>
      </c>
      <c r="C18" s="21">
        <v>0.01</v>
      </c>
      <c r="D18" s="15">
        <v>0.33851020408163268</v>
      </c>
      <c r="E18" s="20">
        <v>0.40185714285714286</v>
      </c>
      <c r="F18" s="15">
        <v>0.15698163265306123</v>
      </c>
      <c r="G18" s="15">
        <v>7.2651020408163278E-2</v>
      </c>
      <c r="H18" s="15">
        <v>0.02</v>
      </c>
      <c r="I18" s="15">
        <v>0</v>
      </c>
    </row>
    <row r="19" spans="1:9" x14ac:dyDescent="0.25">
      <c r="A19" s="16">
        <v>3</v>
      </c>
      <c r="B19" s="16">
        <v>3</v>
      </c>
      <c r="C19" s="21">
        <v>0.01</v>
      </c>
      <c r="D19" s="15">
        <v>9.2713684210526323E-2</v>
      </c>
      <c r="E19" s="15">
        <v>0.18780210526315788</v>
      </c>
      <c r="F19" s="20">
        <v>0.41033473684210525</v>
      </c>
      <c r="G19" s="15">
        <v>0.24914947368421053</v>
      </c>
      <c r="H19" s="15">
        <v>0.05</v>
      </c>
      <c r="I19" s="15">
        <v>0</v>
      </c>
    </row>
    <row r="20" spans="1:9" x14ac:dyDescent="0.25">
      <c r="A20" s="16">
        <v>3</v>
      </c>
      <c r="B20" s="16">
        <v>4</v>
      </c>
      <c r="C20" s="21">
        <v>0.01</v>
      </c>
      <c r="D20" s="15">
        <v>2.857888888888889E-2</v>
      </c>
      <c r="E20" s="15">
        <v>5.7850000000000006E-2</v>
      </c>
      <c r="F20" s="15">
        <v>0.18670222222222221</v>
      </c>
      <c r="G20" s="20">
        <v>0.61686888888888891</v>
      </c>
      <c r="H20" s="15">
        <v>0.1</v>
      </c>
      <c r="I20" s="15">
        <v>0</v>
      </c>
    </row>
    <row r="21" spans="1:9" x14ac:dyDescent="0.25">
      <c r="A21" s="16">
        <v>3</v>
      </c>
      <c r="B21" s="16" t="s">
        <v>69</v>
      </c>
      <c r="C21" s="15">
        <v>0</v>
      </c>
      <c r="D21" s="15">
        <v>0</v>
      </c>
      <c r="E21" s="15">
        <v>0</v>
      </c>
      <c r="F21" s="15">
        <v>0</v>
      </c>
      <c r="G21" s="15">
        <f>(1-H21)*_xlfn.XLOOKUP(A21,ASSUMPTIONS!$B$2:$B$5,ASSUMPTIONS!$M$2:$M$5)</f>
        <v>0.43233235838169365</v>
      </c>
      <c r="H21" s="20">
        <f>EXP(-_xlfn.XLOOKUP(A21,ASSUMPTIONS!$B$2:$B$5,ASSUMPTIONS!$H$2:$H$5)*(_xlfn.XLOOKUP(A21,ASSUMPTIONS!$B$2:$B$5,ASSUMPTIONS!$T$2:$T$5)+_xlfn.XLOOKUP(A21,ASSUMPTIONS!$B$2:$B$5,ASSUMPTIONS!$U$2:$U$5)))</f>
        <v>0.1353352832366127</v>
      </c>
      <c r="I21" s="15">
        <f>1-SUM(G21:H21)</f>
        <v>0.43233235838169359</v>
      </c>
    </row>
    <row r="22" spans="1:9" x14ac:dyDescent="0.25">
      <c r="A22" s="27">
        <v>3</v>
      </c>
      <c r="B22" s="27" t="s">
        <v>65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9">
        <v>1</v>
      </c>
    </row>
    <row r="23" spans="1:9" x14ac:dyDescent="0.25">
      <c r="A23" s="23">
        <v>4</v>
      </c>
      <c r="B23" s="23" t="s">
        <v>68</v>
      </c>
      <c r="C23" s="24">
        <v>1</v>
      </c>
      <c r="D23" s="25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</row>
    <row r="24" spans="1:9" x14ac:dyDescent="0.25">
      <c r="A24" s="16">
        <v>4</v>
      </c>
      <c r="B24" s="16">
        <v>1</v>
      </c>
      <c r="C24" s="21">
        <v>0.01</v>
      </c>
      <c r="D24" s="20">
        <v>0.67768484848484856</v>
      </c>
      <c r="E24" s="15">
        <v>0.20243434343434344</v>
      </c>
      <c r="F24" s="15">
        <v>6.830303030303031E-2</v>
      </c>
      <c r="G24" s="15">
        <v>3.1577777777777774E-2</v>
      </c>
      <c r="H24" s="15">
        <v>0.01</v>
      </c>
      <c r="I24" s="15">
        <v>0</v>
      </c>
    </row>
    <row r="25" spans="1:9" x14ac:dyDescent="0.25">
      <c r="A25" s="16">
        <v>4</v>
      </c>
      <c r="B25" s="16">
        <v>2</v>
      </c>
      <c r="C25" s="21">
        <v>0.01</v>
      </c>
      <c r="D25" s="15">
        <v>0.33851020408163268</v>
      </c>
      <c r="E25" s="20">
        <v>0.40185714285714286</v>
      </c>
      <c r="F25" s="15">
        <v>0.15698163265306123</v>
      </c>
      <c r="G25" s="15">
        <v>7.2651020408163278E-2</v>
      </c>
      <c r="H25" s="15">
        <v>0.02</v>
      </c>
      <c r="I25" s="15">
        <v>0</v>
      </c>
    </row>
    <row r="26" spans="1:9" x14ac:dyDescent="0.25">
      <c r="A26" s="16">
        <v>4</v>
      </c>
      <c r="B26" s="16">
        <v>3</v>
      </c>
      <c r="C26" s="21">
        <v>0.01</v>
      </c>
      <c r="D26" s="15">
        <v>9.2713684210526323E-2</v>
      </c>
      <c r="E26" s="15">
        <v>0.18780210526315788</v>
      </c>
      <c r="F26" s="20">
        <v>0.41033473684210525</v>
      </c>
      <c r="G26" s="15">
        <v>0.24914947368421053</v>
      </c>
      <c r="H26" s="15">
        <v>0.05</v>
      </c>
      <c r="I26" s="15">
        <v>0</v>
      </c>
    </row>
    <row r="27" spans="1:9" x14ac:dyDescent="0.25">
      <c r="A27" s="16">
        <v>4</v>
      </c>
      <c r="B27" s="16">
        <v>4</v>
      </c>
      <c r="C27" s="21">
        <v>0.01</v>
      </c>
      <c r="D27" s="15">
        <v>2.857888888888889E-2</v>
      </c>
      <c r="E27" s="15">
        <v>5.7850000000000006E-2</v>
      </c>
      <c r="F27" s="15">
        <v>0.18670222222222221</v>
      </c>
      <c r="G27" s="20">
        <v>0.61686888888888891</v>
      </c>
      <c r="H27" s="15">
        <v>0.1</v>
      </c>
      <c r="I27" s="15">
        <v>0</v>
      </c>
    </row>
    <row r="28" spans="1:9" x14ac:dyDescent="0.25">
      <c r="A28" s="16">
        <v>4</v>
      </c>
      <c r="B28" s="16" t="s">
        <v>69</v>
      </c>
      <c r="C28" s="15">
        <v>0</v>
      </c>
      <c r="D28" s="15">
        <v>0</v>
      </c>
      <c r="E28" s="15">
        <v>0</v>
      </c>
      <c r="F28" s="15">
        <v>0</v>
      </c>
      <c r="G28" s="15">
        <f>(1-H28)*_xlfn.XLOOKUP(A28,ASSUMPTIONS!$B$2:$B$5,ASSUMPTIONS!$M$2:$M$5)</f>
        <v>0</v>
      </c>
      <c r="H28" s="20">
        <f>EXP(-_xlfn.XLOOKUP(A28,ASSUMPTIONS!$B$2:$B$5,ASSUMPTIONS!$H$2:$H$5)*(_xlfn.XLOOKUP(A28,ASSUMPTIONS!$B$2:$B$5,ASSUMPTIONS!$T$2:$T$5)+_xlfn.XLOOKUP(A28,ASSUMPTIONS!$B$2:$B$5,ASSUMPTIONS!$U$2:$U$5)))</f>
        <v>0.36787944117144233</v>
      </c>
      <c r="I28" s="15">
        <f>1-SUM(G28:H28)</f>
        <v>0.63212055882855767</v>
      </c>
    </row>
    <row r="29" spans="1:9" x14ac:dyDescent="0.25">
      <c r="A29" s="27">
        <v>4</v>
      </c>
      <c r="B29" s="27" t="s">
        <v>65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9">
        <v>1</v>
      </c>
    </row>
  </sheetData>
  <autoFilter ref="A1:A16" xr:uid="{00000000-0009-0000-0000-000001000000}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E0E0-37B0-4251-B8B8-6CCA50F4DCCD}">
  <dimension ref="A1:H5"/>
  <sheetViews>
    <sheetView workbookViewId="0">
      <selection activeCell="C1" sqref="C1:H1"/>
    </sheetView>
  </sheetViews>
  <sheetFormatPr defaultRowHeight="15" x14ac:dyDescent="0.25"/>
  <cols>
    <col min="1" max="1" width="20.140625" customWidth="1"/>
    <col min="2" max="2" width="9.42578125" customWidth="1"/>
  </cols>
  <sheetData>
    <row r="1" spans="1:8" x14ac:dyDescent="0.25">
      <c r="A1" s="8" t="s">
        <v>64</v>
      </c>
      <c r="B1" s="17" t="s">
        <v>68</v>
      </c>
      <c r="C1" s="17">
        <v>1</v>
      </c>
      <c r="D1" s="17">
        <v>2</v>
      </c>
      <c r="E1" s="17">
        <v>3</v>
      </c>
      <c r="F1" s="17">
        <v>4</v>
      </c>
      <c r="G1" s="17" t="s">
        <v>69</v>
      </c>
      <c r="H1" s="17" t="s">
        <v>65</v>
      </c>
    </row>
    <row r="2" spans="1:8" x14ac:dyDescent="0.25">
      <c r="A2" s="18">
        <v>1</v>
      </c>
      <c r="B2" s="22">
        <v>0</v>
      </c>
      <c r="C2" s="22">
        <v>1</v>
      </c>
      <c r="D2" s="22">
        <v>1</v>
      </c>
      <c r="E2" s="22">
        <v>2</v>
      </c>
      <c r="F2" s="22">
        <v>2</v>
      </c>
      <c r="G2" s="22">
        <v>3</v>
      </c>
      <c r="H2" s="22">
        <v>4</v>
      </c>
    </row>
    <row r="3" spans="1:8" x14ac:dyDescent="0.25">
      <c r="A3" s="18">
        <v>2</v>
      </c>
      <c r="B3" s="22">
        <v>0</v>
      </c>
      <c r="C3" s="22">
        <v>1</v>
      </c>
      <c r="D3" s="22">
        <v>1</v>
      </c>
      <c r="E3" s="22">
        <v>2</v>
      </c>
      <c r="F3" s="22">
        <v>2</v>
      </c>
      <c r="G3" s="22">
        <v>3</v>
      </c>
      <c r="H3" s="22">
        <v>4</v>
      </c>
    </row>
    <row r="4" spans="1:8" x14ac:dyDescent="0.25">
      <c r="A4" s="18">
        <v>3</v>
      </c>
      <c r="B4" s="22">
        <v>0</v>
      </c>
      <c r="C4" s="22">
        <v>1</v>
      </c>
      <c r="D4" s="22">
        <v>1</v>
      </c>
      <c r="E4" s="22">
        <v>1</v>
      </c>
      <c r="F4" s="22">
        <v>2</v>
      </c>
      <c r="G4" s="22">
        <v>3</v>
      </c>
      <c r="H4" s="22">
        <v>4</v>
      </c>
    </row>
    <row r="5" spans="1:8" x14ac:dyDescent="0.25">
      <c r="A5" s="18">
        <v>4</v>
      </c>
      <c r="B5" s="22">
        <v>0</v>
      </c>
      <c r="C5" s="22">
        <v>1</v>
      </c>
      <c r="D5" s="22">
        <v>1</v>
      </c>
      <c r="E5" s="22">
        <v>1</v>
      </c>
      <c r="F5" s="22">
        <v>2</v>
      </c>
      <c r="G5" s="22">
        <v>3</v>
      </c>
      <c r="H5" s="22">
        <v>4</v>
      </c>
    </row>
  </sheetData>
  <conditionalFormatting sqref="C2:H5">
    <cfRule type="cellIs" dxfId="8" priority="10" operator="equal">
      <formula>4</formula>
    </cfRule>
    <cfRule type="cellIs" dxfId="7" priority="11" operator="equal">
      <formula>3</formula>
    </cfRule>
    <cfRule type="cellIs" dxfId="6" priority="12" operator="equal">
      <formula>2</formula>
    </cfRule>
    <cfRule type="cellIs" dxfId="5" priority="13" operator="equal">
      <formula>1</formula>
    </cfRule>
  </conditionalFormatting>
  <conditionalFormatting sqref="B2:B5">
    <cfRule type="cellIs" dxfId="4" priority="1" operator="equal">
      <formula>0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showGridLines="0" topLeftCell="A11" workbookViewId="0">
      <selection activeCell="B23" sqref="B23"/>
    </sheetView>
  </sheetViews>
  <sheetFormatPr defaultRowHeight="15" x14ac:dyDescent="0.25"/>
  <cols>
    <col min="1" max="1" width="31.85546875" style="11" customWidth="1"/>
    <col min="2" max="2" width="85.7109375" style="11" customWidth="1"/>
    <col min="3" max="3" width="16.140625" style="12" customWidth="1"/>
  </cols>
  <sheetData>
    <row r="1" spans="1:3" ht="18.75" x14ac:dyDescent="0.25">
      <c r="A1" s="9" t="s">
        <v>36</v>
      </c>
      <c r="B1" s="9" t="s">
        <v>37</v>
      </c>
      <c r="C1" s="10" t="s">
        <v>38</v>
      </c>
    </row>
    <row r="2" spans="1:3" x14ac:dyDescent="0.25">
      <c r="A2" s="13" t="s">
        <v>0</v>
      </c>
      <c r="B2" s="13" t="s">
        <v>39</v>
      </c>
      <c r="C2" s="14" t="s">
        <v>40</v>
      </c>
    </row>
    <row r="3" spans="1:3" ht="30" x14ac:dyDescent="0.25">
      <c r="A3" s="13" t="s">
        <v>1</v>
      </c>
      <c r="B3" s="13" t="s">
        <v>41</v>
      </c>
      <c r="C3" s="14" t="s">
        <v>42</v>
      </c>
    </row>
    <row r="4" spans="1:3" ht="30" x14ac:dyDescent="0.25">
      <c r="A4" s="13" t="s">
        <v>24</v>
      </c>
      <c r="B4" s="13" t="s">
        <v>81</v>
      </c>
      <c r="C4" s="14" t="s">
        <v>40</v>
      </c>
    </row>
    <row r="5" spans="1:3" x14ac:dyDescent="0.25">
      <c r="A5" s="13" t="s">
        <v>35</v>
      </c>
      <c r="B5" s="13" t="s">
        <v>43</v>
      </c>
      <c r="C5" s="14" t="s">
        <v>40</v>
      </c>
    </row>
    <row r="6" spans="1:3" x14ac:dyDescent="0.25">
      <c r="A6" s="13" t="s">
        <v>2</v>
      </c>
      <c r="B6" s="13" t="s">
        <v>44</v>
      </c>
      <c r="C6" s="14" t="s">
        <v>62</v>
      </c>
    </row>
    <row r="7" spans="1:3" ht="135" x14ac:dyDescent="0.25">
      <c r="A7" s="13" t="s">
        <v>73</v>
      </c>
      <c r="B7" s="13" t="s">
        <v>77</v>
      </c>
      <c r="C7" s="14" t="s">
        <v>76</v>
      </c>
    </row>
    <row r="8" spans="1:3" x14ac:dyDescent="0.25">
      <c r="A8" s="13" t="s">
        <v>71</v>
      </c>
      <c r="B8" s="13" t="s">
        <v>78</v>
      </c>
      <c r="C8" s="14" t="s">
        <v>42</v>
      </c>
    </row>
    <row r="9" spans="1:3" x14ac:dyDescent="0.25">
      <c r="A9" s="13" t="s">
        <v>70</v>
      </c>
      <c r="B9" s="13" t="s">
        <v>79</v>
      </c>
      <c r="C9" s="14" t="s">
        <v>42</v>
      </c>
    </row>
    <row r="10" spans="1:3" ht="30" x14ac:dyDescent="0.25">
      <c r="A10" s="13" t="s">
        <v>72</v>
      </c>
      <c r="B10" s="13" t="s">
        <v>80</v>
      </c>
      <c r="C10" s="14" t="s">
        <v>42</v>
      </c>
    </row>
    <row r="11" spans="1:3" ht="60" x14ac:dyDescent="0.25">
      <c r="A11" s="13" t="s">
        <v>26</v>
      </c>
      <c r="B11" s="13" t="s">
        <v>45</v>
      </c>
      <c r="C11" s="14" t="s">
        <v>40</v>
      </c>
    </row>
    <row r="12" spans="1:3" x14ac:dyDescent="0.25">
      <c r="A12" s="13" t="s">
        <v>31</v>
      </c>
      <c r="B12" s="13" t="s">
        <v>46</v>
      </c>
      <c r="C12" s="14" t="s">
        <v>62</v>
      </c>
    </row>
    <row r="13" spans="1:3" x14ac:dyDescent="0.25">
      <c r="A13" s="13" t="s">
        <v>14</v>
      </c>
      <c r="B13" s="13" t="s">
        <v>47</v>
      </c>
      <c r="C13" s="14" t="s">
        <v>40</v>
      </c>
    </row>
    <row r="14" spans="1:3" x14ac:dyDescent="0.25">
      <c r="A14" s="13" t="s">
        <v>3</v>
      </c>
      <c r="B14" s="13" t="s">
        <v>48</v>
      </c>
      <c r="C14" s="14" t="s">
        <v>62</v>
      </c>
    </row>
    <row r="15" spans="1:3" x14ac:dyDescent="0.25">
      <c r="A15" s="13" t="s">
        <v>4</v>
      </c>
      <c r="B15" s="13" t="s">
        <v>49</v>
      </c>
      <c r="C15" s="14" t="s">
        <v>62</v>
      </c>
    </row>
    <row r="16" spans="1:3" x14ac:dyDescent="0.25">
      <c r="A16" s="13" t="s">
        <v>5</v>
      </c>
      <c r="B16" s="13" t="s">
        <v>50</v>
      </c>
      <c r="C16" s="14" t="s">
        <v>62</v>
      </c>
    </row>
    <row r="17" spans="1:3" x14ac:dyDescent="0.25">
      <c r="A17" s="13" t="s">
        <v>6</v>
      </c>
      <c r="B17" s="13" t="s">
        <v>51</v>
      </c>
      <c r="C17" s="14" t="s">
        <v>62</v>
      </c>
    </row>
    <row r="18" spans="1:3" x14ac:dyDescent="0.25">
      <c r="A18" s="13" t="s">
        <v>7</v>
      </c>
      <c r="B18" s="13" t="s">
        <v>52</v>
      </c>
      <c r="C18" s="14" t="s">
        <v>42</v>
      </c>
    </row>
    <row r="19" spans="1:3" x14ac:dyDescent="0.25">
      <c r="A19" s="13" t="s">
        <v>8</v>
      </c>
      <c r="B19" s="13" t="s">
        <v>53</v>
      </c>
      <c r="C19" s="14" t="s">
        <v>62</v>
      </c>
    </row>
    <row r="20" spans="1:3" x14ac:dyDescent="0.25">
      <c r="A20" s="13" t="s">
        <v>9</v>
      </c>
      <c r="B20" s="13" t="s">
        <v>54</v>
      </c>
      <c r="C20" s="14" t="s">
        <v>62</v>
      </c>
    </row>
    <row r="21" spans="1:3" ht="30" x14ac:dyDescent="0.25">
      <c r="A21" s="13" t="s">
        <v>74</v>
      </c>
      <c r="B21" s="13" t="s">
        <v>82</v>
      </c>
      <c r="C21" s="14" t="s">
        <v>62</v>
      </c>
    </row>
    <row r="22" spans="1:3" ht="30" x14ac:dyDescent="0.25">
      <c r="A22" s="13" t="s">
        <v>74</v>
      </c>
      <c r="B22" s="13" t="s">
        <v>83</v>
      </c>
      <c r="C22" s="14" t="s">
        <v>62</v>
      </c>
    </row>
    <row r="23" spans="1:3" ht="60" x14ac:dyDescent="0.25">
      <c r="A23" s="13" t="s">
        <v>29</v>
      </c>
      <c r="B23" s="13" t="s">
        <v>55</v>
      </c>
      <c r="C23" s="14" t="s">
        <v>40</v>
      </c>
    </row>
    <row r="24" spans="1:3" x14ac:dyDescent="0.25">
      <c r="A24" s="13" t="s">
        <v>32</v>
      </c>
      <c r="B24" s="13" t="s">
        <v>56</v>
      </c>
      <c r="C24" s="14" t="s">
        <v>62</v>
      </c>
    </row>
    <row r="25" spans="1:3" ht="135" x14ac:dyDescent="0.25">
      <c r="A25" s="13" t="s">
        <v>33</v>
      </c>
      <c r="B25" s="13" t="s">
        <v>63</v>
      </c>
      <c r="C25" s="14" t="s">
        <v>40</v>
      </c>
    </row>
    <row r="26" spans="1:3" x14ac:dyDescent="0.25">
      <c r="A26" s="13" t="s">
        <v>34</v>
      </c>
      <c r="B26" s="13" t="s">
        <v>57</v>
      </c>
      <c r="C26" s="14" t="s">
        <v>62</v>
      </c>
    </row>
    <row r="27" spans="1:3" x14ac:dyDescent="0.25">
      <c r="A27" s="13" t="s">
        <v>10</v>
      </c>
      <c r="B27" s="13" t="s">
        <v>58</v>
      </c>
      <c r="C27" s="14" t="s">
        <v>62</v>
      </c>
    </row>
    <row r="28" spans="1:3" ht="30" x14ac:dyDescent="0.25">
      <c r="A28" s="13" t="s">
        <v>13</v>
      </c>
      <c r="B28" s="13" t="s">
        <v>59</v>
      </c>
      <c r="C28" s="14" t="s">
        <v>62</v>
      </c>
    </row>
    <row r="29" spans="1:3" ht="30" x14ac:dyDescent="0.25">
      <c r="A29" s="13" t="s">
        <v>11</v>
      </c>
      <c r="B29" s="13" t="s">
        <v>60</v>
      </c>
      <c r="C29" s="14" t="s">
        <v>62</v>
      </c>
    </row>
    <row r="30" spans="1:3" x14ac:dyDescent="0.25">
      <c r="A30" s="13" t="s">
        <v>16</v>
      </c>
      <c r="B30" s="13" t="s">
        <v>61</v>
      </c>
      <c r="C30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TRANSITION_MATRIX</vt:lpstr>
      <vt:lpstr>STAGE_MAP</vt:lpstr>
      <vt:lpstr>DICTIONARY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Geyer Bisschoff</dc:creator>
  <cp:lastModifiedBy>geyerbisschoff</cp:lastModifiedBy>
  <dcterms:created xsi:type="dcterms:W3CDTF">2020-09-08T12:20:54Z</dcterms:created>
  <dcterms:modified xsi:type="dcterms:W3CDTF">2021-09-29T08:27:11Z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2021-09-12T08:49:12Z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910daa12-8964-47df-b2a7-270ac9301d26</vt:lpwstr>
  </property>
  <property fmtid="{D5CDD505-2E9C-101B-9397-08002B2CF9AE}" pid="8" name="MSIP_Label_ea60d57e-af5b-4752-ac57-3e4f28ca11dc_ContentBits">
    <vt:lpwstr>0</vt:lpwstr>
  </property>
</Properties>
</file>