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FDDA3801-3B84-45EA-83E7-290C1691FCAE}" xr6:coauthVersionLast="45" xr6:coauthVersionMax="45" xr10:uidLastSave="{00000000-0000-0000-0000-000000000000}"/>
  <bookViews>
    <workbookView xWindow="-40452" yWindow="-6528" windowWidth="40560" windowHeight="17496" activeTab="1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3" l="1"/>
  <c r="G28" i="3" s="1"/>
  <c r="I28" i="3" s="1"/>
  <c r="H21" i="3"/>
  <c r="G21" i="3" s="1"/>
  <c r="I21" i="3" s="1"/>
  <c r="H7" i="3"/>
  <c r="G7" i="3" s="1"/>
  <c r="T4" i="2"/>
  <c r="T5" i="2"/>
  <c r="T2" i="2"/>
  <c r="U3" i="2"/>
  <c r="T3" i="2" s="1"/>
  <c r="H14" i="3" s="1"/>
  <c r="G14" i="3" s="1"/>
  <c r="I14" i="3" s="1"/>
  <c r="U4" i="2"/>
  <c r="U5" i="2"/>
  <c r="U2" i="2"/>
  <c r="I7" i="3" l="1"/>
</calcChain>
</file>

<file path=xl/sharedStrings.xml><?xml version="1.0" encoding="utf-8"?>
<sst xmlns="http://schemas.openxmlformats.org/spreadsheetml/2006/main" count="151" uniqueCount="79">
  <si>
    <t>segment_name</t>
  </si>
  <si>
    <t>segment_id</t>
  </si>
  <si>
    <t>pd_rho</t>
  </si>
  <si>
    <t>pd_redemption_rate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</si>
  <si>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</si>
  <si>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</si>
  <si>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</si>
  <si>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</si>
  <si>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</si>
  <si>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</si>
  <si>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</si>
  <si>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</si>
  <si>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</si>
  <si>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</si>
  <si>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</si>
  <si>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lgd_collateral_index</t>
  </si>
  <si>
    <t>HPI</t>
  </si>
  <si>
    <t>eir_base_rate</t>
  </si>
  <si>
    <t>BOE</t>
  </si>
  <si>
    <t>Bridging Loans</t>
  </si>
  <si>
    <t>Professional Practice Loans</t>
  </si>
  <si>
    <t>Commercial Property Loans</t>
  </si>
  <si>
    <t>Working Capital Loans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</si>
  <si>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</si>
  <si>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</si>
  <si>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</si>
  <si>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</si>
  <si>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</si>
  <si>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</si>
  <si>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</si>
  <si>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</si>
  <si>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</si>
  <si>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</si>
  <si>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</si>
  <si>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</si>
  <si>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</si>
  <si>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</si>
  <si>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</si>
  <si>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</si>
  <si>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</si>
  <si>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</si>
  <si>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</si>
  <si>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</si>
  <si>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</si>
  <si>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type of PD model to run. Only TRANSITION_MATRIX is currently supported.</t>
  </si>
  <si>
    <t>The Z-index to look up from the Scenarios.</t>
  </si>
  <si>
    <t>The asset correlation parameter Rho.</t>
  </si>
  <si>
    <t>The monthlty redemption rate / closed good used in the survival model.</t>
  </si>
  <si>
    <t>The LGD model to apply. The following values are supported:
- CONSTANT
- SECURED
- UNSECURED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</si>
  <si>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</si>
  <si>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</si>
  <si>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</si>
  <si>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</si>
  <si>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</si>
  <si>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</si>
  <si>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</si>
  <si>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</si>
  <si>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</si>
  <si>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</si>
  <si>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</si>
  <si>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</si>
  <si>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</si>
  <si>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</si>
  <si>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</si>
  <si>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</si>
  <si>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</si>
  <si>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The CCF method to use. Supported values are:
- METHOD 1
- METHOD 2
- METHOD 3
The methods have the following forms:
- METHOD 1: EAD = outstanding balance * CCF
- METHOD 2: EAD = limit * CCF
- METHOD 3: EAD = outstanding_balance + (limit - outstanding_balance) * CCF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</si>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</sst>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7" fontId="0" fillId="0" borderId="0" xfId="1" applyNumberFormat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563880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89220" cy="23583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89220" cy="23583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lim_(𝑡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𝑃_𝐷𝐶 (0,𝑡)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lim┬(𝑡→∞)〗⁡〖𝑃_𝐷𝐶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0,𝑡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〖1−lim┬(𝑡→∞)〗⁡〖𝑃_𝐷𝐶 (0,𝑡)〗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GB" sz="1100" b="0"/>
            </a:p>
            <a:p>
              <a:endParaRPr lang="en-GB" sz="1100" b="0"/>
            </a:p>
            <a:p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(0,𝑡)=exp⁡(−∫24_0^𝑡▒〖𝜇_𝑐+𝜇_𝑤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𝑃_(𝐷𝐷) ̅  (0,𝑡)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workbookViewId="0">
      <selection activeCell="B8" sqref="B8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16.28515625" customWidth="1"/>
    <col min="5" max="5" width="7.28515625" bestFit="1" customWidth="1"/>
    <col min="6" max="6" width="13.28515625" bestFit="1" customWidth="1"/>
    <col min="7" max="7" width="19.7109375" bestFit="1" customWidth="1"/>
    <col min="8" max="8" width="19.7109375" customWidth="1"/>
    <col min="9" max="9" width="22" customWidth="1"/>
    <col min="10" max="10" width="11.5703125" bestFit="1" customWidth="1"/>
    <col min="11" max="11" width="21.85546875" bestFit="1" customWidth="1"/>
    <col min="12" max="12" width="19.28515625" bestFit="1" customWidth="1"/>
    <col min="13" max="13" width="22.5703125" bestFit="1" customWidth="1"/>
    <col min="14" max="14" width="19.140625" bestFit="1" customWidth="1"/>
    <col min="15" max="15" width="24" bestFit="1" customWidth="1"/>
    <col min="16" max="16" width="13.85546875" bestFit="1" customWidth="1"/>
    <col min="17" max="17" width="16.42578125" bestFit="1" customWidth="1"/>
    <col min="18" max="18" width="23.7109375" bestFit="1" customWidth="1"/>
    <col min="19" max="19" width="9" bestFit="1" customWidth="1"/>
    <col min="20" max="21" width="9" customWidth="1"/>
    <col min="22" max="22" width="12.42578125" bestFit="1" customWidth="1"/>
    <col min="23" max="23" width="24.140625" bestFit="1" customWidth="1"/>
    <col min="24" max="24" width="15.85546875" bestFit="1" customWidth="1"/>
    <col min="25" max="25" width="7.7109375" bestFit="1" customWidth="1"/>
    <col min="26" max="26" width="14.85546875" bestFit="1" customWidth="1"/>
    <col min="27" max="27" width="12.85546875" bestFit="1" customWidth="1"/>
    <col min="28" max="28" width="20.140625" bestFit="1" customWidth="1"/>
    <col min="29" max="29" width="13.28515625" bestFit="1" customWidth="1"/>
  </cols>
  <sheetData>
    <row r="1" spans="1:29" ht="21" customHeight="1" x14ac:dyDescent="0.25">
      <c r="A1" s="1" t="s">
        <v>0</v>
      </c>
      <c r="B1" s="1" t="s">
        <v>1</v>
      </c>
      <c r="C1" s="1" t="s">
        <v>25</v>
      </c>
      <c r="D1" s="1" t="s">
        <v>36</v>
      </c>
      <c r="E1" s="1" t="s">
        <v>2</v>
      </c>
      <c r="F1" s="1" t="s">
        <v>76</v>
      </c>
      <c r="G1" s="1" t="s">
        <v>74</v>
      </c>
      <c r="H1" s="1" t="s">
        <v>73</v>
      </c>
      <c r="I1" s="1" t="s">
        <v>75</v>
      </c>
      <c r="J1" s="1" t="s">
        <v>27</v>
      </c>
      <c r="K1" s="1" t="s">
        <v>32</v>
      </c>
      <c r="L1" s="1" t="s">
        <v>15</v>
      </c>
      <c r="M1" s="1" t="s">
        <v>4</v>
      </c>
      <c r="N1" s="1" t="s">
        <v>5</v>
      </c>
      <c r="O1" s="1" t="s">
        <v>6</v>
      </c>
      <c r="P1" s="1" t="s">
        <v>70</v>
      </c>
      <c r="Q1" s="1" t="s">
        <v>8</v>
      </c>
      <c r="R1" s="1" t="s">
        <v>9</v>
      </c>
      <c r="S1" s="1" t="s">
        <v>10</v>
      </c>
      <c r="T1" s="1" t="s">
        <v>77</v>
      </c>
      <c r="U1" s="1" t="s">
        <v>78</v>
      </c>
      <c r="V1" s="1" t="s">
        <v>30</v>
      </c>
      <c r="W1" s="1" t="s">
        <v>33</v>
      </c>
      <c r="X1" s="1" t="s">
        <v>34</v>
      </c>
      <c r="Y1" s="1" t="s">
        <v>35</v>
      </c>
      <c r="Z1" s="1" t="s">
        <v>69</v>
      </c>
      <c r="AA1" s="1" t="s">
        <v>14</v>
      </c>
      <c r="AB1" s="1" t="s">
        <v>12</v>
      </c>
      <c r="AC1" s="1" t="s">
        <v>17</v>
      </c>
    </row>
    <row r="2" spans="1:29" s="2" customFormat="1" x14ac:dyDescent="0.25">
      <c r="A2" s="2" t="s">
        <v>21</v>
      </c>
      <c r="B2" s="2">
        <v>1</v>
      </c>
      <c r="C2" s="2" t="s">
        <v>26</v>
      </c>
      <c r="D2" s="2" t="s">
        <v>23</v>
      </c>
      <c r="E2" s="3">
        <v>0.15540000000000001</v>
      </c>
      <c r="F2" s="3" t="b">
        <v>0</v>
      </c>
      <c r="G2" s="19">
        <v>-2</v>
      </c>
      <c r="H2" s="19">
        <v>12</v>
      </c>
      <c r="I2" s="19">
        <v>3</v>
      </c>
      <c r="J2" s="2" t="s">
        <v>28</v>
      </c>
      <c r="L2" s="2" t="s">
        <v>16</v>
      </c>
      <c r="M2" s="5">
        <v>0.15</v>
      </c>
      <c r="N2" s="5">
        <v>0</v>
      </c>
      <c r="O2" s="5">
        <v>0.25</v>
      </c>
      <c r="P2" s="5">
        <v>0.05</v>
      </c>
      <c r="Q2" s="2">
        <v>12</v>
      </c>
      <c r="S2" s="5">
        <v>0.01</v>
      </c>
      <c r="T2" s="30">
        <f>(U2-(1-M2)*U2)/(1-M2)</f>
        <v>1.4705882352941173E-2</v>
      </c>
      <c r="U2" s="30">
        <f>1/Q2</f>
        <v>8.3333333333333329E-2</v>
      </c>
      <c r="V2" s="5" t="s">
        <v>31</v>
      </c>
      <c r="W2" s="5"/>
      <c r="X2" s="5"/>
      <c r="Y2" s="5"/>
      <c r="Z2" s="2">
        <v>0.5</v>
      </c>
      <c r="AA2" s="3">
        <v>1E-3</v>
      </c>
      <c r="AB2" s="3">
        <v>1E-3</v>
      </c>
      <c r="AC2" s="2" t="s">
        <v>18</v>
      </c>
    </row>
    <row r="3" spans="1:29" s="2" customFormat="1" x14ac:dyDescent="0.25">
      <c r="A3" s="2" t="s">
        <v>19</v>
      </c>
      <c r="B3" s="2">
        <v>2</v>
      </c>
      <c r="C3" s="2" t="s">
        <v>26</v>
      </c>
      <c r="D3" s="2" t="s">
        <v>23</v>
      </c>
      <c r="E3" s="3">
        <v>0.14680000000000001</v>
      </c>
      <c r="F3" s="3" t="b">
        <v>0</v>
      </c>
      <c r="G3" s="19">
        <v>-2</v>
      </c>
      <c r="H3" s="19">
        <v>12</v>
      </c>
      <c r="I3" s="19">
        <v>3</v>
      </c>
      <c r="J3" s="2" t="s">
        <v>28</v>
      </c>
      <c r="L3" s="2" t="s">
        <v>16</v>
      </c>
      <c r="M3" s="5">
        <v>0.3</v>
      </c>
      <c r="N3" s="5">
        <v>0</v>
      </c>
      <c r="O3" s="5">
        <v>0.25</v>
      </c>
      <c r="P3" s="5">
        <v>0.05</v>
      </c>
      <c r="Q3" s="2">
        <v>12</v>
      </c>
      <c r="S3" s="5">
        <v>0.01</v>
      </c>
      <c r="T3" s="30">
        <f t="shared" ref="T3:T5" si="0">(U3-(1-M3)*U3)/(1-M3)</f>
        <v>3.5714285714285719E-2</v>
      </c>
      <c r="U3" s="30">
        <f t="shared" ref="U3:U5" si="1">1/Q3</f>
        <v>8.3333333333333329E-2</v>
      </c>
      <c r="V3" s="5" t="s">
        <v>31</v>
      </c>
      <c r="W3" s="5"/>
      <c r="X3" s="5"/>
      <c r="Y3" s="5"/>
      <c r="Z3" s="2">
        <v>0.5</v>
      </c>
      <c r="AA3" s="3">
        <v>1E-3</v>
      </c>
      <c r="AB3" s="3">
        <v>1E-3</v>
      </c>
      <c r="AC3" s="2" t="s">
        <v>18</v>
      </c>
    </row>
    <row r="4" spans="1:29" x14ac:dyDescent="0.25">
      <c r="A4" t="s">
        <v>20</v>
      </c>
      <c r="B4" s="2">
        <v>3</v>
      </c>
      <c r="C4" s="2" t="s">
        <v>26</v>
      </c>
      <c r="D4" s="2" t="s">
        <v>24</v>
      </c>
      <c r="E4" s="4">
        <v>0.1153</v>
      </c>
      <c r="F4" s="3" t="b">
        <v>0</v>
      </c>
      <c r="G4" s="19">
        <v>-2</v>
      </c>
      <c r="H4" s="19">
        <v>12</v>
      </c>
      <c r="I4" s="19">
        <v>3</v>
      </c>
      <c r="J4" s="2" t="s">
        <v>29</v>
      </c>
      <c r="K4" s="2"/>
      <c r="M4" s="6">
        <v>0.5</v>
      </c>
      <c r="N4" s="5">
        <v>0</v>
      </c>
      <c r="Q4" s="2">
        <v>12</v>
      </c>
      <c r="R4" s="6">
        <v>1</v>
      </c>
      <c r="T4" s="30">
        <f t="shared" si="0"/>
        <v>8.3333333333333329E-2</v>
      </c>
      <c r="U4" s="30">
        <f t="shared" si="1"/>
        <v>8.3333333333333329E-2</v>
      </c>
      <c r="V4" s="5" t="s">
        <v>31</v>
      </c>
      <c r="W4" s="5"/>
      <c r="X4" s="5"/>
      <c r="Y4" s="5"/>
      <c r="Z4" s="2">
        <v>0.5</v>
      </c>
      <c r="AA4" s="3">
        <v>1E-3</v>
      </c>
      <c r="AB4" s="3">
        <v>1E-3</v>
      </c>
      <c r="AC4" s="2" t="s">
        <v>18</v>
      </c>
    </row>
    <row r="5" spans="1:29" x14ac:dyDescent="0.25">
      <c r="A5" t="s">
        <v>22</v>
      </c>
      <c r="B5" s="2">
        <v>4</v>
      </c>
      <c r="C5" s="2" t="s">
        <v>26</v>
      </c>
      <c r="D5" s="2" t="s">
        <v>24</v>
      </c>
      <c r="E5" s="4">
        <v>0.10680000000000001</v>
      </c>
      <c r="F5" s="3" t="b">
        <v>0</v>
      </c>
      <c r="G5" s="19">
        <v>-2</v>
      </c>
      <c r="H5" s="19">
        <v>12</v>
      </c>
      <c r="I5" s="19">
        <v>3</v>
      </c>
      <c r="J5" s="2" t="s">
        <v>29</v>
      </c>
      <c r="K5" s="2"/>
      <c r="M5" s="6">
        <v>0</v>
      </c>
      <c r="N5" s="5">
        <v>0</v>
      </c>
      <c r="Q5" s="2">
        <v>12</v>
      </c>
      <c r="R5" s="6">
        <v>0.7</v>
      </c>
      <c r="T5" s="30">
        <f t="shared" si="0"/>
        <v>0</v>
      </c>
      <c r="U5" s="30">
        <f t="shared" si="1"/>
        <v>8.3333333333333329E-2</v>
      </c>
      <c r="V5" s="5" t="s">
        <v>31</v>
      </c>
      <c r="W5" s="5"/>
      <c r="X5" s="5"/>
      <c r="Y5" s="5"/>
      <c r="Z5" s="2">
        <v>0.5</v>
      </c>
      <c r="AA5" s="3">
        <v>1E-3</v>
      </c>
      <c r="AB5" s="3">
        <v>1E-3</v>
      </c>
      <c r="AC5" s="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tabSelected="1" workbookViewId="0">
      <selection activeCell="K28" sqref="K28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13</v>
      </c>
      <c r="C1" s="17" t="s">
        <v>71</v>
      </c>
      <c r="D1" s="17">
        <v>1</v>
      </c>
      <c r="E1" s="17">
        <v>2</v>
      </c>
      <c r="F1" s="17">
        <v>3</v>
      </c>
      <c r="G1" s="17">
        <v>4</v>
      </c>
      <c r="H1" s="17" t="s">
        <v>72</v>
      </c>
      <c r="I1" s="17" t="s">
        <v>68</v>
      </c>
    </row>
    <row r="2" spans="1:9" x14ac:dyDescent="0.25">
      <c r="A2" s="23">
        <v>1</v>
      </c>
      <c r="B2" s="23" t="s">
        <v>71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72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(1-H7)*_xlfn.XLOOKUP(A7,ASSUMPTIONS!$B$2:$B$5,ASSUMPTIONS!$M$2:$M$5)</f>
        <v>0.10374522481551277</v>
      </c>
      <c r="H7" s="20">
        <f>EXP(-_xlfn.XLOOKUP(A7,ASSUMPTIONS!$B$2:$B$5,ASSUMPTIONS!$H$2:$H$5)*(_xlfn.XLOOKUP(A7,ASSUMPTIONS!$B$2:$B$5,ASSUMPTIONS!$T$2:$T$5)+_xlfn.XLOOKUP(A7,ASSUMPTIONS!$B$2:$B$5,ASSUMPTIONS!$U$2:$U$5)))</f>
        <v>0.30836516789658153</v>
      </c>
      <c r="I7" s="15">
        <f>1-SUM(G7:H7)</f>
        <v>0.58788960728790574</v>
      </c>
    </row>
    <row r="8" spans="1:9" x14ac:dyDescent="0.25">
      <c r="A8" s="27">
        <v>1</v>
      </c>
      <c r="B8" s="27" t="s">
        <v>68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71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72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(1-H14)*_xlfn.XLOOKUP(A14,ASSUMPTIONS!$B$2:$B$5,ASSUMPTIONS!$M$2:$M$5)</f>
        <v>0.22810468906746723</v>
      </c>
      <c r="H14" s="20">
        <f>EXP(-_xlfn.XLOOKUP(A14,ASSUMPTIONS!$B$2:$B$5,ASSUMPTIONS!$H$2:$H$5)*(_xlfn.XLOOKUP(A14,ASSUMPTIONS!$B$2:$B$5,ASSUMPTIONS!$T$2:$T$5)+_xlfn.XLOOKUP(A14,ASSUMPTIONS!$B$2:$B$5,ASSUMPTIONS!$U$2:$U$5)))</f>
        <v>0.23965103644177585</v>
      </c>
      <c r="I14" s="15">
        <f>1-SUM(G14:H14)</f>
        <v>0.53224427449075695</v>
      </c>
    </row>
    <row r="15" spans="1:9" x14ac:dyDescent="0.25">
      <c r="A15" s="27">
        <v>2</v>
      </c>
      <c r="B15" s="27" t="s">
        <v>68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71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72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(1-H21)*_xlfn.XLOOKUP(A21,ASSUMPTIONS!$B$2:$B$5,ASSUMPTIONS!$M$2:$M$5)</f>
        <v>0.43233235838169365</v>
      </c>
      <c r="H21" s="20">
        <f>EXP(-_xlfn.XLOOKUP(A21,ASSUMPTIONS!$B$2:$B$5,ASSUMPTIONS!$H$2:$H$5)*(_xlfn.XLOOKUP(A21,ASSUMPTIONS!$B$2:$B$5,ASSUMPTIONS!$T$2:$T$5)+_xlfn.XLOOKUP(A21,ASSUMPTIONS!$B$2:$B$5,ASSUMPTIONS!$U$2:$U$5)))</f>
        <v>0.1353352832366127</v>
      </c>
      <c r="I21" s="15">
        <f>1-SUM(G21:H21)</f>
        <v>0.43233235838169359</v>
      </c>
    </row>
    <row r="22" spans="1:9" x14ac:dyDescent="0.25">
      <c r="A22" s="27">
        <v>3</v>
      </c>
      <c r="B22" s="27" t="s">
        <v>68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71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72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(1-H28)*_xlfn.XLOOKUP(A28,ASSUMPTIONS!$B$2:$B$5,ASSUMPTIONS!$M$2:$M$5)</f>
        <v>0</v>
      </c>
      <c r="H28" s="20">
        <f>EXP(-_xlfn.XLOOKUP(A28,ASSUMPTIONS!$B$2:$B$5,ASSUMPTIONS!$H$2:$H$5)*(_xlfn.XLOOKUP(A28,ASSUMPTIONS!$B$2:$B$5,ASSUMPTIONS!$T$2:$T$5)+_xlfn.XLOOKUP(A28,ASSUMPTIONS!$B$2:$B$5,ASSUMPTIONS!$U$2:$U$5)))</f>
        <v>0.36787944117144233</v>
      </c>
      <c r="I28" s="15">
        <f>1-SUM(G28:H28)</f>
        <v>0.63212055882855767</v>
      </c>
    </row>
    <row r="29" spans="1:9" x14ac:dyDescent="0.25">
      <c r="A29" s="27">
        <v>4</v>
      </c>
      <c r="B29" s="27" t="s">
        <v>68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67</v>
      </c>
      <c r="B1" s="17" t="s">
        <v>71</v>
      </c>
      <c r="C1" s="17">
        <v>1</v>
      </c>
      <c r="D1" s="17">
        <v>2</v>
      </c>
      <c r="E1" s="17">
        <v>3</v>
      </c>
      <c r="F1" s="17">
        <v>4</v>
      </c>
      <c r="G1" s="17" t="s">
        <v>72</v>
      </c>
      <c r="H1" s="17" t="s">
        <v>68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showGridLines="0" workbookViewId="0">
      <selection activeCell="J9" sqref="J9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37</v>
      </c>
      <c r="B1" s="9" t="s">
        <v>38</v>
      </c>
      <c r="C1" s="10" t="s">
        <v>39</v>
      </c>
    </row>
    <row r="2" spans="1:3" x14ac:dyDescent="0.25">
      <c r="A2" s="13" t="s">
        <v>0</v>
      </c>
      <c r="B2" s="13" t="s">
        <v>40</v>
      </c>
      <c r="C2" s="14" t="s">
        <v>41</v>
      </c>
    </row>
    <row r="3" spans="1:3" ht="30" x14ac:dyDescent="0.25">
      <c r="A3" s="13" t="s">
        <v>1</v>
      </c>
      <c r="B3" s="13" t="s">
        <v>42</v>
      </c>
      <c r="C3" s="14" t="s">
        <v>43</v>
      </c>
    </row>
    <row r="4" spans="1:3" ht="30" x14ac:dyDescent="0.25">
      <c r="A4" s="13" t="s">
        <v>25</v>
      </c>
      <c r="B4" s="13" t="s">
        <v>44</v>
      </c>
      <c r="C4" s="14" t="s">
        <v>41</v>
      </c>
    </row>
    <row r="5" spans="1:3" x14ac:dyDescent="0.25">
      <c r="A5" s="13" t="s">
        <v>36</v>
      </c>
      <c r="B5" s="13" t="s">
        <v>45</v>
      </c>
      <c r="C5" s="14" t="s">
        <v>41</v>
      </c>
    </row>
    <row r="6" spans="1:3" x14ac:dyDescent="0.25">
      <c r="A6" s="13" t="s">
        <v>2</v>
      </c>
      <c r="B6" s="13" t="s">
        <v>46</v>
      </c>
      <c r="C6" s="14" t="s">
        <v>65</v>
      </c>
    </row>
    <row r="7" spans="1:3" x14ac:dyDescent="0.25">
      <c r="A7" s="13" t="s">
        <v>3</v>
      </c>
      <c r="B7" s="13" t="s">
        <v>47</v>
      </c>
      <c r="C7" s="14" t="s">
        <v>65</v>
      </c>
    </row>
    <row r="8" spans="1:3" ht="60" x14ac:dyDescent="0.25">
      <c r="A8" s="13" t="s">
        <v>27</v>
      </c>
      <c r="B8" s="13" t="s">
        <v>48</v>
      </c>
      <c r="C8" s="14" t="s">
        <v>41</v>
      </c>
    </row>
    <row r="9" spans="1:3" x14ac:dyDescent="0.25">
      <c r="A9" s="13" t="s">
        <v>32</v>
      </c>
      <c r="B9" s="13" t="s">
        <v>49</v>
      </c>
      <c r="C9" s="14" t="s">
        <v>65</v>
      </c>
    </row>
    <row r="10" spans="1:3" x14ac:dyDescent="0.25">
      <c r="A10" s="13" t="s">
        <v>15</v>
      </c>
      <c r="B10" s="13" t="s">
        <v>50</v>
      </c>
      <c r="C10" s="14" t="s">
        <v>41</v>
      </c>
    </row>
    <row r="11" spans="1:3" x14ac:dyDescent="0.25">
      <c r="A11" s="13" t="s">
        <v>4</v>
      </c>
      <c r="B11" s="13" t="s">
        <v>51</v>
      </c>
      <c r="C11" s="14" t="s">
        <v>65</v>
      </c>
    </row>
    <row r="12" spans="1:3" x14ac:dyDescent="0.25">
      <c r="A12" s="13" t="s">
        <v>5</v>
      </c>
      <c r="B12" s="13" t="s">
        <v>52</v>
      </c>
      <c r="C12" s="14" t="s">
        <v>65</v>
      </c>
    </row>
    <row r="13" spans="1:3" x14ac:dyDescent="0.25">
      <c r="A13" s="13" t="s">
        <v>6</v>
      </c>
      <c r="B13" s="13" t="s">
        <v>53</v>
      </c>
      <c r="C13" s="14" t="s">
        <v>65</v>
      </c>
    </row>
    <row r="14" spans="1:3" x14ac:dyDescent="0.25">
      <c r="A14" s="13" t="s">
        <v>7</v>
      </c>
      <c r="B14" s="13" t="s">
        <v>54</v>
      </c>
      <c r="C14" s="14" t="s">
        <v>65</v>
      </c>
    </row>
    <row r="15" spans="1:3" x14ac:dyDescent="0.25">
      <c r="A15" s="13" t="s">
        <v>8</v>
      </c>
      <c r="B15" s="13" t="s">
        <v>55</v>
      </c>
      <c r="C15" s="14" t="s">
        <v>43</v>
      </c>
    </row>
    <row r="16" spans="1:3" x14ac:dyDescent="0.25">
      <c r="A16" s="13" t="s">
        <v>9</v>
      </c>
      <c r="B16" s="13" t="s">
        <v>56</v>
      </c>
      <c r="C16" s="14" t="s">
        <v>65</v>
      </c>
    </row>
    <row r="17" spans="1:3" x14ac:dyDescent="0.25">
      <c r="A17" s="13" t="s">
        <v>10</v>
      </c>
      <c r="B17" s="13" t="s">
        <v>57</v>
      </c>
      <c r="C17" s="14" t="s">
        <v>65</v>
      </c>
    </row>
    <row r="18" spans="1:3" ht="60" x14ac:dyDescent="0.25">
      <c r="A18" s="13" t="s">
        <v>30</v>
      </c>
      <c r="B18" s="13" t="s">
        <v>58</v>
      </c>
      <c r="C18" s="14" t="s">
        <v>41</v>
      </c>
    </row>
    <row r="19" spans="1:3" x14ac:dyDescent="0.25">
      <c r="A19" s="13" t="s">
        <v>33</v>
      </c>
      <c r="B19" s="13" t="s">
        <v>59</v>
      </c>
      <c r="C19" s="14" t="s">
        <v>65</v>
      </c>
    </row>
    <row r="20" spans="1:3" ht="135" x14ac:dyDescent="0.25">
      <c r="A20" s="13" t="s">
        <v>34</v>
      </c>
      <c r="B20" s="13" t="s">
        <v>66</v>
      </c>
      <c r="C20" s="14" t="s">
        <v>41</v>
      </c>
    </row>
    <row r="21" spans="1:3" x14ac:dyDescent="0.25">
      <c r="A21" s="13" t="s">
        <v>35</v>
      </c>
      <c r="B21" s="13" t="s">
        <v>60</v>
      </c>
      <c r="C21" s="14" t="s">
        <v>65</v>
      </c>
    </row>
    <row r="22" spans="1:3" x14ac:dyDescent="0.25">
      <c r="A22" s="13" t="s">
        <v>11</v>
      </c>
      <c r="B22" s="13" t="s">
        <v>61</v>
      </c>
      <c r="C22" s="14" t="s">
        <v>65</v>
      </c>
    </row>
    <row r="23" spans="1:3" ht="30" x14ac:dyDescent="0.25">
      <c r="A23" s="13" t="s">
        <v>14</v>
      </c>
      <c r="B23" s="13" t="s">
        <v>62</v>
      </c>
      <c r="C23" s="14" t="s">
        <v>65</v>
      </c>
    </row>
    <row r="24" spans="1:3" ht="30" x14ac:dyDescent="0.25">
      <c r="A24" s="13" t="s">
        <v>12</v>
      </c>
      <c r="B24" s="13" t="s">
        <v>63</v>
      </c>
      <c r="C24" s="14" t="s">
        <v>65</v>
      </c>
    </row>
    <row r="25" spans="1:3" x14ac:dyDescent="0.25">
      <c r="A25" s="13" t="s">
        <v>17</v>
      </c>
      <c r="B25" s="13" t="s">
        <v>64</v>
      </c>
      <c r="C25" s="14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2021-09-27T08:40:27Z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