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lac\Desktop\PandaFiles\PersonalRepo\Bokeh_Github\Bokeh-Python-Visualization\bokeh_app\data\Archive\"/>
    </mc:Choice>
  </mc:AlternateContent>
  <xr:revisionPtr revIDLastSave="0" documentId="13_ncr:1_{472FF6F6-8AFD-45D4-98D4-4928057DC973}" xr6:coauthVersionLast="43" xr6:coauthVersionMax="43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G12" i="1"/>
  <c r="H12" i="1" s="1"/>
  <c r="E12" i="1"/>
  <c r="I9" i="1" l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8" i="1"/>
  <c r="H11" i="1"/>
  <c r="H16" i="1"/>
  <c r="H20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F24" i="1"/>
  <c r="G8" i="1"/>
  <c r="H8" i="1" s="1"/>
  <c r="G23" i="1"/>
  <c r="H23" i="1" s="1"/>
  <c r="G22" i="1"/>
  <c r="H22" i="1" s="1"/>
  <c r="G21" i="1"/>
  <c r="H21" i="1" s="1"/>
  <c r="G20" i="1"/>
  <c r="G19" i="1"/>
  <c r="H19" i="1" s="1"/>
  <c r="G18" i="1"/>
  <c r="H18" i="1" s="1"/>
  <c r="G17" i="1"/>
  <c r="H17" i="1" s="1"/>
  <c r="G16" i="1"/>
  <c r="G15" i="1"/>
  <c r="H15" i="1" s="1"/>
  <c r="G14" i="1"/>
  <c r="H14" i="1" s="1"/>
  <c r="G13" i="1"/>
  <c r="H13" i="1" s="1"/>
  <c r="G11" i="1"/>
  <c r="G10" i="1"/>
  <c r="H10" i="1" s="1"/>
  <c r="G9" i="1"/>
  <c r="H9" i="1" s="1"/>
  <c r="J23" i="1" l="1"/>
  <c r="G24" i="1"/>
  <c r="H24" i="1" s="1"/>
  <c r="J20" i="1" l="1"/>
  <c r="J22" i="1"/>
  <c r="J21" i="1"/>
  <c r="J16" i="1"/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J14" i="1"/>
  <c r="J18" i="1"/>
  <c r="J11" i="1"/>
  <c r="J10" i="1" l="1"/>
  <c r="J19" i="1"/>
  <c r="J15" i="1"/>
  <c r="J9" i="1"/>
  <c r="J17" i="1"/>
  <c r="J13" i="1"/>
  <c r="J24" i="1"/>
  <c r="J8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B3" i="1"/>
</calcChain>
</file>

<file path=xl/sharedStrings.xml><?xml version="1.0" encoding="utf-8"?>
<sst xmlns="http://schemas.openxmlformats.org/spreadsheetml/2006/main" count="210" uniqueCount="92">
  <si>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</si>
  <si>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</si>
  <si>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</si>
  <si>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</si>
  <si>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</si>
  <si>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</si>
  <si>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</si>
  <si>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</si>
  <si>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</si>
  <si>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</si>
  <si>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</si>
  <si>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</si>
  <si>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</si>
  <si>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</si>
  <si>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</si>
  <si>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</si>
  <si>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</si>
  <si>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</si>
  <si>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</si>
  <si>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</si>
  <si>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</si>
  <si>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</si>
  <si>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</si>
  <si>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</si>
  <si>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</si>
  <si>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</si>
  <si>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</si>
  <si>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</si>
  <si>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</si>
  <si>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</si>
  <si>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</si>
  <si>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</si>
  <si>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</si>
  <si>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</si>
  <si>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</si>
  <si>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</si>
  <si>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</si>
  <si>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</si>
  <si>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</si>
  <si>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</si>
  <si>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</si>
  <si>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</si>
  <si>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</si>
  <si>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</si>
  <si>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</si>
  <si>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</si>
  <si>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</si>
  <si>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</si>
  <si>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</si>
  <si>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</si>
  <si>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</si>
  <si>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</si>
  <si>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</si>
  <si>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</si>
  <si>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</si>
  <si>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</si>
  <si>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</si>
  <si>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</si>
  <si>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</si>
  <si>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</si>
  <si>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</si>
  <si>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</si>
  <si>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</si>
  <si>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</si>
  <si>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</si>
  <si>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</si>
  <si>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</si>
  <si>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</si>
  <si>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</si>
  <si>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</si>
  <si>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Bokeh App Framework</t>
  </si>
  <si>
    <t>Land Acquisition App</t>
  </si>
  <si>
    <t>Create Database Schema</t>
  </si>
  <si>
    <t>Embed in Flask or Django</t>
  </si>
  <si>
    <t>Map</t>
  </si>
  <si>
    <t>Scatterplot</t>
  </si>
  <si>
    <t>Comps</t>
  </si>
  <si>
    <t>Absorption</t>
  </si>
  <si>
    <t>Stacked Vbar</t>
  </si>
  <si>
    <t>Table</t>
  </si>
  <si>
    <t>Color Scheme</t>
  </si>
  <si>
    <t>Layouts</t>
  </si>
  <si>
    <t>Meta Functions &amp; Interconnectivity</t>
  </si>
  <si>
    <t>Text/Instructions</t>
  </si>
  <si>
    <t>Plot Tools</t>
  </si>
  <si>
    <t>User Sign In</t>
  </si>
  <si>
    <t>Days of Work</t>
  </si>
  <si>
    <t>Day of Project</t>
  </si>
  <si>
    <t>Dockerize</t>
  </si>
  <si>
    <t>Flask integration complete</t>
  </si>
  <si>
    <t>Implement Excel Upload/Download</t>
  </si>
  <si>
    <t>Using Docker Toolbox need to access http://192.168.99.100:5000.
Pandas/Numpy must be compiled in C, 
Could not find pre-built images on the hub,
Bokeh may require wheel installs and C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</si>
</sst>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7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u/>
      <sz val="14"/>
      <color rgb="FF57BB8A"/>
      <name val="Calibri"/>
      <family val="2"/>
    </font>
    <font>
      <sz val="10"/>
      <color rgb="FF576C88"/>
      <name val="Calibri"/>
      <family val="2"/>
    </font>
    <font>
      <sz val="14"/>
      <color rgb="FF576C88"/>
      <name val="Calibri"/>
      <family val="2"/>
    </font>
    <font>
      <sz val="11"/>
      <color rgb="FF000000"/>
      <name val="Calibri"/>
      <family val="2"/>
    </font>
    <font>
      <sz val="12"/>
      <color rgb="FF222222"/>
      <name val="Arial"/>
      <family val="2"/>
    </font>
    <font>
      <b/>
      <sz val="1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15" fillId="0" borderId="0" xfId="0" applyFont="1" applyAlignment="1">
      <alignment vertical="center" wrapText="1"/>
    </xf>
    <xf numFmtId="15" fontId="0" fillId="0" borderId="0" xfId="0" applyNumberFormat="1" applyFont="1" applyAlignment="1"/>
    <xf numFmtId="0" fontId="10" fillId="0" borderId="0" xfId="0" applyNumberFormat="1" applyFont="1" applyAlignment="1">
      <alignment horizontal="center" wrapText="1"/>
    </xf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6" fillId="2" borderId="0" xfId="0" applyFont="1" applyFill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Complete'!$B$8:$B$26</c:f>
              <c:strCache>
                <c:ptCount val="17"/>
                <c:pt idx="0">
                  <c:v>Bokeh App Framework</c:v>
                </c:pt>
                <c:pt idx="1">
                  <c:v>Implement Excel Upload/Download</c:v>
                </c:pt>
                <c:pt idx="2">
                  <c:v>Create Database Schema</c:v>
                </c:pt>
                <c:pt idx="3">
                  <c:v>Embed in Flask or Django</c:v>
                </c:pt>
                <c:pt idx="4">
                  <c:v>Dockerize</c:v>
                </c:pt>
                <c:pt idx="5">
                  <c:v>Map</c:v>
                </c:pt>
                <c:pt idx="6">
                  <c:v>Scatterplot</c:v>
                </c:pt>
                <c:pt idx="7">
                  <c:v>Comps</c:v>
                </c:pt>
                <c:pt idx="8">
                  <c:v>Absorption</c:v>
                </c:pt>
                <c:pt idx="9">
                  <c:v>Stacked Vbar</c:v>
                </c:pt>
                <c:pt idx="10">
                  <c:v>Table</c:v>
                </c:pt>
                <c:pt idx="11">
                  <c:v>Color Scheme</c:v>
                </c:pt>
                <c:pt idx="12">
                  <c:v>Layouts</c:v>
                </c:pt>
                <c:pt idx="13">
                  <c:v>Meta Functions &amp; Interconnectivity</c:v>
                </c:pt>
                <c:pt idx="14">
                  <c:v>Text/Instructions</c:v>
                </c:pt>
                <c:pt idx="15">
                  <c:v>Plot Tools</c:v>
                </c:pt>
                <c:pt idx="16">
                  <c:v>User Sign In</c:v>
                </c:pt>
              </c:strCache>
            </c:strRef>
          </c:cat>
          <c:val>
            <c:numRef>
              <c:f>'Gantt Chart w % Complete'!$E$8:$E$26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12</c:v>
                </c:pt>
                <c:pt idx="16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Complete'!$B$8:$B$26</c:f>
              <c:strCache>
                <c:ptCount val="17"/>
                <c:pt idx="0">
                  <c:v>Bokeh App Framework</c:v>
                </c:pt>
                <c:pt idx="1">
                  <c:v>Implement Excel Upload/Download</c:v>
                </c:pt>
                <c:pt idx="2">
                  <c:v>Create Database Schema</c:v>
                </c:pt>
                <c:pt idx="3">
                  <c:v>Embed in Flask or Django</c:v>
                </c:pt>
                <c:pt idx="4">
                  <c:v>Dockerize</c:v>
                </c:pt>
                <c:pt idx="5">
                  <c:v>Map</c:v>
                </c:pt>
                <c:pt idx="6">
                  <c:v>Scatterplot</c:v>
                </c:pt>
                <c:pt idx="7">
                  <c:v>Comps</c:v>
                </c:pt>
                <c:pt idx="8">
                  <c:v>Absorption</c:v>
                </c:pt>
                <c:pt idx="9">
                  <c:v>Stacked Vbar</c:v>
                </c:pt>
                <c:pt idx="10">
                  <c:v>Table</c:v>
                </c:pt>
                <c:pt idx="11">
                  <c:v>Color Scheme</c:v>
                </c:pt>
                <c:pt idx="12">
                  <c:v>Layouts</c:v>
                </c:pt>
                <c:pt idx="13">
                  <c:v>Meta Functions &amp; Interconnectivity</c:v>
                </c:pt>
                <c:pt idx="14">
                  <c:v>Text/Instructions</c:v>
                </c:pt>
                <c:pt idx="15">
                  <c:v>Plot Tools</c:v>
                </c:pt>
                <c:pt idx="16">
                  <c:v>User Sign In</c:v>
                </c:pt>
              </c:strCache>
            </c:strRef>
          </c:cat>
          <c:val>
            <c:numRef>
              <c:f>'Gantt Chart w % Complete'!$I$8:$I$26</c:f>
              <c:numCache>
                <c:formatCode>General</c:formatCode>
                <c:ptCount val="19"/>
                <c:pt idx="0">
                  <c:v>6.6499999999999995</c:v>
                </c:pt>
                <c:pt idx="1">
                  <c:v>4.8000000000000007</c:v>
                </c:pt>
                <c:pt idx="2">
                  <c:v>6.6499999999999995</c:v>
                </c:pt>
                <c:pt idx="3">
                  <c:v>5.6999999999999993</c:v>
                </c:pt>
                <c:pt idx="4">
                  <c:v>0.75</c:v>
                </c:pt>
                <c:pt idx="5">
                  <c:v>1.75</c:v>
                </c:pt>
                <c:pt idx="6">
                  <c:v>7.6499999999999995</c:v>
                </c:pt>
                <c:pt idx="7">
                  <c:v>3.15</c:v>
                </c:pt>
                <c:pt idx="8">
                  <c:v>1.3499999999999999</c:v>
                </c:pt>
                <c:pt idx="9">
                  <c:v>1.3499999999999999</c:v>
                </c:pt>
                <c:pt idx="10">
                  <c:v>6.3</c:v>
                </c:pt>
                <c:pt idx="11">
                  <c:v>0.89999999999999991</c:v>
                </c:pt>
                <c:pt idx="12">
                  <c:v>0</c:v>
                </c:pt>
                <c:pt idx="13">
                  <c:v>0.30000000000000004</c:v>
                </c:pt>
                <c:pt idx="14">
                  <c:v>0</c:v>
                </c:pt>
                <c:pt idx="15">
                  <c:v>2.1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Complete'!$B$8:$B$26</c:f>
              <c:strCache>
                <c:ptCount val="17"/>
                <c:pt idx="0">
                  <c:v>Bokeh App Framework</c:v>
                </c:pt>
                <c:pt idx="1">
                  <c:v>Implement Excel Upload/Download</c:v>
                </c:pt>
                <c:pt idx="2">
                  <c:v>Create Database Schema</c:v>
                </c:pt>
                <c:pt idx="3">
                  <c:v>Embed in Flask or Django</c:v>
                </c:pt>
                <c:pt idx="4">
                  <c:v>Dockerize</c:v>
                </c:pt>
                <c:pt idx="5">
                  <c:v>Map</c:v>
                </c:pt>
                <c:pt idx="6">
                  <c:v>Scatterplot</c:v>
                </c:pt>
                <c:pt idx="7">
                  <c:v>Comps</c:v>
                </c:pt>
                <c:pt idx="8">
                  <c:v>Absorption</c:v>
                </c:pt>
                <c:pt idx="9">
                  <c:v>Stacked Vbar</c:v>
                </c:pt>
                <c:pt idx="10">
                  <c:v>Table</c:v>
                </c:pt>
                <c:pt idx="11">
                  <c:v>Color Scheme</c:v>
                </c:pt>
                <c:pt idx="12">
                  <c:v>Layouts</c:v>
                </c:pt>
                <c:pt idx="13">
                  <c:v>Meta Functions &amp; Interconnectivity</c:v>
                </c:pt>
                <c:pt idx="14">
                  <c:v>Text/Instructions</c:v>
                </c:pt>
                <c:pt idx="15">
                  <c:v>Plot Tools</c:v>
                </c:pt>
                <c:pt idx="16">
                  <c:v>User Sign In</c:v>
                </c:pt>
              </c:strCache>
            </c:strRef>
          </c:cat>
          <c:val>
            <c:numRef>
              <c:f>'Gantt Chart w % Complete'!$J$8:$J$26</c:f>
              <c:numCache>
                <c:formatCode>General</c:formatCode>
                <c:ptCount val="19"/>
                <c:pt idx="0">
                  <c:v>1.3500000000000005</c:v>
                </c:pt>
                <c:pt idx="1">
                  <c:v>2.1999999999999993</c:v>
                </c:pt>
                <c:pt idx="2">
                  <c:v>1.3500000000000005</c:v>
                </c:pt>
                <c:pt idx="3">
                  <c:v>1.3000000000000007</c:v>
                </c:pt>
                <c:pt idx="4">
                  <c:v>5.25</c:v>
                </c:pt>
                <c:pt idx="5">
                  <c:v>6.25</c:v>
                </c:pt>
                <c:pt idx="6">
                  <c:v>2.3500000000000005</c:v>
                </c:pt>
                <c:pt idx="7">
                  <c:v>4.8499999999999996</c:v>
                </c:pt>
                <c:pt idx="8">
                  <c:v>8.65</c:v>
                </c:pt>
                <c:pt idx="9">
                  <c:v>8.65</c:v>
                </c:pt>
                <c:pt idx="10">
                  <c:v>1.7000000000000002</c:v>
                </c:pt>
                <c:pt idx="11">
                  <c:v>6.1</c:v>
                </c:pt>
                <c:pt idx="12">
                  <c:v>7</c:v>
                </c:pt>
                <c:pt idx="13">
                  <c:v>6.7</c:v>
                </c:pt>
                <c:pt idx="14">
                  <c:v>7</c:v>
                </c:pt>
                <c:pt idx="15">
                  <c:v>12.9</c:v>
                </c:pt>
                <c:pt idx="16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  <c:max val="45"/>
          <c:min val="0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13607</xdr:colOff>
      <xdr:row>6</xdr:row>
      <xdr:rowOff>0</xdr:rowOff>
    </xdr:from>
    <xdr:ext cx="8377918" cy="4939393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10</xdr:col>
      <xdr:colOff>824944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44"/>
  <sheetViews>
    <sheetView showGridLines="0" tabSelected="1" zoomScale="70" zoomScaleNormal="70" workbookViewId="0">
      <selection activeCell="C13" sqref="C13"/>
    </sheetView>
  </sheetViews>
  <sheetFormatPr defaultColWidth="14.42578125" defaultRowHeight="15.75" customHeight="1" outlineLevelCol="1"/>
  <cols>
    <col min="1" max="1" width="2.85546875" customWidth="1"/>
    <col min="2" max="2" width="43" customWidth="1"/>
    <col min="3" max="3" width="46.28515625" style="84" customWidth="1" outlineLevel="1"/>
    <col min="4" max="4" width="12.28515625" customWidth="1"/>
    <col min="5" max="5" width="12.28515625" style="82" customWidth="1"/>
    <col min="6" max="7" width="12.28515625" customWidth="1"/>
    <col min="8" max="12" width="15.140625" customWidth="1"/>
    <col min="13" max="14" width="7.28515625" customWidth="1"/>
    <col min="15" max="16" width="3.7109375" customWidth="1"/>
    <col min="17" max="17" width="6.42578125" customWidth="1"/>
    <col min="18" max="36" width="4.42578125" customWidth="1"/>
    <col min="37" max="38" width="7.28515625" customWidth="1"/>
  </cols>
  <sheetData>
    <row r="1" spans="1:38" ht="78.599999999999994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2"/>
      <c r="R1" s="1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2.75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2"/>
      <c r="R2" s="1"/>
      <c r="S2" s="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33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46"/>
      <c r="H3" s="46"/>
      <c r="I3" s="74"/>
      <c r="J3" s="74"/>
      <c r="K3" s="74"/>
      <c r="L3" s="48"/>
      <c r="M3" s="48"/>
      <c r="N3" s="48"/>
      <c r="O3" s="6"/>
      <c r="P3" s="6"/>
      <c r="Q3" s="6"/>
      <c r="R3" s="6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5"/>
      <c r="AL3" s="5"/>
    </row>
    <row r="4" spans="1:38" ht="25.5" customHeight="1">
      <c r="A4" s="45"/>
      <c r="B4" s="85" t="s">
        <v>71</v>
      </c>
      <c r="C4" s="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22.5" customHeight="1">
      <c r="A5" s="47" t="s">
        <v>49</v>
      </c>
      <c r="B5" s="1"/>
      <c r="C5" s="1"/>
      <c r="D5" s="1"/>
      <c r="E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22.5" customHeight="1">
      <c r="A6" s="86"/>
      <c r="B6" s="86" t="s">
        <v>1</v>
      </c>
      <c r="C6" s="83"/>
      <c r="D6" s="86" t="s">
        <v>2</v>
      </c>
      <c r="E6" s="86" t="s">
        <v>87</v>
      </c>
      <c r="F6" s="86" t="s">
        <v>86</v>
      </c>
      <c r="G6" s="86" t="s">
        <v>3</v>
      </c>
      <c r="H6" s="86" t="s">
        <v>52</v>
      </c>
      <c r="I6" s="86" t="s">
        <v>54</v>
      </c>
      <c r="J6" s="86" t="s">
        <v>55</v>
      </c>
      <c r="K6" s="86" t="s">
        <v>5</v>
      </c>
      <c r="L6" s="86" t="s">
        <v>6</v>
      </c>
      <c r="M6" s="89"/>
      <c r="N6" s="87"/>
      <c r="O6" s="87"/>
      <c r="P6" s="87"/>
      <c r="Q6" s="87"/>
      <c r="R6" s="89" t="s">
        <v>7</v>
      </c>
      <c r="S6" s="87"/>
      <c r="T6" s="87"/>
      <c r="U6" s="87"/>
      <c r="V6" s="87"/>
      <c r="W6" s="88" t="s">
        <v>8</v>
      </c>
      <c r="X6" s="87"/>
      <c r="Y6" s="87"/>
      <c r="Z6" s="87"/>
      <c r="AA6" s="87"/>
      <c r="AB6" s="89" t="s">
        <v>9</v>
      </c>
      <c r="AC6" s="87"/>
      <c r="AD6" s="87"/>
      <c r="AE6" s="87"/>
      <c r="AF6" s="87"/>
      <c r="AG6" s="88" t="s">
        <v>10</v>
      </c>
      <c r="AH6" s="87"/>
      <c r="AI6" s="87"/>
      <c r="AJ6" s="87"/>
      <c r="AK6" s="87"/>
      <c r="AL6" s="49"/>
    </row>
    <row r="7" spans="1:38" ht="22.5" customHeight="1">
      <c r="A7" s="87"/>
      <c r="B7" s="87"/>
      <c r="C7" s="83"/>
      <c r="D7" s="87"/>
      <c r="E7" s="87"/>
      <c r="F7" s="87"/>
      <c r="G7" s="87"/>
      <c r="H7" s="86"/>
      <c r="I7" s="87"/>
      <c r="J7" s="87"/>
      <c r="K7" s="87"/>
      <c r="L7" s="87"/>
      <c r="M7" s="49"/>
      <c r="N7" s="49"/>
      <c r="O7" s="49"/>
      <c r="P7" s="50"/>
      <c r="Q7" s="49"/>
      <c r="R7" s="49"/>
      <c r="S7" s="49"/>
      <c r="T7" s="49"/>
      <c r="U7" s="50"/>
      <c r="V7" s="49"/>
      <c r="W7" s="49"/>
      <c r="X7" s="49"/>
      <c r="Y7" s="49"/>
      <c r="Z7" s="50"/>
      <c r="AA7" s="49"/>
      <c r="AB7" s="49"/>
      <c r="AC7" s="49"/>
      <c r="AD7" s="49"/>
      <c r="AE7" s="50"/>
      <c r="AF7" s="49"/>
      <c r="AG7" s="49"/>
      <c r="AH7" s="49"/>
      <c r="AI7" s="49"/>
      <c r="AJ7" s="50"/>
      <c r="AK7" s="49"/>
      <c r="AL7" s="49"/>
    </row>
    <row r="8" spans="1:38" ht="22.5" customHeight="1">
      <c r="B8" s="57" t="s">
        <v>70</v>
      </c>
      <c r="C8" s="57"/>
      <c r="D8" s="68">
        <v>43648</v>
      </c>
      <c r="E8" s="81">
        <f>+D8-$D$8</f>
        <v>0</v>
      </c>
      <c r="F8" s="77">
        <v>7</v>
      </c>
      <c r="G8" s="69">
        <f t="shared" ref="G8:G24" si="0">+F8+D8</f>
        <v>43655</v>
      </c>
      <c r="H8" s="76">
        <f t="shared" ref="H8:H19" si="1">DATEDIF(D8,G8,"d")+1</f>
        <v>8</v>
      </c>
      <c r="I8" s="62">
        <f>SUM(F8*L8)</f>
        <v>6.6499999999999995</v>
      </c>
      <c r="J8" s="77">
        <f t="shared" ref="J8:J24" si="2">SUM(H8-I8)</f>
        <v>1.3500000000000005</v>
      </c>
      <c r="K8" s="57"/>
      <c r="L8" s="61">
        <v>0.95</v>
      </c>
      <c r="M8" s="54"/>
      <c r="N8" s="55"/>
      <c r="O8" s="56"/>
      <c r="P8" s="56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</row>
    <row r="9" spans="1:38" ht="22.5" customHeight="1">
      <c r="B9" s="57" t="s">
        <v>90</v>
      </c>
      <c r="C9" s="57"/>
      <c r="D9" s="68">
        <v>43648</v>
      </c>
      <c r="E9" s="81">
        <f t="shared" ref="E9:E24" si="3">+D9-$D$8</f>
        <v>0</v>
      </c>
      <c r="F9" s="77">
        <v>6</v>
      </c>
      <c r="G9" s="69">
        <f t="shared" si="0"/>
        <v>43654</v>
      </c>
      <c r="H9" s="76">
        <f t="shared" si="1"/>
        <v>7</v>
      </c>
      <c r="I9" s="62">
        <f t="shared" ref="I9:I24" si="4">SUM(F9*L9)</f>
        <v>4.8000000000000007</v>
      </c>
      <c r="J9" s="77">
        <f t="shared" si="2"/>
        <v>2.1999999999999993</v>
      </c>
      <c r="K9" s="57"/>
      <c r="L9" s="64">
        <v>0.8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ht="22.5" customHeight="1">
      <c r="B10" s="57" t="s">
        <v>72</v>
      </c>
      <c r="C10" s="57"/>
      <c r="D10" s="68">
        <v>43649</v>
      </c>
      <c r="E10" s="81">
        <f t="shared" si="3"/>
        <v>1</v>
      </c>
      <c r="F10" s="60">
        <v>7</v>
      </c>
      <c r="G10" s="69">
        <f t="shared" si="0"/>
        <v>43656</v>
      </c>
      <c r="H10" s="76">
        <f t="shared" si="1"/>
        <v>8</v>
      </c>
      <c r="I10" s="62">
        <f t="shared" si="4"/>
        <v>6.6499999999999995</v>
      </c>
      <c r="J10" s="77">
        <f t="shared" si="2"/>
        <v>1.3500000000000005</v>
      </c>
      <c r="K10" s="57"/>
      <c r="L10" s="61">
        <v>0.95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22.5" customHeight="1">
      <c r="B11" s="57" t="s">
        <v>73</v>
      </c>
      <c r="C11" s="57" t="s">
        <v>89</v>
      </c>
      <c r="D11" s="68">
        <v>43654</v>
      </c>
      <c r="E11" s="81">
        <f t="shared" si="3"/>
        <v>6</v>
      </c>
      <c r="F11" s="60">
        <v>6</v>
      </c>
      <c r="G11" s="69">
        <f t="shared" si="0"/>
        <v>43660</v>
      </c>
      <c r="H11" s="76">
        <f t="shared" si="1"/>
        <v>7</v>
      </c>
      <c r="I11" s="62">
        <f t="shared" si="4"/>
        <v>5.6999999999999993</v>
      </c>
      <c r="J11" s="77">
        <f t="shared" si="2"/>
        <v>1.3000000000000007</v>
      </c>
      <c r="K11" s="57"/>
      <c r="L11" s="65">
        <v>0.95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s="84" customFormat="1" ht="22.5" customHeight="1">
      <c r="B12" s="57" t="s">
        <v>88</v>
      </c>
      <c r="C12" s="57" t="s">
        <v>91</v>
      </c>
      <c r="D12" s="68">
        <v>43660</v>
      </c>
      <c r="E12" s="81">
        <f t="shared" si="3"/>
        <v>12</v>
      </c>
      <c r="F12" s="60">
        <v>5</v>
      </c>
      <c r="G12" s="69">
        <f t="shared" si="0"/>
        <v>43665</v>
      </c>
      <c r="H12" s="76">
        <f t="shared" si="1"/>
        <v>6</v>
      </c>
      <c r="I12" s="62">
        <f t="shared" ref="I12" si="5">SUM(F12*L12)</f>
        <v>0.75</v>
      </c>
      <c r="J12" s="77">
        <f t="shared" ref="J12" si="6">SUM(H12-I12)</f>
        <v>5.25</v>
      </c>
      <c r="K12" s="57"/>
      <c r="L12" s="65">
        <v>0.15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22.5" customHeight="1">
      <c r="B13" s="57" t="s">
        <v>74</v>
      </c>
      <c r="C13" s="57"/>
      <c r="D13" s="68">
        <v>43653</v>
      </c>
      <c r="E13" s="81">
        <f t="shared" si="3"/>
        <v>5</v>
      </c>
      <c r="F13" s="60">
        <v>7</v>
      </c>
      <c r="G13" s="69">
        <f t="shared" si="0"/>
        <v>43660</v>
      </c>
      <c r="H13" s="76">
        <f t="shared" si="1"/>
        <v>8</v>
      </c>
      <c r="I13" s="62">
        <f t="shared" si="4"/>
        <v>1.75</v>
      </c>
      <c r="J13" s="77">
        <f t="shared" si="2"/>
        <v>6.25</v>
      </c>
      <c r="K13" s="57"/>
      <c r="L13" s="70">
        <v>0.25</v>
      </c>
    </row>
    <row r="14" spans="1:38" ht="22.5" customHeight="1">
      <c r="B14" s="57" t="s">
        <v>75</v>
      </c>
      <c r="C14" s="57"/>
      <c r="D14" s="68">
        <v>43651</v>
      </c>
      <c r="E14" s="81">
        <f t="shared" si="3"/>
        <v>3</v>
      </c>
      <c r="F14" s="60">
        <v>9</v>
      </c>
      <c r="G14" s="69">
        <f t="shared" si="0"/>
        <v>43660</v>
      </c>
      <c r="H14" s="76">
        <f t="shared" si="1"/>
        <v>10</v>
      </c>
      <c r="I14" s="62">
        <f t="shared" si="4"/>
        <v>7.6499999999999995</v>
      </c>
      <c r="J14" s="77">
        <f t="shared" si="2"/>
        <v>2.3500000000000005</v>
      </c>
      <c r="K14" s="57"/>
      <c r="L14" s="71">
        <v>0.85</v>
      </c>
    </row>
    <row r="15" spans="1:38" ht="22.5" customHeight="1">
      <c r="B15" s="57" t="s">
        <v>76</v>
      </c>
      <c r="C15" s="57"/>
      <c r="D15" s="68">
        <v>43650</v>
      </c>
      <c r="E15" s="81">
        <f t="shared" si="3"/>
        <v>2</v>
      </c>
      <c r="F15" s="60">
        <v>7</v>
      </c>
      <c r="G15" s="69">
        <f t="shared" si="0"/>
        <v>43657</v>
      </c>
      <c r="H15" s="76">
        <f t="shared" si="1"/>
        <v>8</v>
      </c>
      <c r="I15" s="62">
        <f t="shared" si="4"/>
        <v>3.15</v>
      </c>
      <c r="J15" s="77">
        <f t="shared" si="2"/>
        <v>4.8499999999999996</v>
      </c>
      <c r="K15" s="57"/>
      <c r="L15" s="72">
        <v>0.45</v>
      </c>
    </row>
    <row r="16" spans="1:38" s="75" customFormat="1" ht="22.5" customHeight="1">
      <c r="B16" s="57" t="s">
        <v>77</v>
      </c>
      <c r="C16" s="57"/>
      <c r="D16" s="68">
        <v>43650</v>
      </c>
      <c r="E16" s="81">
        <f t="shared" si="3"/>
        <v>2</v>
      </c>
      <c r="F16" s="60">
        <v>9</v>
      </c>
      <c r="G16" s="69">
        <f t="shared" si="0"/>
        <v>43659</v>
      </c>
      <c r="H16" s="76">
        <f t="shared" si="1"/>
        <v>10</v>
      </c>
      <c r="I16" s="62">
        <f t="shared" si="4"/>
        <v>1.3499999999999999</v>
      </c>
      <c r="J16" s="77">
        <f t="shared" si="2"/>
        <v>8.65</v>
      </c>
      <c r="K16" s="57"/>
      <c r="L16" s="72">
        <v>0.15</v>
      </c>
    </row>
    <row r="17" spans="1:12" ht="22.5" customHeight="1">
      <c r="B17" s="57" t="s">
        <v>78</v>
      </c>
      <c r="C17" s="57"/>
      <c r="D17" s="68">
        <v>43651</v>
      </c>
      <c r="E17" s="81">
        <f t="shared" si="3"/>
        <v>3</v>
      </c>
      <c r="F17" s="60">
        <v>9</v>
      </c>
      <c r="G17" s="69">
        <f t="shared" si="0"/>
        <v>43660</v>
      </c>
      <c r="H17" s="76">
        <f t="shared" si="1"/>
        <v>10</v>
      </c>
      <c r="I17" s="62">
        <f t="shared" si="4"/>
        <v>1.3499999999999999</v>
      </c>
      <c r="J17" s="77">
        <f t="shared" si="2"/>
        <v>8.65</v>
      </c>
      <c r="K17" s="57"/>
      <c r="L17" s="72">
        <v>0.15</v>
      </c>
    </row>
    <row r="18" spans="1:12" s="75" customFormat="1" ht="22.5" customHeight="1">
      <c r="A18"/>
      <c r="B18" s="57" t="s">
        <v>79</v>
      </c>
      <c r="C18" s="57"/>
      <c r="D18" s="68">
        <v>43651</v>
      </c>
      <c r="E18" s="81">
        <f t="shared" si="3"/>
        <v>3</v>
      </c>
      <c r="F18" s="60">
        <v>7</v>
      </c>
      <c r="G18" s="69">
        <f t="shared" si="0"/>
        <v>43658</v>
      </c>
      <c r="H18" s="76">
        <f t="shared" si="1"/>
        <v>8</v>
      </c>
      <c r="I18" s="62">
        <f t="shared" si="4"/>
        <v>6.3</v>
      </c>
      <c r="J18" s="77">
        <f t="shared" si="2"/>
        <v>1.7000000000000002</v>
      </c>
      <c r="K18" s="57"/>
      <c r="L18" s="72">
        <v>0.9</v>
      </c>
    </row>
    <row r="19" spans="1:12" ht="22.5" customHeight="1">
      <c r="B19" s="57" t="s">
        <v>80</v>
      </c>
      <c r="C19" s="57"/>
      <c r="D19" s="68">
        <v>43651</v>
      </c>
      <c r="E19" s="81">
        <f t="shared" si="3"/>
        <v>3</v>
      </c>
      <c r="F19" s="60">
        <v>6</v>
      </c>
      <c r="G19" s="69">
        <f t="shared" si="0"/>
        <v>43657</v>
      </c>
      <c r="H19" s="76">
        <f t="shared" si="1"/>
        <v>7</v>
      </c>
      <c r="I19" s="62">
        <f t="shared" si="4"/>
        <v>0.89999999999999991</v>
      </c>
      <c r="J19" s="77">
        <f t="shared" si="2"/>
        <v>6.1</v>
      </c>
      <c r="K19" s="57"/>
      <c r="L19" s="72">
        <v>0.15</v>
      </c>
    </row>
    <row r="20" spans="1:12" s="78" customFormat="1" ht="22.5" customHeight="1">
      <c r="B20" s="57" t="s">
        <v>81</v>
      </c>
      <c r="C20" s="57"/>
      <c r="D20" s="68">
        <v>43660</v>
      </c>
      <c r="E20" s="81">
        <f t="shared" si="3"/>
        <v>12</v>
      </c>
      <c r="F20" s="60">
        <v>6</v>
      </c>
      <c r="G20" s="69">
        <f t="shared" si="0"/>
        <v>43666</v>
      </c>
      <c r="H20" s="76">
        <f t="shared" ref="H20" si="7">DATEDIF(D20,G20,"d")+1</f>
        <v>7</v>
      </c>
      <c r="I20" s="62">
        <f t="shared" si="4"/>
        <v>0</v>
      </c>
      <c r="J20" s="77">
        <f t="shared" si="2"/>
        <v>7</v>
      </c>
      <c r="K20" s="57"/>
      <c r="L20" s="72">
        <v>0</v>
      </c>
    </row>
    <row r="21" spans="1:12" s="78" customFormat="1" ht="22.5" customHeight="1">
      <c r="B21" s="57" t="s">
        <v>82</v>
      </c>
      <c r="C21" s="57"/>
      <c r="D21" s="68">
        <v>43662</v>
      </c>
      <c r="E21" s="81">
        <f t="shared" si="3"/>
        <v>14</v>
      </c>
      <c r="F21" s="60">
        <v>6</v>
      </c>
      <c r="G21" s="69">
        <f t="shared" si="0"/>
        <v>43668</v>
      </c>
      <c r="H21" s="76">
        <f>DATEDIF(D21,G21,"d")+1</f>
        <v>7</v>
      </c>
      <c r="I21" s="62">
        <f t="shared" si="4"/>
        <v>0.30000000000000004</v>
      </c>
      <c r="J21" s="77">
        <f t="shared" si="2"/>
        <v>6.7</v>
      </c>
      <c r="K21" s="57"/>
      <c r="L21" s="72">
        <v>0.05</v>
      </c>
    </row>
    <row r="22" spans="1:12" s="78" customFormat="1" ht="22.5" customHeight="1">
      <c r="B22" s="57" t="s">
        <v>83</v>
      </c>
      <c r="C22" s="57"/>
      <c r="D22" s="68">
        <v>43664</v>
      </c>
      <c r="E22" s="81">
        <f t="shared" si="3"/>
        <v>16</v>
      </c>
      <c r="F22" s="60">
        <v>6</v>
      </c>
      <c r="G22" s="69">
        <f t="shared" si="0"/>
        <v>43670</v>
      </c>
      <c r="H22" s="76">
        <f>DATEDIF(D22,G22,"d")+1</f>
        <v>7</v>
      </c>
      <c r="I22" s="62">
        <f t="shared" si="4"/>
        <v>0</v>
      </c>
      <c r="J22" s="77">
        <f t="shared" si="2"/>
        <v>7</v>
      </c>
      <c r="K22" s="57"/>
      <c r="L22" s="72">
        <v>0</v>
      </c>
    </row>
    <row r="23" spans="1:12" s="78" customFormat="1" ht="22.5" customHeight="1">
      <c r="B23" s="57" t="s">
        <v>84</v>
      </c>
      <c r="C23" s="57"/>
      <c r="D23" s="68">
        <v>43660</v>
      </c>
      <c r="E23" s="81">
        <f t="shared" si="3"/>
        <v>12</v>
      </c>
      <c r="F23" s="60">
        <v>14</v>
      </c>
      <c r="G23" s="69">
        <f t="shared" si="0"/>
        <v>43674</v>
      </c>
      <c r="H23" s="76">
        <f>DATEDIF(D23,G23,"d")+1</f>
        <v>15</v>
      </c>
      <c r="I23" s="62">
        <f t="shared" si="4"/>
        <v>2.1</v>
      </c>
      <c r="J23" s="77">
        <f t="shared" si="2"/>
        <v>12.9</v>
      </c>
      <c r="K23" s="57"/>
      <c r="L23" s="72">
        <v>0.15</v>
      </c>
    </row>
    <row r="24" spans="1:12" ht="22.5" customHeight="1">
      <c r="B24" s="57" t="s">
        <v>85</v>
      </c>
      <c r="C24" s="57"/>
      <c r="D24" s="68">
        <v>43661</v>
      </c>
      <c r="E24" s="81">
        <f t="shared" si="3"/>
        <v>13</v>
      </c>
      <c r="F24" s="60">
        <f>(+$D24-$D$8)+4</f>
        <v>17</v>
      </c>
      <c r="G24" s="69">
        <f t="shared" si="0"/>
        <v>43678</v>
      </c>
      <c r="H24" s="76">
        <f>DATEDIF(D24,G24,"d")+1</f>
        <v>18</v>
      </c>
      <c r="I24" s="62">
        <f t="shared" si="4"/>
        <v>0</v>
      </c>
      <c r="J24" s="77">
        <f t="shared" si="2"/>
        <v>18</v>
      </c>
      <c r="K24" s="57"/>
      <c r="L24" s="72">
        <v>0</v>
      </c>
    </row>
    <row r="25" spans="1:12" s="78" customFormat="1" ht="22.5" customHeight="1">
      <c r="B25" s="57"/>
      <c r="C25" s="57"/>
      <c r="D25" s="68"/>
      <c r="E25" s="68"/>
      <c r="F25" s="60"/>
      <c r="G25" s="69"/>
      <c r="H25" s="76"/>
      <c r="I25" s="62"/>
      <c r="J25" s="77"/>
      <c r="K25" s="57"/>
      <c r="L25" s="72"/>
    </row>
    <row r="26" spans="1:12" ht="22.5" customHeight="1">
      <c r="B26" s="57"/>
      <c r="C26" s="57"/>
      <c r="D26" s="68"/>
      <c r="E26" s="68"/>
      <c r="F26" s="60"/>
      <c r="G26" s="69"/>
      <c r="H26" s="76"/>
      <c r="I26" s="62"/>
      <c r="J26" s="77"/>
      <c r="K26" s="57"/>
      <c r="L26" s="72"/>
    </row>
    <row r="27" spans="1:12" ht="15">
      <c r="B27" s="57"/>
      <c r="C27" s="57"/>
      <c r="F27" s="79"/>
      <c r="H27" s="79"/>
    </row>
    <row r="28" spans="1:12" ht="15">
      <c r="D28" s="80"/>
      <c r="E28" s="80"/>
      <c r="F28" s="79"/>
      <c r="H28" s="79"/>
    </row>
    <row r="29" spans="1:12" ht="15.75" customHeight="1">
      <c r="D29" s="81"/>
      <c r="E29" s="81"/>
      <c r="F29" s="79"/>
    </row>
    <row r="30" spans="1:12" ht="15">
      <c r="F30" s="79"/>
    </row>
    <row r="31" spans="1:12" ht="12.75"/>
    <row r="32" spans="1:12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</sheetData>
  <mergeCells count="16">
    <mergeCell ref="K6:K7"/>
    <mergeCell ref="L6:L7"/>
    <mergeCell ref="AG6:AK6"/>
    <mergeCell ref="AB6:AF6"/>
    <mergeCell ref="W6:AA6"/>
    <mergeCell ref="M6:Q6"/>
    <mergeCell ref="R6:V6"/>
    <mergeCell ref="D6:D7"/>
    <mergeCell ref="A6:A7"/>
    <mergeCell ref="B6:B7"/>
    <mergeCell ref="I6:I7"/>
    <mergeCell ref="J6:J7"/>
    <mergeCell ref="F6:F7"/>
    <mergeCell ref="G6:G7"/>
    <mergeCell ref="E6:E7"/>
    <mergeCell ref="H6:H7"/>
  </mergeCells>
  <conditionalFormatting sqref="L8:L24 L26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L25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G8:G26 D8:D12 E8:E24" xr:uid="{00000000-0002-0000-0000-000000000000}">
      <formula1>OR(NOT(ISERROR(DATEVALUE(D8))), AND(ISNUMBER(D8), LEFT(CELL("format", D8))="D"))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90" t="s">
        <v>0</v>
      </c>
      <c r="B3" s="91"/>
      <c r="C3" s="91"/>
      <c r="D3" s="91"/>
      <c r="E3" s="91"/>
      <c r="F3" s="91"/>
      <c r="G3" s="91"/>
      <c r="H3" s="91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86"/>
      <c r="B6" s="86" t="s">
        <v>1</v>
      </c>
      <c r="C6" s="86" t="s">
        <v>2</v>
      </c>
      <c r="D6" s="86" t="s">
        <v>3</v>
      </c>
      <c r="E6" s="86" t="s">
        <v>51</v>
      </c>
      <c r="F6" s="86" t="s">
        <v>52</v>
      </c>
      <c r="G6" s="86" t="s">
        <v>5</v>
      </c>
      <c r="H6" s="86" t="s">
        <v>6</v>
      </c>
      <c r="I6" s="89"/>
      <c r="J6" s="87"/>
      <c r="K6" s="87"/>
      <c r="L6" s="87"/>
      <c r="M6" s="87"/>
      <c r="N6" s="89" t="s">
        <v>7</v>
      </c>
      <c r="O6" s="87"/>
      <c r="P6" s="87"/>
      <c r="Q6" s="87"/>
      <c r="R6" s="87"/>
      <c r="S6" s="88" t="s">
        <v>8</v>
      </c>
      <c r="T6" s="87"/>
      <c r="U6" s="87"/>
      <c r="V6" s="87"/>
      <c r="W6" s="87"/>
      <c r="X6" s="89" t="s">
        <v>9</v>
      </c>
      <c r="Y6" s="87"/>
      <c r="Z6" s="87"/>
      <c r="AA6" s="87"/>
      <c r="AB6" s="87"/>
      <c r="AC6" s="88" t="s">
        <v>10</v>
      </c>
      <c r="AD6" s="87"/>
      <c r="AE6" s="87"/>
      <c r="AF6" s="87"/>
      <c r="AG6" s="87"/>
      <c r="AH6" s="49"/>
    </row>
    <row r="7" spans="1:34" ht="15">
      <c r="A7" s="87"/>
      <c r="B7" s="87"/>
      <c r="C7" s="87"/>
      <c r="D7" s="87"/>
      <c r="E7" s="87"/>
      <c r="F7" s="87"/>
      <c r="G7" s="87"/>
      <c r="H7" s="87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7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58</v>
      </c>
      <c r="C10" s="58">
        <v>43108</v>
      </c>
      <c r="D10" s="63">
        <v>43111</v>
      </c>
      <c r="E10" s="60">
        <f t="shared" si="0"/>
        <v>3</v>
      </c>
      <c r="F10" s="77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7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7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7">
        <f t="shared" si="1"/>
        <v>7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7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7">
        <f t="shared" si="1"/>
        <v>8</v>
      </c>
      <c r="G16" s="57" t="s">
        <v>27</v>
      </c>
      <c r="H16" s="71">
        <v>0.8</v>
      </c>
    </row>
    <row r="17" spans="1:8" ht="15">
      <c r="B17" s="57" t="s">
        <v>59</v>
      </c>
      <c r="C17" s="68">
        <v>43117</v>
      </c>
      <c r="D17" s="69">
        <v>43119</v>
      </c>
      <c r="E17" s="60">
        <f t="shared" si="2"/>
        <v>12</v>
      </c>
      <c r="F17" s="77">
        <f t="shared" si="1"/>
        <v>3</v>
      </c>
      <c r="G17" s="57" t="s">
        <v>29</v>
      </c>
      <c r="H17" s="72">
        <v>0.6</v>
      </c>
    </row>
    <row r="18" spans="1:8" ht="15">
      <c r="B18" s="57" t="s">
        <v>60</v>
      </c>
      <c r="C18" s="68">
        <v>43122</v>
      </c>
      <c r="D18" s="69">
        <v>43126</v>
      </c>
      <c r="E18" s="60">
        <f t="shared" si="2"/>
        <v>17</v>
      </c>
      <c r="F18" s="77">
        <f t="shared" si="1"/>
        <v>5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61</v>
      </c>
      <c r="C20" s="68">
        <v>43115</v>
      </c>
      <c r="D20" s="69">
        <v>43119</v>
      </c>
      <c r="E20" s="60">
        <f t="shared" ref="E20:E24" si="3">INT(C20)-INT($C$9)</f>
        <v>10</v>
      </c>
      <c r="F20" s="77">
        <f t="shared" si="1"/>
        <v>5</v>
      </c>
      <c r="G20" s="57" t="s">
        <v>26</v>
      </c>
      <c r="H20" s="72">
        <v>1</v>
      </c>
    </row>
    <row r="21" spans="1:8" ht="15">
      <c r="B21" s="57" t="s">
        <v>62</v>
      </c>
      <c r="C21" s="68">
        <v>43122</v>
      </c>
      <c r="D21" s="69">
        <v>43123</v>
      </c>
      <c r="E21" s="60">
        <f t="shared" si="3"/>
        <v>17</v>
      </c>
      <c r="F21" s="77">
        <f t="shared" si="1"/>
        <v>2</v>
      </c>
      <c r="G21" s="57" t="s">
        <v>27</v>
      </c>
      <c r="H21" s="72">
        <v>0.8</v>
      </c>
    </row>
    <row r="22" spans="1:8" ht="15">
      <c r="B22" s="57" t="s">
        <v>63</v>
      </c>
      <c r="C22" s="68">
        <v>43122</v>
      </c>
      <c r="D22" s="69">
        <v>43126</v>
      </c>
      <c r="E22" s="60">
        <f t="shared" si="3"/>
        <v>17</v>
      </c>
      <c r="F22" s="77">
        <f t="shared" si="1"/>
        <v>5</v>
      </c>
      <c r="G22" s="57" t="s">
        <v>29</v>
      </c>
      <c r="H22" s="72">
        <v>0.6</v>
      </c>
    </row>
    <row r="23" spans="1:8" ht="15">
      <c r="B23" s="57" t="s">
        <v>64</v>
      </c>
      <c r="C23" s="68">
        <v>43126</v>
      </c>
      <c r="D23" s="69">
        <v>43129</v>
      </c>
      <c r="E23" s="60">
        <f t="shared" si="3"/>
        <v>21</v>
      </c>
      <c r="F23" s="77">
        <f t="shared" si="1"/>
        <v>4</v>
      </c>
      <c r="G23" s="57" t="s">
        <v>31</v>
      </c>
      <c r="H23" s="72">
        <v>0.4</v>
      </c>
    </row>
    <row r="24" spans="1:8" ht="15">
      <c r="B24" s="57" t="s">
        <v>65</v>
      </c>
      <c r="C24" s="68">
        <v>43122</v>
      </c>
      <c r="D24" s="69">
        <v>43125</v>
      </c>
      <c r="E24" s="60">
        <f t="shared" si="3"/>
        <v>17</v>
      </c>
      <c r="F24" s="77">
        <f t="shared" si="1"/>
        <v>4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66</v>
      </c>
      <c r="C26" s="68">
        <v>43115</v>
      </c>
      <c r="D26" s="69">
        <v>43124</v>
      </c>
      <c r="E26" s="60">
        <f t="shared" ref="E26:E29" si="4">INT(C26)-INT($C$9)</f>
        <v>10</v>
      </c>
      <c r="F26" s="77">
        <f t="shared" si="1"/>
        <v>10</v>
      </c>
      <c r="G26" s="57" t="s">
        <v>26</v>
      </c>
      <c r="H26" s="72">
        <v>1</v>
      </c>
    </row>
    <row r="27" spans="1:8" ht="15">
      <c r="B27" s="57" t="s">
        <v>67</v>
      </c>
      <c r="C27" s="68">
        <v>43125</v>
      </c>
      <c r="D27" s="69">
        <v>43130</v>
      </c>
      <c r="E27" s="60">
        <f t="shared" si="4"/>
        <v>20</v>
      </c>
      <c r="F27" s="77">
        <f t="shared" si="1"/>
        <v>6</v>
      </c>
      <c r="G27" s="57" t="s">
        <v>27</v>
      </c>
      <c r="H27" s="72">
        <v>0.8</v>
      </c>
    </row>
    <row r="28" spans="1:8" ht="15">
      <c r="B28" s="57" t="s">
        <v>68</v>
      </c>
      <c r="C28" s="68">
        <v>43124</v>
      </c>
      <c r="D28" s="69">
        <v>43130</v>
      </c>
      <c r="E28" s="60">
        <f t="shared" si="4"/>
        <v>19</v>
      </c>
      <c r="F28" s="77">
        <f t="shared" si="1"/>
        <v>7</v>
      </c>
      <c r="G28" s="57" t="s">
        <v>31</v>
      </c>
      <c r="H28" s="72">
        <v>0.6</v>
      </c>
    </row>
    <row r="29" spans="1:8" ht="15">
      <c r="B29" s="57" t="s">
        <v>69</v>
      </c>
      <c r="C29" s="68">
        <v>43130</v>
      </c>
      <c r="D29" s="69">
        <v>43131</v>
      </c>
      <c r="E29" s="60">
        <f t="shared" si="4"/>
        <v>25</v>
      </c>
      <c r="F29" s="77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98" t="s">
        <v>0</v>
      </c>
      <c r="B3" s="91"/>
      <c r="C3" s="91"/>
      <c r="D3" s="91"/>
      <c r="E3" s="91"/>
      <c r="F3" s="91"/>
      <c r="G3" s="91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6"/>
      <c r="B6" s="86" t="s">
        <v>1</v>
      </c>
      <c r="C6" s="86" t="s">
        <v>2</v>
      </c>
      <c r="D6" s="86" t="s">
        <v>3</v>
      </c>
      <c r="E6" s="86" t="s">
        <v>4</v>
      </c>
      <c r="F6" s="86" t="s">
        <v>5</v>
      </c>
      <c r="G6" s="99" t="s">
        <v>6</v>
      </c>
      <c r="H6" s="95" t="s">
        <v>7</v>
      </c>
      <c r="I6" s="96"/>
      <c r="J6" s="96"/>
      <c r="K6" s="96"/>
      <c r="L6" s="96"/>
      <c r="M6" s="97" t="s">
        <v>8</v>
      </c>
      <c r="N6" s="96"/>
      <c r="O6" s="96"/>
      <c r="P6" s="96"/>
      <c r="Q6" s="96"/>
      <c r="R6" s="95" t="s">
        <v>9</v>
      </c>
      <c r="S6" s="96"/>
      <c r="T6" s="96"/>
      <c r="U6" s="96"/>
      <c r="V6" s="96"/>
      <c r="W6" s="97" t="s">
        <v>10</v>
      </c>
      <c r="X6" s="96"/>
      <c r="Y6" s="96"/>
      <c r="Z6" s="96"/>
      <c r="AA6" s="96"/>
      <c r="AB6" s="95" t="s">
        <v>11</v>
      </c>
      <c r="AC6" s="96"/>
      <c r="AD6" s="96"/>
      <c r="AE6" s="96"/>
      <c r="AF6" s="96"/>
      <c r="AG6" s="97" t="s">
        <v>12</v>
      </c>
      <c r="AH6" s="96"/>
      <c r="AI6" s="96"/>
      <c r="AJ6" s="96"/>
      <c r="AK6" s="96"/>
      <c r="AL6" s="95" t="s">
        <v>13</v>
      </c>
      <c r="AM6" s="96"/>
      <c r="AN6" s="96"/>
      <c r="AO6" s="96"/>
      <c r="AP6" s="96"/>
      <c r="AQ6" s="97" t="s">
        <v>14</v>
      </c>
      <c r="AR6" s="96"/>
      <c r="AS6" s="96"/>
      <c r="AT6" s="96"/>
      <c r="AU6" s="96"/>
      <c r="AV6" s="95" t="s">
        <v>15</v>
      </c>
      <c r="AW6" s="96"/>
      <c r="AX6" s="96"/>
      <c r="AY6" s="96"/>
      <c r="AZ6" s="96"/>
      <c r="BA6" s="97" t="s">
        <v>16</v>
      </c>
      <c r="BB6" s="96"/>
      <c r="BC6" s="96"/>
      <c r="BD6" s="96"/>
      <c r="BE6" s="96"/>
      <c r="BF6" s="95" t="s">
        <v>17</v>
      </c>
      <c r="BG6" s="96"/>
      <c r="BH6" s="96"/>
      <c r="BI6" s="96"/>
      <c r="BJ6" s="96"/>
      <c r="BK6" s="97" t="s">
        <v>18</v>
      </c>
      <c r="BL6" s="96"/>
      <c r="BM6" s="96"/>
      <c r="BN6" s="96"/>
      <c r="BO6" s="96"/>
    </row>
    <row r="7" spans="1:67" ht="15">
      <c r="A7" s="87"/>
      <c r="B7" s="87"/>
      <c r="C7" s="87"/>
      <c r="D7" s="87"/>
      <c r="E7" s="87"/>
      <c r="F7" s="87"/>
      <c r="G7" s="100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94"/>
      <c r="D8" s="93"/>
      <c r="E8" s="93"/>
      <c r="F8" s="93"/>
      <c r="G8" s="93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92"/>
      <c r="D15" s="93"/>
      <c r="E15" s="93"/>
      <c r="F15" s="93"/>
      <c r="G15" s="93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92"/>
      <c r="D20" s="93"/>
      <c r="E20" s="93"/>
      <c r="F20" s="93"/>
      <c r="G20" s="93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92"/>
      <c r="D27" s="93"/>
      <c r="E27" s="93"/>
      <c r="F27" s="93"/>
      <c r="G27" s="93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56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57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Greg Black</cp:lastModifiedBy>
  <dcterms:created xsi:type="dcterms:W3CDTF">2018-06-20T16:10:08Z</dcterms:created>
  <dcterms:modified xsi:type="dcterms:W3CDTF">2019-07-15T14:29:56Z</dcterms:modified>
</cp:coreProperties>
</file>