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SM-N\OneDrive\바탕 화면\업무\004. 제품별 자료\001. 수도온수열량계\1.2 적산열량계\4. 대성계전 사양테스트\1. 연산부 테스트 (RBOX)\"/>
    </mc:Choice>
  </mc:AlternateContent>
  <bookViews>
    <workbookView xWindow="-12" yWindow="4632" windowWidth="15600" windowHeight="3648" tabRatio="943" activeTab="1"/>
  </bookViews>
  <sheets>
    <sheet name="1. 테스트 기본정보" sheetId="28" r:id="rId1"/>
    <sheet name="2. 테스트 데이터" sheetId="29" r:id="rId2"/>
    <sheet name="3. 테스트결과" sheetId="30" r:id="rId3"/>
  </sheets>
  <definedNames>
    <definedName name="_xlnm.Print_Area" localSheetId="1">'2. 테스트 데이터'!$C$1:$T$52</definedName>
    <definedName name="페어링데이터">#REF!</definedName>
  </definedNames>
  <calcPr calcId="152511"/>
</workbook>
</file>

<file path=xl/calcChain.xml><?xml version="1.0" encoding="utf-8"?>
<calcChain xmlns="http://schemas.openxmlformats.org/spreadsheetml/2006/main">
  <c r="N37" i="29" l="1"/>
  <c r="N36" i="29"/>
  <c r="N35" i="29"/>
  <c r="N34" i="29"/>
  <c r="N33" i="29"/>
  <c r="N32" i="29"/>
  <c r="N31" i="29"/>
  <c r="N30" i="29"/>
  <c r="N29" i="29"/>
  <c r="N28" i="29"/>
  <c r="N27" i="29"/>
  <c r="N26" i="29"/>
  <c r="N16" i="29"/>
  <c r="N12" i="29" l="1"/>
  <c r="N13" i="29"/>
  <c r="N14" i="29"/>
  <c r="N15" i="29"/>
  <c r="N17" i="29"/>
  <c r="N18" i="29"/>
  <c r="N19" i="29"/>
  <c r="N20" i="29"/>
  <c r="N21" i="29"/>
  <c r="N22" i="29"/>
  <c r="N52" i="29"/>
  <c r="I52" i="29"/>
  <c r="G52" i="29"/>
  <c r="P52" i="29" s="1"/>
  <c r="N51" i="29"/>
  <c r="I51" i="29"/>
  <c r="G51" i="29"/>
  <c r="P51" i="29" s="1"/>
  <c r="N50" i="29"/>
  <c r="I50" i="29"/>
  <c r="G50" i="29"/>
  <c r="P50" i="29" s="1"/>
  <c r="N49" i="29"/>
  <c r="H49" i="29"/>
  <c r="G49" i="29"/>
  <c r="O49" i="29" s="1"/>
  <c r="N48" i="29"/>
  <c r="H48" i="29"/>
  <c r="G48" i="29"/>
  <c r="P48" i="29" s="1"/>
  <c r="N47" i="29"/>
  <c r="H47" i="29"/>
  <c r="G47" i="29"/>
  <c r="P47" i="29" s="1"/>
  <c r="N46" i="29"/>
  <c r="H46" i="29"/>
  <c r="G46" i="29"/>
  <c r="P46" i="29" s="1"/>
  <c r="N45" i="29"/>
  <c r="H45" i="29"/>
  <c r="G45" i="29"/>
  <c r="O45" i="29" s="1"/>
  <c r="N44" i="29"/>
  <c r="H44" i="29"/>
  <c r="G44" i="29"/>
  <c r="P44" i="29" s="1"/>
  <c r="N43" i="29"/>
  <c r="H43" i="29"/>
  <c r="G43" i="29"/>
  <c r="P43" i="29" s="1"/>
  <c r="N42" i="29"/>
  <c r="H42" i="29"/>
  <c r="G42" i="29"/>
  <c r="P42" i="29" s="1"/>
  <c r="N41" i="29"/>
  <c r="G41" i="29"/>
  <c r="O41" i="29" s="1"/>
  <c r="I37" i="29"/>
  <c r="G37" i="29"/>
  <c r="I36" i="29"/>
  <c r="G36" i="29"/>
  <c r="I35" i="29"/>
  <c r="G35" i="29"/>
  <c r="H34" i="29"/>
  <c r="G34" i="29"/>
  <c r="H33" i="29"/>
  <c r="G33" i="29"/>
  <c r="H32" i="29"/>
  <c r="G32" i="29"/>
  <c r="H31" i="29"/>
  <c r="G31" i="29"/>
  <c r="H30" i="29"/>
  <c r="G30" i="29"/>
  <c r="H29" i="29"/>
  <c r="G29" i="29"/>
  <c r="H28" i="29"/>
  <c r="G28" i="29"/>
  <c r="H27" i="29"/>
  <c r="G27" i="29"/>
  <c r="G26" i="29"/>
  <c r="I22" i="29"/>
  <c r="G22" i="29"/>
  <c r="P22" i="29" s="1"/>
  <c r="I21" i="29"/>
  <c r="G21" i="29"/>
  <c r="P21" i="29" s="1"/>
  <c r="I20" i="29"/>
  <c r="G20" i="29"/>
  <c r="P20" i="29" s="1"/>
  <c r="H19" i="29"/>
  <c r="G19" i="29"/>
  <c r="O19" i="29" s="1"/>
  <c r="H18" i="29"/>
  <c r="G18" i="29"/>
  <c r="P18" i="29" s="1"/>
  <c r="H17" i="29"/>
  <c r="G17" i="29"/>
  <c r="P17" i="29" s="1"/>
  <c r="H16" i="29"/>
  <c r="G16" i="29"/>
  <c r="P16" i="29" s="1"/>
  <c r="H15" i="29"/>
  <c r="G15" i="29"/>
  <c r="O15" i="29" s="1"/>
  <c r="H14" i="29"/>
  <c r="G14" i="29"/>
  <c r="P14" i="29" s="1"/>
  <c r="H13" i="29"/>
  <c r="G13" i="29"/>
  <c r="P13" i="29" s="1"/>
  <c r="H12" i="29"/>
  <c r="G12" i="29"/>
  <c r="P12" i="29" s="1"/>
  <c r="G11" i="29"/>
  <c r="O11" i="29" s="1"/>
  <c r="S41" i="29" l="1"/>
  <c r="S45" i="29"/>
  <c r="S49" i="29"/>
  <c r="S15" i="29"/>
  <c r="S19" i="29"/>
  <c r="O26" i="29"/>
  <c r="S26" i="29" s="1"/>
  <c r="P26" i="29"/>
  <c r="O27" i="29"/>
  <c r="S27" i="29" s="1"/>
  <c r="P27" i="29"/>
  <c r="P31" i="29"/>
  <c r="O31" i="29"/>
  <c r="S31" i="29" s="1"/>
  <c r="P35" i="29"/>
  <c r="O35" i="29"/>
  <c r="S35" i="29" s="1"/>
  <c r="P37" i="29"/>
  <c r="O37" i="29"/>
  <c r="S37" i="29" s="1"/>
  <c r="P29" i="29"/>
  <c r="O29" i="29"/>
  <c r="S29" i="29" s="1"/>
  <c r="P33" i="29"/>
  <c r="O33" i="29"/>
  <c r="S33" i="29" s="1"/>
  <c r="O28" i="29"/>
  <c r="S28" i="29" s="1"/>
  <c r="P28" i="29"/>
  <c r="P30" i="29"/>
  <c r="O30" i="29"/>
  <c r="S30" i="29" s="1"/>
  <c r="O32" i="29"/>
  <c r="S32" i="29" s="1"/>
  <c r="P32" i="29"/>
  <c r="P34" i="29"/>
  <c r="O34" i="29"/>
  <c r="S34" i="29" s="1"/>
  <c r="O36" i="29"/>
  <c r="S36" i="29" s="1"/>
  <c r="P36" i="29"/>
  <c r="O12" i="29"/>
  <c r="S12" i="29" s="1"/>
  <c r="O46" i="29"/>
  <c r="S46" i="29" s="1"/>
  <c r="O47" i="29"/>
  <c r="S47" i="29" s="1"/>
  <c r="P11" i="29"/>
  <c r="S11" i="29" s="1"/>
  <c r="O16" i="29"/>
  <c r="S16" i="29" s="1"/>
  <c r="P41" i="29"/>
  <c r="O42" i="29"/>
  <c r="S42" i="29" s="1"/>
  <c r="O43" i="29"/>
  <c r="S43" i="29" s="1"/>
  <c r="O50" i="29"/>
  <c r="S50" i="29" s="1"/>
  <c r="O51" i="29"/>
  <c r="S51" i="29" s="1"/>
  <c r="O14" i="29"/>
  <c r="S14" i="29" s="1"/>
  <c r="O20" i="29"/>
  <c r="S20" i="29" s="1"/>
  <c r="O21" i="29"/>
  <c r="S21" i="29" s="1"/>
  <c r="P49" i="29"/>
  <c r="P45" i="29"/>
  <c r="O44" i="29"/>
  <c r="S44" i="29" s="1"/>
  <c r="O48" i="29"/>
  <c r="S48" i="29" s="1"/>
  <c r="O52" i="29"/>
  <c r="S52" i="29" s="1"/>
  <c r="P19" i="29"/>
  <c r="O13" i="29"/>
  <c r="S13" i="29" s="1"/>
  <c r="O17" i="29"/>
  <c r="S17" i="29" s="1"/>
  <c r="O18" i="29"/>
  <c r="S18" i="29" s="1"/>
  <c r="O22" i="29"/>
  <c r="S22" i="29" s="1"/>
  <c r="P15" i="29"/>
</calcChain>
</file>

<file path=xl/sharedStrings.xml><?xml version="1.0" encoding="utf-8"?>
<sst xmlns="http://schemas.openxmlformats.org/spreadsheetml/2006/main" count="195" uniqueCount="125">
  <si>
    <t>시험장소</t>
    <phoneticPr fontId="4" type="noConversion"/>
  </si>
  <si>
    <t>시험일시</t>
    <phoneticPr fontId="4" type="noConversion"/>
  </si>
  <si>
    <t>구   분</t>
    <phoneticPr fontId="4" type="noConversion"/>
  </si>
  <si>
    <t>내   용</t>
    <phoneticPr fontId="4" type="noConversion"/>
  </si>
  <si>
    <t>제  품</t>
    <phoneticPr fontId="4" type="noConversion"/>
  </si>
  <si>
    <t>R박스</t>
    <phoneticPr fontId="4" type="noConversion"/>
  </si>
  <si>
    <t>적 산 열 량 계 테 스 트 정 보</t>
    <phoneticPr fontId="4" type="noConversion"/>
  </si>
  <si>
    <t>시험항목</t>
    <phoneticPr fontId="4" type="noConversion"/>
  </si>
  <si>
    <t>사용시료</t>
    <phoneticPr fontId="4" type="noConversion"/>
  </si>
  <si>
    <t>%</t>
    <phoneticPr fontId="10" type="noConversion"/>
  </si>
  <si>
    <t>RBOX 사용</t>
    <phoneticPr fontId="7" type="noConversion"/>
  </si>
  <si>
    <t>기준</t>
    <phoneticPr fontId="10" type="noConversion"/>
  </si>
  <si>
    <t>ΔT</t>
    <phoneticPr fontId="10" type="noConversion"/>
  </si>
  <si>
    <t>허용오차</t>
    <phoneticPr fontId="10" type="noConversion"/>
  </si>
  <si>
    <t>송류온도</t>
    <phoneticPr fontId="10" type="noConversion"/>
  </si>
  <si>
    <t>환류온도</t>
    <phoneticPr fontId="10" type="noConversion"/>
  </si>
  <si>
    <t>PCB 송류</t>
    <phoneticPr fontId="10" type="noConversion"/>
  </si>
  <si>
    <t>PCB 환류</t>
    <phoneticPr fontId="10" type="noConversion"/>
  </si>
  <si>
    <t>송류온도</t>
    <phoneticPr fontId="10" type="noConversion"/>
  </si>
  <si>
    <t>환류온도</t>
    <phoneticPr fontId="10" type="noConversion"/>
  </si>
  <si>
    <t>ΔT</t>
    <phoneticPr fontId="10" type="noConversion"/>
  </si>
  <si>
    <t>최소</t>
    <phoneticPr fontId="7" type="noConversion"/>
  </si>
  <si>
    <t>최대</t>
    <phoneticPr fontId="7" type="noConversion"/>
  </si>
  <si>
    <t>℃</t>
    <phoneticPr fontId="10" type="noConversion"/>
  </si>
  <si>
    <t>K</t>
    <phoneticPr fontId="10" type="noConversion"/>
  </si>
  <si>
    <t>℃</t>
    <phoneticPr fontId="10" type="noConversion"/>
  </si>
  <si>
    <t>℃</t>
    <phoneticPr fontId="10" type="noConversion"/>
  </si>
  <si>
    <t>저항값</t>
    <phoneticPr fontId="10" type="noConversion"/>
  </si>
  <si>
    <t>환류
5℃
고정</t>
    <phoneticPr fontId="10" type="noConversion"/>
  </si>
  <si>
    <t>환류
40℃
고정</t>
    <phoneticPr fontId="10" type="noConversion"/>
  </si>
  <si>
    <t>송류
90℃
고정</t>
    <phoneticPr fontId="10" type="noConversion"/>
  </si>
  <si>
    <t>15 #1</t>
    <phoneticPr fontId="4" type="noConversion"/>
  </si>
  <si>
    <t>15 #2</t>
    <phoneticPr fontId="4" type="noConversion"/>
  </si>
  <si>
    <t>15 #3</t>
    <phoneticPr fontId="4" type="noConversion"/>
  </si>
  <si>
    <t>칼 온도</t>
    <phoneticPr fontId="4" type="noConversion"/>
  </si>
  <si>
    <t>0도, 100도 (설정기 구현)</t>
    <phoneticPr fontId="4" type="noConversion"/>
  </si>
  <si>
    <t>0도씨 화면</t>
    <phoneticPr fontId="4" type="noConversion"/>
  </si>
  <si>
    <t>100도씨 화면</t>
    <phoneticPr fontId="4" type="noConversion"/>
  </si>
  <si>
    <t>참조문서</t>
    <phoneticPr fontId="4" type="noConversion"/>
  </si>
  <si>
    <t>주의사항</t>
    <phoneticPr fontId="4" type="noConversion"/>
  </si>
  <si>
    <t>element only</t>
    <phoneticPr fontId="4" type="noConversion"/>
  </si>
  <si>
    <t>cable resistance</t>
    <phoneticPr fontId="4" type="noConversion"/>
  </si>
  <si>
    <t xml:space="preserve"> 오민우</t>
    <phoneticPr fontId="4" type="noConversion"/>
  </si>
  <si>
    <t>환류온도</t>
    <phoneticPr fontId="4" type="noConversion"/>
  </si>
  <si>
    <t>송류온도</t>
    <phoneticPr fontId="4" type="noConversion"/>
  </si>
  <si>
    <t>2개의 R박스 모두 같은 저항으로 세팅 후 CAL 진행</t>
    <phoneticPr fontId="4" type="noConversion"/>
  </si>
  <si>
    <t>쇼트 (칼 후)로 표시될 가능성 有 (0도 이하에서 쇼트로 표기)</t>
    <phoneticPr fontId="4" type="noConversion"/>
  </si>
  <si>
    <t>오픈 (칼 후)로 표시될 가능성 有 (100도 이상에서 오픈으로 표기)</t>
    <phoneticPr fontId="4" type="noConversion"/>
  </si>
  <si>
    <t>501.2~501.3</t>
    <phoneticPr fontId="4" type="noConversion"/>
  </si>
  <si>
    <t>500.0~500.1</t>
    <phoneticPr fontId="4" type="noConversion"/>
  </si>
  <si>
    <t>501.4~501.5</t>
    <phoneticPr fontId="4" type="noConversion"/>
  </si>
  <si>
    <t>502.2~502.3</t>
    <phoneticPr fontId="4" type="noConversion"/>
  </si>
  <si>
    <t>502.2~502.3</t>
    <phoneticPr fontId="4" type="noConversion"/>
  </si>
  <si>
    <t>502.3~502.4</t>
    <phoneticPr fontId="4" type="noConversion"/>
  </si>
  <si>
    <t>상태</t>
    <phoneticPr fontId="4" type="noConversion"/>
  </si>
  <si>
    <t>번호</t>
    <phoneticPr fontId="4" type="noConversion"/>
  </si>
  <si>
    <t>R1</t>
    <phoneticPr fontId="4" type="noConversion"/>
  </si>
  <si>
    <t>R2</t>
    <phoneticPr fontId="4" type="noConversion"/>
  </si>
  <si>
    <t>R3</t>
    <phoneticPr fontId="4" type="noConversion"/>
  </si>
  <si>
    <t>R 박 스 정 보</t>
    <phoneticPr fontId="4" type="noConversion"/>
  </si>
  <si>
    <t>문경</t>
    <phoneticPr fontId="4" type="noConversion"/>
  </si>
  <si>
    <t>서울</t>
    <phoneticPr fontId="4" type="noConversion"/>
  </si>
  <si>
    <t>692~693</t>
    <phoneticPr fontId="4" type="noConversion"/>
  </si>
  <si>
    <t>692~693</t>
    <phoneticPr fontId="4" type="noConversion"/>
  </si>
  <si>
    <t>100도</t>
    <phoneticPr fontId="4" type="noConversion"/>
  </si>
  <si>
    <t>0도</t>
    <phoneticPr fontId="4" type="noConversion"/>
  </si>
  <si>
    <t>칼 저항</t>
    <phoneticPr fontId="4" type="noConversion"/>
  </si>
  <si>
    <t>R4</t>
    <phoneticPr fontId="4" type="noConversion"/>
  </si>
  <si>
    <t>인텍</t>
    <phoneticPr fontId="4" type="noConversion"/>
  </si>
  <si>
    <t>R박스정보</t>
    <phoneticPr fontId="4" type="noConversion"/>
  </si>
  <si>
    <t>R박스 조절 시 최대한 0도~100도 값 안에서 움직이도록 기기를 조작 (예외의 저항값을 PCB가 읽지 않도록 하기 위함)</t>
    <phoneticPr fontId="4" type="noConversion"/>
  </si>
  <si>
    <t>시료1</t>
    <phoneticPr fontId="4" type="noConversion"/>
  </si>
  <si>
    <t>시료2</t>
  </si>
  <si>
    <t xml:space="preserve"> 연 산 부 테 스 트 결 과</t>
    <phoneticPr fontId="4" type="noConversion"/>
  </si>
  <si>
    <t>구경</t>
    <phoneticPr fontId="4" type="noConversion"/>
  </si>
  <si>
    <t>(합격 포인트/총 포인트 )</t>
    <phoneticPr fontId="4" type="noConversion"/>
  </si>
  <si>
    <t>F E E D B A C K</t>
    <phoneticPr fontId="4" type="noConversion"/>
  </si>
  <si>
    <t>연 산 부 TEST</t>
    <phoneticPr fontId="4" type="noConversion"/>
  </si>
  <si>
    <t>결과</t>
    <phoneticPr fontId="4" type="noConversion"/>
  </si>
  <si>
    <t>-</t>
    <phoneticPr fontId="4" type="noConversion"/>
  </si>
  <si>
    <t>합격시료 : 7 / 20 (EA)</t>
    <phoneticPr fontId="4" type="noConversion"/>
  </si>
  <si>
    <t xml:space="preserve"> 저 항 정 보</t>
    <phoneticPr fontId="4" type="noConversion"/>
  </si>
  <si>
    <t>R5</t>
    <phoneticPr fontId="4" type="noConversion"/>
  </si>
  <si>
    <t>참고사항</t>
    <phoneticPr fontId="4" type="noConversion"/>
  </si>
  <si>
    <t>보정 FAIL시 모의펄스 주입/ 유량주입으로 디스플레이 업데이트 후 테스트 진행</t>
    <phoneticPr fontId="4" type="noConversion"/>
  </si>
  <si>
    <t>RT500 동화전자 element only 시트 저항으로 CAL 진행</t>
    <phoneticPr fontId="4" type="noConversion"/>
  </si>
  <si>
    <t>저항정보</t>
    <phoneticPr fontId="4" type="noConversion"/>
  </si>
  <si>
    <t>저항정보</t>
    <phoneticPr fontId="4" type="noConversion"/>
  </si>
  <si>
    <t xml:space="preserve"> 적산열량계</t>
    <phoneticPr fontId="4" type="noConversion"/>
  </si>
  <si>
    <t xml:space="preserve"> 서울연구소</t>
    <phoneticPr fontId="4" type="noConversion"/>
  </si>
  <si>
    <t xml:space="preserve"> 2019-12-18 ~ 2019-12-23</t>
    <phoneticPr fontId="4" type="noConversion"/>
  </si>
  <si>
    <t xml:space="preserve"> PCB 20EA</t>
    <phoneticPr fontId="4" type="noConversion"/>
  </si>
  <si>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감온부 온도 / 유량부 기차/ </t>
    </r>
    <r>
      <rPr>
        <b/>
        <sz val="11"/>
        <color theme="1"/>
        <rFont val="맑은 고딕"/>
        <family val="3"/>
        <charset val="129"/>
        <scheme val="minor"/>
      </rPr>
      <t>연산부 온도</t>
    </r>
    <phoneticPr fontId="4" type="noConversion"/>
  </si>
  <si>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R1 R2 R3 </t>
    </r>
    <r>
      <rPr>
        <b/>
        <sz val="11"/>
        <color theme="1"/>
        <rFont val="맑은 고딕"/>
        <family val="3"/>
        <charset val="129"/>
        <scheme val="minor"/>
      </rPr>
      <t>R4 R5</t>
    </r>
    <phoneticPr fontId="4" type="noConversion"/>
  </si>
  <si>
    <t xml:space="preserve"> CAL : Element only</t>
    <phoneticPr fontId="4" type="noConversion"/>
  </si>
  <si>
    <t xml:space="preserve"> 12 포인트 테스트 : Element only</t>
    <phoneticPr fontId="4" type="noConversion"/>
  </si>
  <si>
    <t xml:space="preserve"> 연 산 부 테 스 트</t>
    <phoneticPr fontId="4" type="noConversion"/>
  </si>
  <si>
    <t>R박스 1</t>
    <phoneticPr fontId="4" type="noConversion"/>
  </si>
  <si>
    <t>R박스 2</t>
  </si>
  <si>
    <t>멀티미터</t>
    <phoneticPr fontId="4" type="noConversion"/>
  </si>
  <si>
    <t>멀티미터</t>
    <phoneticPr fontId="4" type="noConversion"/>
  </si>
  <si>
    <t>0도</t>
    <phoneticPr fontId="4" type="noConversion"/>
  </si>
  <si>
    <t>100도</t>
    <phoneticPr fontId="4" type="noConversion"/>
  </si>
  <si>
    <t>692.23십</t>
    <phoneticPr fontId="4" type="noConversion"/>
  </si>
  <si>
    <t>7도</t>
    <phoneticPr fontId="4" type="noConversion"/>
  </si>
  <si>
    <t>10도</t>
    <phoneticPr fontId="4" type="noConversion"/>
  </si>
  <si>
    <t>548.54십</t>
    <phoneticPr fontId="4" type="noConversion"/>
  </si>
  <si>
    <t>587.22십</t>
    <phoneticPr fontId="4" type="noConversion"/>
  </si>
  <si>
    <t>606.48십</t>
    <phoneticPr fontId="4" type="noConversion"/>
  </si>
  <si>
    <t>25도</t>
    <phoneticPr fontId="4" type="noConversion"/>
  </si>
  <si>
    <t>45도</t>
    <phoneticPr fontId="4" type="noConversion"/>
  </si>
  <si>
    <t>55도</t>
    <phoneticPr fontId="4" type="noConversion"/>
  </si>
  <si>
    <t>5도</t>
    <phoneticPr fontId="4" type="noConversion"/>
  </si>
  <si>
    <t>42도</t>
    <phoneticPr fontId="4" type="noConversion"/>
  </si>
  <si>
    <t>45도</t>
    <phoneticPr fontId="4" type="noConversion"/>
  </si>
  <si>
    <t>60도</t>
    <phoneticPr fontId="4" type="noConversion"/>
  </si>
  <si>
    <t>80도</t>
    <phoneticPr fontId="4" type="noConversion"/>
  </si>
  <si>
    <t>40도</t>
    <phoneticPr fontId="4" type="noConversion"/>
  </si>
  <si>
    <t>90도</t>
    <phoneticPr fontId="4" type="noConversion"/>
  </si>
  <si>
    <t>70도</t>
    <phoneticPr fontId="4" type="noConversion"/>
  </si>
  <si>
    <t>50도</t>
    <phoneticPr fontId="4" type="noConversion"/>
  </si>
  <si>
    <t>615.십일20</t>
    <phoneticPr fontId="4" type="noConversion"/>
  </si>
  <si>
    <t>596.87십</t>
    <phoneticPr fontId="4" type="noConversion"/>
  </si>
  <si>
    <t>R1</t>
    <phoneticPr fontId="4" type="noConversion"/>
  </si>
  <si>
    <t>R2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</si>
</sst>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;[Red]\-0.000\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1"/>
      <color indexed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8"/>
      <color rgb="FF00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</font>
    <font>
      <sz val="11"/>
      <color indexed="8"/>
      <name val="돋움"/>
      <family val="3"/>
      <charset val="129"/>
    </font>
    <font>
      <sz val="11"/>
      <color indexed="8"/>
      <name val="맑은 고딕"/>
      <family val="3"/>
    </font>
    <font>
      <b/>
      <sz val="11"/>
      <color rgb="FFFF000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6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18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1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3" fillId="0" borderId="14" xfId="0" applyFont="1" applyBorder="1">
      <alignment vertical="center"/>
    </xf>
    <xf numFmtId="0" fontId="0" fillId="0" borderId="16" xfId="0" applyBorder="1">
      <alignment vertical="center"/>
    </xf>
    <xf numFmtId="0" fontId="13" fillId="0" borderId="18" xfId="0" applyFont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" xfId="0" applyBorder="1" applyAlignment="1">
      <alignment horizontal="center" vertical="center"/>
    </xf>
    <xf numFmtId="177" fontId="14" fillId="2" borderId="16" xfId="0" applyNumberFormat="1" applyFont="1" applyFill="1" applyBorder="1" applyAlignment="1">
      <alignment horizontal="center" vertical="center"/>
    </xf>
    <xf numFmtId="177" fontId="14" fillId="2" borderId="19" xfId="0" applyNumberFormat="1" applyFont="1" applyFill="1" applyBorder="1" applyAlignment="1">
      <alignment horizontal="center" vertical="center"/>
    </xf>
    <xf numFmtId="177" fontId="14" fillId="0" borderId="10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2" borderId="26" xfId="0" applyNumberFormat="1" applyFont="1" applyFill="1" applyBorder="1" applyAlignment="1">
      <alignment horizontal="center" vertical="center"/>
    </xf>
    <xf numFmtId="177" fontId="14" fillId="2" borderId="29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77" fontId="14" fillId="0" borderId="47" xfId="0" applyNumberFormat="1" applyFont="1" applyBorder="1" applyAlignment="1">
      <alignment horizontal="center" vertical="center"/>
    </xf>
    <xf numFmtId="177" fontId="14" fillId="2" borderId="48" xfId="0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0" borderId="34" xfId="0" applyBorder="1">
      <alignment vertical="center"/>
    </xf>
    <xf numFmtId="0" fontId="0" fillId="4" borderId="0" xfId="0" applyFill="1">
      <alignment vertical="center"/>
    </xf>
    <xf numFmtId="0" fontId="15" fillId="0" borderId="41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5" fillId="0" borderId="57" xfId="0" applyFont="1" applyBorder="1">
      <alignment vertical="center"/>
    </xf>
    <xf numFmtId="0" fontId="15" fillId="0" borderId="33" xfId="0" applyFont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47" xfId="0" applyFont="1" applyFill="1" applyBorder="1" applyAlignment="1">
      <alignment horizontal="center" vertical="center"/>
    </xf>
    <xf numFmtId="0" fontId="19" fillId="5" borderId="48" xfId="0" applyFont="1" applyFill="1" applyBorder="1" applyAlignment="1">
      <alignment horizontal="center" vertical="center"/>
    </xf>
    <xf numFmtId="177" fontId="18" fillId="5" borderId="47" xfId="0" applyNumberFormat="1" applyFont="1" applyFill="1" applyBorder="1" applyAlignment="1">
      <alignment horizontal="center" vertical="center"/>
    </xf>
    <xf numFmtId="177" fontId="18" fillId="5" borderId="49" xfId="0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177" fontId="18" fillId="0" borderId="47" xfId="0" applyNumberFormat="1" applyFont="1" applyBorder="1" applyAlignment="1">
      <alignment horizontal="center" vertical="center"/>
    </xf>
    <xf numFmtId="177" fontId="18" fillId="2" borderId="48" xfId="0" applyNumberFormat="1" applyFont="1" applyFill="1" applyBorder="1" applyAlignment="1">
      <alignment horizontal="center" vertical="center"/>
    </xf>
    <xf numFmtId="177" fontId="18" fillId="2" borderId="47" xfId="0" applyNumberFormat="1" applyFont="1" applyFill="1" applyBorder="1" applyAlignment="1">
      <alignment horizontal="center" vertical="center"/>
    </xf>
    <xf numFmtId="177" fontId="18" fillId="2" borderId="49" xfId="0" applyNumberFormat="1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177" fontId="18" fillId="0" borderId="14" xfId="0" applyNumberFormat="1" applyFont="1" applyBorder="1" applyAlignment="1">
      <alignment horizontal="center" vertical="center"/>
    </xf>
    <xf numFmtId="177" fontId="18" fillId="2" borderId="26" xfId="0" applyNumberFormat="1" applyFont="1" applyFill="1" applyBorder="1" applyAlignment="1">
      <alignment horizontal="center" vertical="center"/>
    </xf>
    <xf numFmtId="177" fontId="18" fillId="2" borderId="14" xfId="0" applyNumberFormat="1" applyFont="1" applyFill="1" applyBorder="1" applyAlignment="1">
      <alignment horizontal="center" vertical="center"/>
    </xf>
    <xf numFmtId="177" fontId="18" fillId="2" borderId="16" xfId="0" applyNumberFormat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177" fontId="18" fillId="0" borderId="18" xfId="0" applyNumberFormat="1" applyFont="1" applyBorder="1" applyAlignment="1">
      <alignment horizontal="center" vertical="center"/>
    </xf>
    <xf numFmtId="177" fontId="18" fillId="2" borderId="29" xfId="0" applyNumberFormat="1" applyFont="1" applyFill="1" applyBorder="1" applyAlignment="1">
      <alignment horizontal="center" vertical="center"/>
    </xf>
    <xf numFmtId="177" fontId="18" fillId="2" borderId="18" xfId="0" applyNumberFormat="1" applyFont="1" applyFill="1" applyBorder="1" applyAlignment="1">
      <alignment horizontal="center" vertical="center"/>
    </xf>
    <xf numFmtId="177" fontId="18" fillId="2" borderId="19" xfId="0" applyNumberFormat="1" applyFont="1" applyFill="1" applyBorder="1" applyAlignment="1">
      <alignment horizontal="center" vertical="center"/>
    </xf>
    <xf numFmtId="0" fontId="17" fillId="0" borderId="6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3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0" fontId="18" fillId="0" borderId="61" xfId="0" applyFont="1" applyBorder="1" applyAlignment="1">
      <alignment horizontal="center" vertical="center"/>
    </xf>
    <xf numFmtId="0" fontId="1" fillId="0" borderId="26" xfId="0" applyFont="1" applyBorder="1" applyAlignment="1">
      <alignment horizontal="left" vertical="center"/>
    </xf>
    <xf numFmtId="0" fontId="8" fillId="0" borderId="0" xfId="2" applyFont="1" applyFill="1" applyBorder="1" applyAlignment="1" applyProtection="1">
      <alignment horizontal="center" vertical="center"/>
      <protection hidden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14" fontId="0" fillId="0" borderId="26" xfId="0" applyNumberForma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53" xfId="0" applyBorder="1" applyAlignment="1">
      <alignment horizontal="left" vertical="center" wrapText="1"/>
    </xf>
    <xf numFmtId="0" fontId="0" fillId="0" borderId="54" xfId="0" applyBorder="1" applyAlignment="1">
      <alignment horizontal="left" vertical="center" wrapText="1"/>
    </xf>
    <xf numFmtId="0" fontId="0" fillId="0" borderId="46" xfId="0" applyBorder="1" applyAlignment="1">
      <alignment horizontal="left" vertical="center" wrapText="1"/>
    </xf>
    <xf numFmtId="0" fontId="0" fillId="0" borderId="48" xfId="0" applyBorder="1" applyAlignment="1">
      <alignment horizontal="left" vertical="center" wrapText="1"/>
    </xf>
    <xf numFmtId="0" fontId="0" fillId="0" borderId="55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0" fillId="0" borderId="52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0" fillId="0" borderId="47" xfId="0" applyNumberFormat="1" applyFont="1" applyBorder="1" applyAlignment="1">
      <alignment horizontal="center" vertical="center"/>
    </xf>
    <xf numFmtId="177" fontId="0" fillId="2" borderId="48" xfId="0" applyNumberFormat="1" applyFont="1" applyFill="1" applyBorder="1" applyAlignment="1">
      <alignment horizontal="center" vertical="center"/>
    </xf>
    <xf numFmtId="177" fontId="0" fillId="0" borderId="14" xfId="0" applyNumberFormat="1" applyFont="1" applyBorder="1" applyAlignment="1">
      <alignment horizontal="center" vertical="center"/>
    </xf>
    <xf numFmtId="177" fontId="0" fillId="2" borderId="26" xfId="0" applyNumberFormat="1" applyFont="1" applyFill="1" applyBorder="1" applyAlignment="1">
      <alignment horizontal="center" vertical="center"/>
    </xf>
    <xf numFmtId="177" fontId="0" fillId="0" borderId="18" xfId="0" applyNumberFormat="1" applyFont="1" applyBorder="1" applyAlignment="1">
      <alignment horizontal="center" vertical="center"/>
    </xf>
    <xf numFmtId="177" fontId="0" fillId="2" borderId="29" xfId="0" applyNumberFormat="1" applyFont="1" applyFill="1" applyBorder="1" applyAlignment="1">
      <alignment horizontal="center" vertical="center"/>
    </xf>
  </cellXfs>
  <cellStyles count="264">
    <cellStyle name="Excel Built-in Normal" xfId="1"/>
    <cellStyle name="표준" xfId="0" builtinId="0"/>
    <cellStyle name="표준 2" xfId="2"/>
    <cellStyle name="표준 2 2" xfId="3"/>
    <cellStyle name="표준 2 3" xfId="4"/>
    <cellStyle name="표준 3" xfId="5"/>
    <cellStyle name="표준 3 2" xfId="6"/>
    <cellStyle name="표준 4" xfId="7"/>
    <cellStyle name="표준 4 2" xfId="8"/>
    <cellStyle name="표준 4 2 2" xfId="9"/>
    <cellStyle name="표준 4 2 2 2" xfId="10"/>
    <cellStyle name="표준 4 2 2 2 2" xfId="11"/>
    <cellStyle name="표준 4 2 2 2 2 2" xfId="12"/>
    <cellStyle name="표준 4 2 2 2 2 3" xfId="13"/>
    <cellStyle name="표준 4 2 2 2 2 3 2" xfId="14"/>
    <cellStyle name="표준 4 2 2 2 3" xfId="15"/>
    <cellStyle name="표준 4 2 2 3" xfId="16"/>
    <cellStyle name="표준 4 2 2_수도 MW_40" xfId="17"/>
    <cellStyle name="표준 4 2 3" xfId="18"/>
    <cellStyle name="표준 4 2 3 2" xfId="19"/>
    <cellStyle name="표준 4 2 3 2 2" xfId="20"/>
    <cellStyle name="표준 4 2 3 2 2 2" xfId="21"/>
    <cellStyle name="표준 4 2 3 2 2 2 10" xfId="22"/>
    <cellStyle name="표준 4 2 3 2 2 2 10 2" xfId="23"/>
    <cellStyle name="표준 4 2 3 2 2 2 11" xfId="24"/>
    <cellStyle name="표준 4 2 3 2 2 2 2" xfId="25"/>
    <cellStyle name="표준 4 2 3 2 2 2 3" xfId="26"/>
    <cellStyle name="표준 4 2 3 2 2 2 3 2" xfId="27"/>
    <cellStyle name="표준 4 2 3 2 2 2 3 2 2" xfId="28"/>
    <cellStyle name="표준 4 2 3 2 2 2 3 2 2 2" xfId="29"/>
    <cellStyle name="표준 4 2 3 2 2 2 3 3" xfId="30"/>
    <cellStyle name="표준 4 2 3 2 2 2 3 3 2" xfId="31"/>
    <cellStyle name="표준 4 2 3 2 2 2 3 3 3" xfId="32"/>
    <cellStyle name="표준 4 2 3 2 2 2 3 3 3 2" xfId="33"/>
    <cellStyle name="표준 4 2 3 2 2 2 3 3 3 2 2" xfId="34"/>
    <cellStyle name="표준 4 2 3 2 2 2 3 3 3 2 2 2" xfId="35"/>
    <cellStyle name="표준 4 2 3 2 2 2 3 3 3 2 2 2 2" xfId="222"/>
    <cellStyle name="표준 4 2 3 2 2 2 3 3 3 2 2 3" xfId="221"/>
    <cellStyle name="표준 4 2 3 2 2 2 3 3 3 3" xfId="36"/>
    <cellStyle name="표준 4 2 3 2 2 2 3 3 3 3 2" xfId="37"/>
    <cellStyle name="표준 4 2 3 2 2 2 3 3 3 3 2 2" xfId="224"/>
    <cellStyle name="표준 4 2 3 2 2 2 3 3 3 3 3" xfId="38"/>
    <cellStyle name="표준 4 2 3 2 2 2 3 3 3 3 3 2" xfId="225"/>
    <cellStyle name="표준 4 2 3 2 2 2 3 3 3 3 4" xfId="223"/>
    <cellStyle name="표준 4 2 3 2 2 2 3 3 4" xfId="39"/>
    <cellStyle name="표준 4 2 3 2 2 2 4" xfId="40"/>
    <cellStyle name="표준 4 2 3 2 2 2 4 2" xfId="41"/>
    <cellStyle name="표준 4 2 3 2 2 2 4 3" xfId="42"/>
    <cellStyle name="표준 4 2 3 2 2 2 4 3 2" xfId="43"/>
    <cellStyle name="표준 4 2 3 2 2 2 4 3 2 2" xfId="44"/>
    <cellStyle name="표준 4 2 3 2 2 2 4 3 2 2 2" xfId="45"/>
    <cellStyle name="표준 4 2 3 2 2 2 4 3 2 2 3" xfId="226"/>
    <cellStyle name="표준 4 2 3 2 2 2 4 3 3" xfId="46"/>
    <cellStyle name="표준 4 2 3 2 2 2 4 3 3 2" xfId="227"/>
    <cellStyle name="표준 4 2 3 2 2 2 5" xfId="47"/>
    <cellStyle name="표준 4 2 3 2 2 2 6" xfId="48"/>
    <cellStyle name="표준 4 2 3 2 2 2 6 2" xfId="49"/>
    <cellStyle name="표준 4 2 3 2 2 2 6 2 2" xfId="50"/>
    <cellStyle name="표준 4 2 3 2 2 2 6 2 2 2" xfId="51"/>
    <cellStyle name="표준 4 2 3 2 2 2 6 2 2 3" xfId="52"/>
    <cellStyle name="표준 4 2 3 2 2 2 6 2 2 4" xfId="53"/>
    <cellStyle name="표준 4 2 3 2 2 2 6 2 2 4 2" xfId="228"/>
    <cellStyle name="표준 4 2 3 2 2 2 6 2 2 4 2 2" xfId="54"/>
    <cellStyle name="표준 4 2 3 2 2 2 6 2 2 4 2 2 2" xfId="229"/>
    <cellStyle name="표준 4 2 3 2 2 2 7" xfId="55"/>
    <cellStyle name="표준 4 2 3 2 2 2 7 2" xfId="56"/>
    <cellStyle name="표준 4 2 3 2 2 2 7 3" xfId="57"/>
    <cellStyle name="표준 4 2 3 2 2 2 7 3 2" xfId="58"/>
    <cellStyle name="표준 4 2 3 2 2 2 7 3 2 2" xfId="59"/>
    <cellStyle name="표준 4 2 3 2 2 2 7 3 2 2 2" xfId="60"/>
    <cellStyle name="표준 4 2 3 2 2 2 7 3 3" xfId="61"/>
    <cellStyle name="표준 4 2 3 2 2 2 7 3 3 2" xfId="230"/>
    <cellStyle name="표준 4 2 3 2 2 2 7 3 4" xfId="62"/>
    <cellStyle name="표준 4 2 3 2 2 2 8" xfId="63"/>
    <cellStyle name="표준 4 2 3 2 2 2 8 2" xfId="64"/>
    <cellStyle name="표준 4 2 3 2 2 2 8 2 2" xfId="65"/>
    <cellStyle name="표준 4 2 3 2 2 2 8 2 2 2" xfId="66"/>
    <cellStyle name="표준 4 2 3 2 2 2 8 2 2 2 2" xfId="232"/>
    <cellStyle name="표준 4 2 3 2 2 2 8 2 2 3" xfId="231"/>
    <cellStyle name="표준 4 2 3 2 2 2 8 3" xfId="67"/>
    <cellStyle name="표준 4 2 3 2 2 2 9" xfId="68"/>
    <cellStyle name="표준 4 2 3 2 3" xfId="69"/>
    <cellStyle name="표준 4 2 3 2 4" xfId="70"/>
    <cellStyle name="표준 4 2 3 2 4 2" xfId="71"/>
    <cellStyle name="표준 4 2 3 2 5" xfId="72"/>
    <cellStyle name="표준 4 2 3 2 5 2" xfId="73"/>
    <cellStyle name="표준 4 2 3 2 5 2 10" xfId="74"/>
    <cellStyle name="표준 4 2 3 2 5 2 10 2" xfId="75"/>
    <cellStyle name="표준 4 2 3 2 5 2 2" xfId="76"/>
    <cellStyle name="표준 4 2 3 2 5 2 2 2" xfId="77"/>
    <cellStyle name="표준 4 2 3 2 5 2 2 2 2" xfId="78"/>
    <cellStyle name="표준 4 2 3 2 5 2 2 2 2 2" xfId="79"/>
    <cellStyle name="표준 4 2 3 2 5 2 2 2 2 2 2" xfId="80"/>
    <cellStyle name="표준 4 2 3 2 5 2 2 2 2 2 3" xfId="81"/>
    <cellStyle name="표준 4 2 3 2 5 2 2 2 2 2 4" xfId="82"/>
    <cellStyle name="표준 4 2 3 2 5 2 2 2 2 2 4 2" xfId="233"/>
    <cellStyle name="표준 4 2 3 2 5 2 2 2 2 2 4 2 2" xfId="83"/>
    <cellStyle name="표준 4 2 3 2 5 2 2 2 2 2 4 2 2 2" xfId="234"/>
    <cellStyle name="표준 4 2 3 2 5 2 2 2 3" xfId="84"/>
    <cellStyle name="표준 4 2 3 2 5 2 2 2 3 2" xfId="85"/>
    <cellStyle name="표준 4 2 3 2 5 2 2 2 3 3" xfId="86"/>
    <cellStyle name="표준 4 2 3 2 5 2 2 2 4" xfId="87"/>
    <cellStyle name="표준 4 2 3 2 5 2 2 3" xfId="88"/>
    <cellStyle name="표준 4 2 3 2 5 2 2 3 2" xfId="89"/>
    <cellStyle name="표준 4 2 3 2 5 2 2 3 2 2" xfId="90"/>
    <cellStyle name="표준 4 2 3 2 5 2 2 4" xfId="91"/>
    <cellStyle name="표준 4 2 3 2 5 2 2 4 2" xfId="92"/>
    <cellStyle name="표준 4 2 3 2 5 2 2 4 2 2" xfId="93"/>
    <cellStyle name="표준 4 2 3 2 5 2 2 4 2 2 2" xfId="94"/>
    <cellStyle name="표준 4 2 3 2 5 2 2 4 2 2 2 2" xfId="236"/>
    <cellStyle name="표준 4 2 3 2 5 2 2 4 2 2 3" xfId="235"/>
    <cellStyle name="표준 4 2 3 2 5 2 2 4 3" xfId="95"/>
    <cellStyle name="표준 4 2 3 2 5 2 2 4 4" xfId="96"/>
    <cellStyle name="표준 4 2 3 2 5 2 2 4 4 2" xfId="237"/>
    <cellStyle name="표준 4 2 3 2 5 2 2 4 5" xfId="97"/>
    <cellStyle name="표준 4 2 3 2 5 2 3" xfId="98"/>
    <cellStyle name="표준 4 2 3 2 5 2 3 2" xfId="99"/>
    <cellStyle name="표준 4 2 3 2 5 2 3 3" xfId="100"/>
    <cellStyle name="표준 4 2 3 2 5 2 3 3 2" xfId="101"/>
    <cellStyle name="표준 4 2 3 2 5 2 3 3 2 2" xfId="102"/>
    <cellStyle name="표준 4 2 3 2 5 2 3 3 2 2 2" xfId="103"/>
    <cellStyle name="표준 4 2 3 2 5 2 3 3 2 2 3" xfId="238"/>
    <cellStyle name="표준 4 2 3 2 5 2 3 3 3" xfId="104"/>
    <cellStyle name="표준 4 2 3 2 5 2 3 3 3 2" xfId="239"/>
    <cellStyle name="표준 4 2 3 2 5 2 4" xfId="105"/>
    <cellStyle name="표준 4 2 3 2 5 2 5" xfId="106"/>
    <cellStyle name="표준 4 2 3 2 5 2 5 2" xfId="107"/>
    <cellStyle name="표준 4 2 3 2 5 2 5 2 2" xfId="108"/>
    <cellStyle name="표준 4 2 3 2 5 2 5 2 2 2" xfId="109"/>
    <cellStyle name="표준 4 2 3 2 5 2 5 2 2 2 2" xfId="110"/>
    <cellStyle name="표준 4 2 3 2 5 2 5 2 3" xfId="111"/>
    <cellStyle name="표준 4 2 3 2 5 2 5 2 3 2" xfId="240"/>
    <cellStyle name="표준 4 2 3 2 5 2 5 2 4" xfId="112"/>
    <cellStyle name="표준 4 2 3 2 5 2 5 3" xfId="113"/>
    <cellStyle name="표준 4 2 3 2 5 2 6" xfId="114"/>
    <cellStyle name="표준 4 2 3 2 5 2 6 2" xfId="115"/>
    <cellStyle name="표준 4 2 3 2 5 2 6 2 2" xfId="116"/>
    <cellStyle name="표준 4 2 3 2 5 2 7" xfId="117"/>
    <cellStyle name="표준 4 2 3 2 5 2 8" xfId="118"/>
    <cellStyle name="표준 4 2 3 2 5 2 8 2" xfId="119"/>
    <cellStyle name="표준 4 2 3 2 5 2 8 2 2" xfId="241"/>
    <cellStyle name="표준 4 2 3 2 5 2 9" xfId="120"/>
    <cellStyle name="표준 4 2 3 2 5 2 9 2" xfId="121"/>
    <cellStyle name="표준 4 2 3 2 5 2 9 3" xfId="122"/>
    <cellStyle name="표준 4 2 3 2 5 2 9 3 2" xfId="123"/>
    <cellStyle name="표준 4 2 3 2 5 2 9 3 2 2" xfId="243"/>
    <cellStyle name="표준 4 2 3 2 5 2 9 3 3" xfId="242"/>
    <cellStyle name="표준 4 2 3 2 5 3" xfId="124"/>
    <cellStyle name="표준 4 2 3 2 6" xfId="125"/>
    <cellStyle name="표준 4 2 3 2_수도 MW_40" xfId="126"/>
    <cellStyle name="표준 4 2 3 3" xfId="127"/>
    <cellStyle name="표준 4 2 3 3 2" xfId="128"/>
    <cellStyle name="표준 4 2 3 3 2 10" xfId="129"/>
    <cellStyle name="표준 4 2 3 3 2 2" xfId="130"/>
    <cellStyle name="표준 4 2 3 3 2 2 2" xfId="131"/>
    <cellStyle name="표준 4 2 3 3 2 2 2 2" xfId="132"/>
    <cellStyle name="표준 4 2 3 3 2 2 2 2 2" xfId="133"/>
    <cellStyle name="표준 4 2 3 3 2 2 2 2 2 2" xfId="134"/>
    <cellStyle name="표준 4 2 3 3 2 2 2 2 2 3" xfId="135"/>
    <cellStyle name="표준 4 2 3 3 2 2 2 2 2 4" xfId="136"/>
    <cellStyle name="표준 4 2 3 3 2 2 2 2 2 4 2" xfId="244"/>
    <cellStyle name="표준 4 2 3 3 2 2 2 2 2 4 2 2" xfId="137"/>
    <cellStyle name="표준 4 2 3 3 2 2 2 2 2 4 2 2 2" xfId="245"/>
    <cellStyle name="표준 4 2 3 3 2 2 2 3" xfId="138"/>
    <cellStyle name="표준 4 2 3 3 2 2 2 3 2" xfId="139"/>
    <cellStyle name="표준 4 2 3 3 2 2 2 3 3" xfId="140"/>
    <cellStyle name="표준 4 2 3 3 2 2 2 3 4" xfId="141"/>
    <cellStyle name="표준 4 2 3 3 2 2 2 3 4 2" xfId="142"/>
    <cellStyle name="표준 4 2 3 3 2 2 2 3 4 2 2" xfId="143"/>
    <cellStyle name="표준 4 2 3 3 2 2 2 3 4 2 2 2" xfId="144"/>
    <cellStyle name="표준 4 2 3 3 2 2 2 3 4 2 2 2 2" xfId="247"/>
    <cellStyle name="표준 4 2 3 3 2 2 2 3 4 2 2 3" xfId="246"/>
    <cellStyle name="표준 4 2 3 3 2 2 2 3 4 3" xfId="145"/>
    <cellStyle name="표준 4 2 3 3 2 2 2 3 4 3 2" xfId="146"/>
    <cellStyle name="표준 4 2 3 3 2 2 2 3 4 3 2 2" xfId="147"/>
    <cellStyle name="표준 4 2 3 3 2 2 2 3 4 3 2 2 2" xfId="250"/>
    <cellStyle name="표준 4 2 3 3 2 2 2 3 4 3 2 3" xfId="249"/>
    <cellStyle name="표준 4 2 3 3 2 2 2 3 4 3 3" xfId="148"/>
    <cellStyle name="표준 4 2 3 3 2 2 2 3 4 3 3 2" xfId="251"/>
    <cellStyle name="표준 4 2 3 3 2 2 2 3 4 3 4" xfId="248"/>
    <cellStyle name="표준 4 2 3 3 2 2 2 4" xfId="149"/>
    <cellStyle name="표준 4 2 3 3 2 2 3" xfId="150"/>
    <cellStyle name="표준 4 2 3 3 2 2 3 2" xfId="151"/>
    <cellStyle name="표준 4 2 3 3 2 2 3 2 2" xfId="152"/>
    <cellStyle name="표준 4 2 3 3 2 2 4" xfId="153"/>
    <cellStyle name="표준 4 2 3 3 2 2 4 2" xfId="154"/>
    <cellStyle name="표준 4 2 3 3 2 2 4 2 2" xfId="155"/>
    <cellStyle name="표준 4 2 3 3 2 2 4 2 2 2" xfId="156"/>
    <cellStyle name="표준 4 2 3 3 2 2 4 2 2 2 2" xfId="253"/>
    <cellStyle name="표준 4 2 3 3 2 2 4 2 2 3" xfId="252"/>
    <cellStyle name="표준 4 2 3 3 2 2 4 3" xfId="157"/>
    <cellStyle name="표준 4 2 3 3 2 2 4 4" xfId="158"/>
    <cellStyle name="표준 4 2 3 3 2 2 4 4 2" xfId="254"/>
    <cellStyle name="표준 4 2 3 3 2 2 4 5" xfId="159"/>
    <cellStyle name="표준 4 2 3 3 2 3" xfId="160"/>
    <cellStyle name="표준 4 2 3 3 2 3 2" xfId="161"/>
    <cellStyle name="표준 4 2 3 3 2 3 3" xfId="162"/>
    <cellStyle name="표준 4 2 3 3 2 3 3 2" xfId="163"/>
    <cellStyle name="표준 4 2 3 3 2 3 3 2 2" xfId="164"/>
    <cellStyle name="표준 4 2 3 3 2 3 3 2 2 2" xfId="165"/>
    <cellStyle name="표준 4 2 3 3 2 3 3 2 2 3" xfId="255"/>
    <cellStyle name="표준 4 2 3 3 2 3 3 3" xfId="166"/>
    <cellStyle name="표준 4 2 3 3 2 3 3 3 2" xfId="256"/>
    <cellStyle name="표준 4 2 3 3 2 4" xfId="167"/>
    <cellStyle name="표준 4 2 3 3 2 4 2" xfId="168"/>
    <cellStyle name="표준 4 2 3 3 2 4 3" xfId="169"/>
    <cellStyle name="표준 4 2 3 3 2 5" xfId="170"/>
    <cellStyle name="표준 4 2 3 3 2 5 2" xfId="171"/>
    <cellStyle name="표준 4 2 3 3 2 5 3" xfId="172"/>
    <cellStyle name="표준 4 2 3 3 2 5 3 2" xfId="173"/>
    <cellStyle name="표준 4 2 3 3 2 5 3 2 2" xfId="174"/>
    <cellStyle name="표준 4 2 3 3 2 5 3 2 2 2" xfId="175"/>
    <cellStyle name="표준 4 2 3 3 2 5 3 3" xfId="176"/>
    <cellStyle name="표준 4 2 3 3 2 5 3 3 2" xfId="257"/>
    <cellStyle name="표준 4 2 3 3 2 5 3 4" xfId="177"/>
    <cellStyle name="표준 4 2 3 3 2 5 4" xfId="178"/>
    <cellStyle name="표준 4 2 3 3 2 6" xfId="179"/>
    <cellStyle name="표준 4 2 3 3 2 7" xfId="180"/>
    <cellStyle name="표준 4 2 3 3 2 7 2" xfId="181"/>
    <cellStyle name="표준 4 2 3 3 2 7 2 2" xfId="258"/>
    <cellStyle name="표준 4 2 3 3 2 8" xfId="182"/>
    <cellStyle name="표준 4 2 3 3 2 8 2" xfId="183"/>
    <cellStyle name="표준 4 2 3 3 2 8 3" xfId="184"/>
    <cellStyle name="표준 4 2 3 3 2 8 3 2" xfId="185"/>
    <cellStyle name="표준 4 2 3 3 2 8 3 2 2" xfId="260"/>
    <cellStyle name="표준 4 2 3 3 2 8 3 3" xfId="259"/>
    <cellStyle name="표준 4 2 3 3 2 9" xfId="186"/>
    <cellStyle name="표준 4 2 3 3 2 9 2" xfId="187"/>
    <cellStyle name="표준 4 2 3 4" xfId="188"/>
    <cellStyle name="표준 4 2 3 4 2" xfId="189"/>
    <cellStyle name="표준 4 2 3 5" xfId="190"/>
    <cellStyle name="표준 4 2 3 5 2" xfId="191"/>
    <cellStyle name="표준 4 2 3 5 2 2" xfId="192"/>
    <cellStyle name="표준 4 2 3 5 2 2 2" xfId="193"/>
    <cellStyle name="표준 4 2 3 5 2 2 3" xfId="194"/>
    <cellStyle name="표준 4 2 3 5 2 2 3 2" xfId="195"/>
    <cellStyle name="표준 4 2 3 5 2 2 3 3" xfId="196"/>
    <cellStyle name="표준 4 2 3 5 2 2 3 3 2" xfId="197"/>
    <cellStyle name="표준 4 2 3 5 2 2 3 3 2 2" xfId="198"/>
    <cellStyle name="표준 4 2 3 5 2 2 3 3 2 3" xfId="199"/>
    <cellStyle name="표준 4 2 3 5 2 2 3 3 2 3 2" xfId="200"/>
    <cellStyle name="표준 4 2 3 5 2 2 3 3 2 3 3" xfId="261"/>
    <cellStyle name="표준 4 2 3 5 2 2 3 4" xfId="201"/>
    <cellStyle name="표준 4 2 3 5 2 2 3 4 2" xfId="202"/>
    <cellStyle name="표준 4 2 3 5 2 2 3 4 3" xfId="262"/>
    <cellStyle name="표준 4 2 3 5 2 2 4" xfId="203"/>
    <cellStyle name="표준 4 2 3 5 2 2 4 2" xfId="204"/>
    <cellStyle name="표준 4 2 3 5 2 2 4 3" xfId="205"/>
    <cellStyle name="표준 4 2 3 5 2 2 4 3 2" xfId="206"/>
    <cellStyle name="표준 4 2 3 5 2 2 4 3 2 2" xfId="207"/>
    <cellStyle name="표준 4 2 3 5 2 2 4 3 2 3" xfId="208"/>
    <cellStyle name="표준 4 2 3 5 2 2 4 3 2 3 2" xfId="209"/>
    <cellStyle name="표준 4 2 3 5 2 2 4 3 2 3 3" xfId="263"/>
    <cellStyle name="표준 4 2 3 5 2 2 4 3 3" xfId="210"/>
    <cellStyle name="표준 4 2 3 5 2 2 4 4" xfId="211"/>
    <cellStyle name="표준 4 2 3_수도 MW_40" xfId="212"/>
    <cellStyle name="표준 4 2 4" xfId="213"/>
    <cellStyle name="표준 4 2 4 2" xfId="214"/>
    <cellStyle name="표준 4 2 5" xfId="215"/>
    <cellStyle name="표준 4 2_수도 MW_40" xfId="216"/>
    <cellStyle name="표준 4 3" xfId="217"/>
    <cellStyle name="표준 4 3 2" xfId="218"/>
    <cellStyle name="표준 4 4" xfId="219"/>
    <cellStyle name="표준 4_수도 MW_40" xfId="220"/>
  </cellStyles>
  <dxfs count="5"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rgb="FF0070C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topLeftCell="A2" zoomScale="70" zoomScaleNormal="70" workbookViewId="0">
      <selection activeCell="E28" sqref="E28:K29"/>
    </sheetView>
  </sheetViews>
  <sheetFormatPr defaultRowHeight="17.399999999999999" x14ac:dyDescent="0.4"/>
  <cols>
    <col min="1" max="2" width="3.296875" style="1" customWidth="1"/>
    <col min="3" max="3" width="3.5" style="1" customWidth="1"/>
    <col min="4" max="4" width="14.8984375" customWidth="1"/>
    <col min="5" max="5" width="21" bestFit="1" customWidth="1"/>
    <col min="12" max="12" width="3.3984375" customWidth="1"/>
    <col min="13" max="18" width="3.3984375" style="1" customWidth="1"/>
    <col min="19" max="19" width="3.3984375" customWidth="1"/>
    <col min="20" max="20" width="3.3984375" style="14" customWidth="1"/>
    <col min="21" max="21" width="8.59765625" style="14" bestFit="1" customWidth="1"/>
    <col min="22" max="22" width="9.296875" style="14" customWidth="1"/>
    <col min="23" max="23" width="8.3984375" bestFit="1" customWidth="1"/>
    <col min="24" max="24" width="9.296875" customWidth="1"/>
    <col min="25" max="25" width="8.8984375" customWidth="1"/>
    <col min="26" max="26" width="9.796875" customWidth="1"/>
    <col min="27" max="28" width="8.3984375" bestFit="1" customWidth="1"/>
    <col min="29" max="30" width="9.19921875" customWidth="1"/>
    <col min="31" max="36" width="5.5" customWidth="1"/>
  </cols>
  <sheetData>
    <row r="1" spans="4:30" s="1" customFormat="1" x14ac:dyDescent="0.4">
      <c r="T1" s="14"/>
      <c r="U1" s="14"/>
      <c r="V1" s="14"/>
    </row>
    <row r="2" spans="4:30" s="1" customFormat="1" ht="17.399999999999999" customHeight="1" x14ac:dyDescent="0.4">
      <c r="D2" s="104" t="s">
        <v>6</v>
      </c>
      <c r="E2" s="104"/>
      <c r="F2" s="104"/>
      <c r="G2" s="104"/>
      <c r="H2" s="104"/>
      <c r="I2" s="104"/>
      <c r="J2" s="104"/>
      <c r="K2" s="104"/>
      <c r="T2" s="90" t="s">
        <v>81</v>
      </c>
      <c r="U2" s="90"/>
      <c r="V2" s="90"/>
      <c r="W2" s="90"/>
      <c r="X2" s="90"/>
      <c r="Y2" s="90"/>
      <c r="Z2" s="90"/>
      <c r="AA2" s="90"/>
      <c r="AB2" s="90"/>
      <c r="AC2" s="90"/>
      <c r="AD2" s="90"/>
    </row>
    <row r="3" spans="4:30" s="1" customFormat="1" ht="18" customHeight="1" thickBot="1" x14ac:dyDescent="0.45">
      <c r="D3" s="104"/>
      <c r="E3" s="104"/>
      <c r="F3" s="104"/>
      <c r="G3" s="104"/>
      <c r="H3" s="104"/>
      <c r="I3" s="104"/>
      <c r="J3" s="104"/>
      <c r="K3" s="104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</row>
    <row r="4" spans="4:30" ht="18" thickBot="1" x14ac:dyDescent="0.45">
      <c r="D4" s="8" t="s">
        <v>2</v>
      </c>
      <c r="E4" s="105" t="s">
        <v>3</v>
      </c>
      <c r="F4" s="106"/>
      <c r="G4" s="106"/>
      <c r="H4" s="106"/>
      <c r="I4" s="106"/>
      <c r="J4" s="106"/>
      <c r="K4" s="107"/>
      <c r="T4" s="61"/>
      <c r="U4" s="62" t="s">
        <v>44</v>
      </c>
      <c r="V4" s="89" t="s">
        <v>43</v>
      </c>
      <c r="W4" s="101" t="s">
        <v>40</v>
      </c>
      <c r="X4" s="102"/>
      <c r="Y4" s="101" t="s">
        <v>41</v>
      </c>
      <c r="Z4" s="102"/>
      <c r="AA4" s="101" t="s">
        <v>42</v>
      </c>
      <c r="AB4" s="102"/>
      <c r="AC4" s="99"/>
      <c r="AD4" s="100"/>
    </row>
    <row r="5" spans="4:30" s="1" customFormat="1" ht="18" thickTop="1" x14ac:dyDescent="0.4">
      <c r="D5" s="7" t="s">
        <v>4</v>
      </c>
      <c r="E5" s="108" t="s">
        <v>88</v>
      </c>
      <c r="F5" s="109"/>
      <c r="G5" s="109"/>
      <c r="H5" s="109"/>
      <c r="I5" s="109"/>
      <c r="J5" s="109"/>
      <c r="K5" s="110"/>
      <c r="T5" s="63">
        <v>0</v>
      </c>
      <c r="U5" s="64">
        <v>0</v>
      </c>
      <c r="V5" s="65">
        <v>100</v>
      </c>
      <c r="W5" s="64">
        <v>500</v>
      </c>
      <c r="X5" s="65">
        <v>692.52800000000002</v>
      </c>
      <c r="Y5" s="64">
        <v>500.15899999999999</v>
      </c>
      <c r="Z5" s="65">
        <v>692.68700000000001</v>
      </c>
      <c r="AA5" s="66">
        <v>500.17700000000002</v>
      </c>
      <c r="AB5" s="66">
        <v>692.70500000000004</v>
      </c>
      <c r="AC5" s="66"/>
      <c r="AD5" s="67"/>
    </row>
    <row r="6" spans="4:30" x14ac:dyDescent="0.4">
      <c r="D6" s="4" t="s">
        <v>0</v>
      </c>
      <c r="E6" s="92" t="s">
        <v>89</v>
      </c>
      <c r="F6" s="93"/>
      <c r="G6" s="93"/>
      <c r="H6" s="93"/>
      <c r="I6" s="93"/>
      <c r="J6" s="93"/>
      <c r="K6" s="94"/>
      <c r="T6" s="68">
        <v>1</v>
      </c>
      <c r="U6" s="69">
        <v>7</v>
      </c>
      <c r="V6" s="70">
        <v>5</v>
      </c>
      <c r="W6" s="71">
        <v>513.66499999999996</v>
      </c>
      <c r="X6" s="72">
        <v>509.76400000000001</v>
      </c>
      <c r="Y6" s="71">
        <v>513.82399999999996</v>
      </c>
      <c r="Z6" s="72">
        <v>509.923</v>
      </c>
      <c r="AA6" s="71">
        <v>513.84199999999998</v>
      </c>
      <c r="AB6" s="73">
        <v>509.94099999999997</v>
      </c>
      <c r="AC6" s="71"/>
      <c r="AD6" s="74"/>
    </row>
    <row r="7" spans="4:30" s="2" customFormat="1" ht="17.399999999999999" customHeight="1" x14ac:dyDescent="0.4">
      <c r="D7" s="4" t="s">
        <v>1</v>
      </c>
      <c r="E7" s="111" t="s">
        <v>90</v>
      </c>
      <c r="F7" s="93"/>
      <c r="G7" s="93"/>
      <c r="H7" s="93"/>
      <c r="I7" s="93"/>
      <c r="J7" s="93"/>
      <c r="K7" s="94"/>
      <c r="M7" s="30"/>
      <c r="N7" s="30"/>
      <c r="O7" s="30"/>
      <c r="P7" s="30"/>
      <c r="Q7" s="31"/>
      <c r="R7" s="31"/>
      <c r="T7" s="75">
        <v>2</v>
      </c>
      <c r="U7" s="76">
        <v>10</v>
      </c>
      <c r="V7" s="77">
        <v>5</v>
      </c>
      <c r="W7" s="78">
        <v>519.51300000000003</v>
      </c>
      <c r="X7" s="79">
        <v>509.76400000000001</v>
      </c>
      <c r="Y7" s="78">
        <v>519.67200000000003</v>
      </c>
      <c r="Z7" s="79">
        <v>509.923</v>
      </c>
      <c r="AA7" s="78">
        <v>519.69000000000005</v>
      </c>
      <c r="AB7" s="80">
        <v>509.94099999999997</v>
      </c>
      <c r="AC7" s="78"/>
      <c r="AD7" s="81"/>
    </row>
    <row r="8" spans="4:30" s="2" customFormat="1" ht="17.399999999999999" customHeight="1" x14ac:dyDescent="0.4">
      <c r="D8" s="4" t="s">
        <v>8</v>
      </c>
      <c r="E8" s="92" t="s">
        <v>91</v>
      </c>
      <c r="F8" s="93"/>
      <c r="G8" s="93"/>
      <c r="H8" s="93"/>
      <c r="I8" s="93"/>
      <c r="J8" s="93"/>
      <c r="K8" s="94"/>
      <c r="M8" s="30"/>
      <c r="N8" s="30"/>
      <c r="O8" s="30"/>
      <c r="P8" s="30"/>
      <c r="Q8" s="31"/>
      <c r="R8" s="31"/>
      <c r="T8" s="75">
        <v>3</v>
      </c>
      <c r="U8" s="76">
        <v>25</v>
      </c>
      <c r="V8" s="77">
        <v>5</v>
      </c>
      <c r="W8" s="78">
        <v>548.673</v>
      </c>
      <c r="X8" s="79">
        <v>509.76400000000001</v>
      </c>
      <c r="Y8" s="78">
        <v>548.83199999999999</v>
      </c>
      <c r="Z8" s="79">
        <v>509.923</v>
      </c>
      <c r="AA8" s="78">
        <v>548.85</v>
      </c>
      <c r="AB8" s="80">
        <v>509.94099999999997</v>
      </c>
      <c r="AC8" s="78"/>
      <c r="AD8" s="81"/>
    </row>
    <row r="9" spans="4:30" s="2" customFormat="1" x14ac:dyDescent="0.4">
      <c r="D9" s="56" t="s">
        <v>7</v>
      </c>
      <c r="E9" s="103" t="s">
        <v>92</v>
      </c>
      <c r="F9" s="93" t="s">
        <v>5</v>
      </c>
      <c r="G9" s="93"/>
      <c r="H9" s="93"/>
      <c r="I9" s="93"/>
      <c r="J9" s="93"/>
      <c r="K9" s="94"/>
      <c r="M9" s="30"/>
      <c r="N9" s="30"/>
      <c r="O9" s="30"/>
      <c r="P9" s="30"/>
      <c r="Q9" s="31"/>
      <c r="R9" s="31"/>
      <c r="T9" s="75">
        <v>4</v>
      </c>
      <c r="U9" s="76">
        <v>45</v>
      </c>
      <c r="V9" s="77">
        <v>5</v>
      </c>
      <c r="W9" s="78">
        <v>587.35199999999998</v>
      </c>
      <c r="X9" s="79">
        <v>509.76400000000001</v>
      </c>
      <c r="Y9" s="78">
        <v>587.51099999999997</v>
      </c>
      <c r="Z9" s="79">
        <v>509.923</v>
      </c>
      <c r="AA9" s="78">
        <v>587.529</v>
      </c>
      <c r="AB9" s="80">
        <v>509.94099999999997</v>
      </c>
      <c r="AC9" s="78"/>
      <c r="AD9" s="81"/>
    </row>
    <row r="10" spans="4:30" s="2" customFormat="1" x14ac:dyDescent="0.4">
      <c r="D10" s="56" t="s">
        <v>69</v>
      </c>
      <c r="E10" s="103" t="s">
        <v>93</v>
      </c>
      <c r="F10" s="93"/>
      <c r="G10" s="93"/>
      <c r="H10" s="93"/>
      <c r="I10" s="93"/>
      <c r="J10" s="93"/>
      <c r="K10" s="94"/>
      <c r="M10" s="30"/>
      <c r="N10" s="30"/>
      <c r="O10" s="30"/>
      <c r="P10" s="30"/>
      <c r="Q10" s="31"/>
      <c r="R10" s="31"/>
      <c r="T10" s="75">
        <v>5</v>
      </c>
      <c r="U10" s="76">
        <v>55</v>
      </c>
      <c r="V10" s="77">
        <v>5</v>
      </c>
      <c r="W10" s="78">
        <v>606.60500000000002</v>
      </c>
      <c r="X10" s="79">
        <v>509.76400000000001</v>
      </c>
      <c r="Y10" s="78">
        <v>606.76400000000001</v>
      </c>
      <c r="Z10" s="79">
        <v>509.923</v>
      </c>
      <c r="AA10" s="78">
        <v>606.78200000000004</v>
      </c>
      <c r="AB10" s="80">
        <v>509.94099999999997</v>
      </c>
      <c r="AC10" s="78"/>
      <c r="AD10" s="81"/>
    </row>
    <row r="11" spans="4:30" s="2" customFormat="1" x14ac:dyDescent="0.4">
      <c r="D11" s="56" t="s">
        <v>86</v>
      </c>
      <c r="E11" s="92" t="s">
        <v>94</v>
      </c>
      <c r="F11" s="93"/>
      <c r="G11" s="93"/>
      <c r="H11" s="93"/>
      <c r="I11" s="93"/>
      <c r="J11" s="93"/>
      <c r="K11" s="94"/>
      <c r="M11" s="30"/>
      <c r="N11" s="30"/>
      <c r="O11" s="30"/>
      <c r="P11" s="30"/>
      <c r="Q11" s="31"/>
      <c r="R11" s="31"/>
      <c r="T11" s="75">
        <v>6</v>
      </c>
      <c r="U11" s="76">
        <v>42</v>
      </c>
      <c r="V11" s="77">
        <v>40</v>
      </c>
      <c r="W11" s="78">
        <v>581.56500000000005</v>
      </c>
      <c r="X11" s="79">
        <v>577.70399999999995</v>
      </c>
      <c r="Y11" s="78">
        <v>581.72400000000005</v>
      </c>
      <c r="Z11" s="79">
        <v>577.86300000000006</v>
      </c>
      <c r="AA11" s="78">
        <v>581.74199999999996</v>
      </c>
      <c r="AB11" s="80">
        <v>577.88099999999997</v>
      </c>
      <c r="AC11" s="78"/>
      <c r="AD11" s="81"/>
    </row>
    <row r="12" spans="4:30" x14ac:dyDescent="0.4">
      <c r="D12" s="56" t="s">
        <v>87</v>
      </c>
      <c r="E12" s="92" t="s">
        <v>95</v>
      </c>
      <c r="F12" s="93"/>
      <c r="G12" s="93"/>
      <c r="H12" s="93"/>
      <c r="I12" s="93"/>
      <c r="J12" s="93"/>
      <c r="K12" s="94"/>
      <c r="T12" s="75">
        <v>7</v>
      </c>
      <c r="U12" s="76">
        <v>45</v>
      </c>
      <c r="V12" s="77">
        <v>40</v>
      </c>
      <c r="W12" s="78">
        <v>587.35199999999998</v>
      </c>
      <c r="X12" s="79">
        <v>577.70399999999995</v>
      </c>
      <c r="Y12" s="78">
        <v>587.51099999999997</v>
      </c>
      <c r="Z12" s="79">
        <v>577.86300000000006</v>
      </c>
      <c r="AA12" s="78">
        <v>587.529</v>
      </c>
      <c r="AB12" s="80">
        <v>577.88099999999997</v>
      </c>
      <c r="AC12" s="78"/>
      <c r="AD12" s="81"/>
    </row>
    <row r="13" spans="4:30" x14ac:dyDescent="0.4">
      <c r="D13" s="5"/>
      <c r="E13" s="92"/>
      <c r="F13" s="93"/>
      <c r="G13" s="93"/>
      <c r="H13" s="93"/>
      <c r="I13" s="93"/>
      <c r="J13" s="93"/>
      <c r="K13" s="94"/>
      <c r="T13" s="75">
        <v>8</v>
      </c>
      <c r="U13" s="76">
        <v>60</v>
      </c>
      <c r="V13" s="77">
        <v>40</v>
      </c>
      <c r="W13" s="78">
        <v>616.21</v>
      </c>
      <c r="X13" s="79">
        <v>577.70399999999995</v>
      </c>
      <c r="Y13" s="78">
        <v>616.36900000000003</v>
      </c>
      <c r="Z13" s="79">
        <v>577.86300000000006</v>
      </c>
      <c r="AA13" s="78">
        <v>616.38699999999994</v>
      </c>
      <c r="AB13" s="80">
        <v>577.88099999999997</v>
      </c>
      <c r="AC13" s="78"/>
      <c r="AD13" s="81"/>
    </row>
    <row r="14" spans="4:30" x14ac:dyDescent="0.4">
      <c r="D14" s="5"/>
      <c r="E14" s="92"/>
      <c r="F14" s="93"/>
      <c r="G14" s="93"/>
      <c r="H14" s="93"/>
      <c r="I14" s="93"/>
      <c r="J14" s="93"/>
      <c r="K14" s="94"/>
      <c r="T14" s="75">
        <v>9</v>
      </c>
      <c r="U14" s="76">
        <v>80</v>
      </c>
      <c r="V14" s="77">
        <v>40</v>
      </c>
      <c r="W14" s="78">
        <v>654.48400000000004</v>
      </c>
      <c r="X14" s="79">
        <v>577.70399999999995</v>
      </c>
      <c r="Y14" s="78">
        <v>654.64300000000003</v>
      </c>
      <c r="Z14" s="79">
        <v>577.86300000000006</v>
      </c>
      <c r="AA14" s="78">
        <v>654.66099999999994</v>
      </c>
      <c r="AB14" s="80">
        <v>577.88099999999997</v>
      </c>
      <c r="AC14" s="78"/>
      <c r="AD14" s="81"/>
    </row>
    <row r="15" spans="4:30" x14ac:dyDescent="0.4">
      <c r="D15" s="5"/>
      <c r="E15" s="92"/>
      <c r="F15" s="93"/>
      <c r="G15" s="93"/>
      <c r="H15" s="93"/>
      <c r="I15" s="93"/>
      <c r="J15" s="93"/>
      <c r="K15" s="94"/>
      <c r="T15" s="75">
        <v>10</v>
      </c>
      <c r="U15" s="76">
        <v>90</v>
      </c>
      <c r="V15" s="77">
        <v>70</v>
      </c>
      <c r="W15" s="78">
        <v>673.53499999999997</v>
      </c>
      <c r="X15" s="79">
        <v>635.37599999999998</v>
      </c>
      <c r="Y15" s="78">
        <v>673.69399999999996</v>
      </c>
      <c r="Z15" s="79">
        <v>635.53499999999997</v>
      </c>
      <c r="AA15" s="78">
        <v>673.71199999999999</v>
      </c>
      <c r="AB15" s="80">
        <v>635.553</v>
      </c>
      <c r="AC15" s="78"/>
      <c r="AD15" s="81"/>
    </row>
    <row r="16" spans="4:30" x14ac:dyDescent="0.4">
      <c r="D16" s="5"/>
      <c r="E16" s="92"/>
      <c r="F16" s="93"/>
      <c r="G16" s="93"/>
      <c r="H16" s="93"/>
      <c r="I16" s="93"/>
      <c r="J16" s="93"/>
      <c r="K16" s="94"/>
      <c r="T16" s="75">
        <v>11</v>
      </c>
      <c r="U16" s="76">
        <v>90</v>
      </c>
      <c r="V16" s="77">
        <v>50</v>
      </c>
      <c r="W16" s="78">
        <v>673.53499999999997</v>
      </c>
      <c r="X16" s="79">
        <v>596.98599999999999</v>
      </c>
      <c r="Y16" s="78">
        <v>673.69399999999996</v>
      </c>
      <c r="Z16" s="79">
        <v>597.14499999999998</v>
      </c>
      <c r="AA16" s="78">
        <v>673.71199999999999</v>
      </c>
      <c r="AB16" s="80">
        <v>597.16300000000001</v>
      </c>
      <c r="AC16" s="78"/>
      <c r="AD16" s="81"/>
    </row>
    <row r="17" spans="4:30" ht="18" thickBot="1" x14ac:dyDescent="0.45">
      <c r="D17" s="6"/>
      <c r="E17" s="112"/>
      <c r="F17" s="113"/>
      <c r="G17" s="113"/>
      <c r="H17" s="113"/>
      <c r="I17" s="113"/>
      <c r="J17" s="113"/>
      <c r="K17" s="114"/>
      <c r="T17" s="82">
        <v>12</v>
      </c>
      <c r="U17" s="83">
        <v>90</v>
      </c>
      <c r="V17" s="84">
        <v>40</v>
      </c>
      <c r="W17" s="85">
        <v>673.53499999999997</v>
      </c>
      <c r="X17" s="86">
        <v>577.70399999999995</v>
      </c>
      <c r="Y17" s="85">
        <v>673.69399999999996</v>
      </c>
      <c r="Z17" s="86">
        <v>577.86300000000006</v>
      </c>
      <c r="AA17" s="85">
        <v>673.71199999999999</v>
      </c>
      <c r="AB17" s="87">
        <v>577.88099999999997</v>
      </c>
      <c r="AC17" s="85"/>
      <c r="AD17" s="88"/>
    </row>
    <row r="19" spans="4:30" x14ac:dyDescent="0.4">
      <c r="V19" s="1"/>
      <c r="W19" s="1"/>
      <c r="X19" s="1"/>
      <c r="Y19" s="1"/>
    </row>
    <row r="20" spans="4:30" ht="17.399999999999999" customHeight="1" x14ac:dyDescent="0.4">
      <c r="D20" s="104" t="s">
        <v>77</v>
      </c>
      <c r="E20" s="104"/>
      <c r="F20" s="104"/>
      <c r="G20" s="104"/>
      <c r="H20" s="104"/>
      <c r="I20" s="104"/>
      <c r="J20" s="104"/>
      <c r="K20" s="104"/>
      <c r="T20" s="90" t="s">
        <v>59</v>
      </c>
      <c r="U20" s="90"/>
      <c r="V20" s="90"/>
      <c r="W20" s="90"/>
      <c r="X20" s="90"/>
      <c r="Y20" s="90"/>
      <c r="Z20" s="90"/>
      <c r="AA20" s="90"/>
      <c r="AB20" s="90"/>
      <c r="AC20" s="90"/>
      <c r="AD20" s="90"/>
    </row>
    <row r="21" spans="4:30" ht="18" customHeight="1" thickBot="1" x14ac:dyDescent="0.45">
      <c r="D21" s="104"/>
      <c r="E21" s="104"/>
      <c r="F21" s="104"/>
      <c r="G21" s="104"/>
      <c r="H21" s="104"/>
      <c r="I21" s="104"/>
      <c r="J21" s="104"/>
      <c r="K21" s="104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</row>
    <row r="22" spans="4:30" ht="18" thickBot="1" x14ac:dyDescent="0.45">
      <c r="D22" s="8" t="s">
        <v>2</v>
      </c>
      <c r="E22" s="105" t="s">
        <v>3</v>
      </c>
      <c r="F22" s="106"/>
      <c r="G22" s="106"/>
      <c r="H22" s="106"/>
      <c r="I22" s="106"/>
      <c r="J22" s="106"/>
      <c r="K22" s="107"/>
      <c r="T22" s="40"/>
      <c r="U22" s="95" t="s">
        <v>56</v>
      </c>
      <c r="V22" s="96"/>
      <c r="W22" s="95" t="s">
        <v>57</v>
      </c>
      <c r="X22" s="96"/>
      <c r="Y22" s="95" t="s">
        <v>58</v>
      </c>
      <c r="Z22" s="96"/>
      <c r="AA22" s="95" t="s">
        <v>67</v>
      </c>
      <c r="AB22" s="96"/>
      <c r="AC22" s="95" t="s">
        <v>82</v>
      </c>
      <c r="AD22" s="96"/>
    </row>
    <row r="23" spans="4:30" ht="18.600000000000001" thickTop="1" thickBot="1" x14ac:dyDescent="0.45">
      <c r="D23" s="52" t="s">
        <v>34</v>
      </c>
      <c r="E23" s="108" t="s">
        <v>35</v>
      </c>
      <c r="F23" s="109"/>
      <c r="G23" s="109"/>
      <c r="H23" s="109"/>
      <c r="I23" s="109"/>
      <c r="J23" s="109"/>
      <c r="K23" s="110"/>
      <c r="T23" s="41"/>
      <c r="U23" s="97" t="s">
        <v>60</v>
      </c>
      <c r="V23" s="98"/>
      <c r="W23" s="97" t="s">
        <v>60</v>
      </c>
      <c r="X23" s="98"/>
      <c r="Y23" s="97" t="s">
        <v>61</v>
      </c>
      <c r="Z23" s="98"/>
      <c r="AA23" s="97" t="s">
        <v>68</v>
      </c>
      <c r="AB23" s="98"/>
      <c r="AC23" s="97" t="s">
        <v>68</v>
      </c>
      <c r="AD23" s="98"/>
    </row>
    <row r="24" spans="4:30" ht="18" thickTop="1" x14ac:dyDescent="0.4">
      <c r="D24" s="54" t="s">
        <v>36</v>
      </c>
      <c r="E24" s="92" t="s">
        <v>46</v>
      </c>
      <c r="F24" s="93"/>
      <c r="G24" s="93"/>
      <c r="H24" s="93"/>
      <c r="I24" s="93"/>
      <c r="J24" s="93"/>
      <c r="K24" s="94"/>
      <c r="T24" s="23">
        <v>1</v>
      </c>
      <c r="U24" s="35">
        <v>500.1</v>
      </c>
      <c r="V24" s="24" t="s">
        <v>49</v>
      </c>
      <c r="W24" s="28">
        <v>500</v>
      </c>
      <c r="X24" s="24" t="s">
        <v>49</v>
      </c>
      <c r="Y24" s="28">
        <v>500</v>
      </c>
      <c r="Z24" s="24" t="s">
        <v>49</v>
      </c>
      <c r="AA24" s="26"/>
      <c r="AB24" s="24"/>
      <c r="AC24" s="26"/>
      <c r="AD24" s="24"/>
    </row>
    <row r="25" spans="4:30" x14ac:dyDescent="0.4">
      <c r="D25" s="54" t="s">
        <v>37</v>
      </c>
      <c r="E25" s="111" t="s">
        <v>47</v>
      </c>
      <c r="F25" s="93"/>
      <c r="G25" s="93"/>
      <c r="H25" s="93"/>
      <c r="I25" s="93"/>
      <c r="J25" s="93"/>
      <c r="K25" s="94"/>
      <c r="T25" s="32">
        <v>2</v>
      </c>
      <c r="U25" s="35">
        <v>501</v>
      </c>
      <c r="V25" s="24" t="s">
        <v>48</v>
      </c>
      <c r="W25" s="28">
        <v>501</v>
      </c>
      <c r="X25" s="24" t="s">
        <v>48</v>
      </c>
      <c r="Y25" s="28">
        <v>501</v>
      </c>
      <c r="Z25" s="24" t="s">
        <v>50</v>
      </c>
      <c r="AA25" s="26"/>
      <c r="AB25" s="24"/>
      <c r="AC25" s="26"/>
      <c r="AD25" s="24"/>
    </row>
    <row r="26" spans="4:30" x14ac:dyDescent="0.4">
      <c r="D26" s="54" t="s">
        <v>38</v>
      </c>
      <c r="E26" s="92" t="s">
        <v>85</v>
      </c>
      <c r="F26" s="93"/>
      <c r="G26" s="93"/>
      <c r="H26" s="93"/>
      <c r="I26" s="93"/>
      <c r="J26" s="93"/>
      <c r="K26" s="94"/>
      <c r="T26" s="32">
        <v>3</v>
      </c>
      <c r="U26" s="35">
        <v>502</v>
      </c>
      <c r="V26" s="24" t="s">
        <v>51</v>
      </c>
      <c r="W26" s="28">
        <v>502</v>
      </c>
      <c r="X26" s="24" t="s">
        <v>52</v>
      </c>
      <c r="Y26" s="28">
        <v>502</v>
      </c>
      <c r="Z26" s="24" t="s">
        <v>53</v>
      </c>
      <c r="AA26" s="26"/>
      <c r="AB26" s="24"/>
      <c r="AC26" s="26"/>
      <c r="AD26" s="24"/>
    </row>
    <row r="27" spans="4:30" x14ac:dyDescent="0.4">
      <c r="D27" s="121" t="s">
        <v>39</v>
      </c>
      <c r="E27" s="92" t="s">
        <v>45</v>
      </c>
      <c r="F27" s="93"/>
      <c r="G27" s="93"/>
      <c r="H27" s="93"/>
      <c r="I27" s="93"/>
      <c r="J27" s="93"/>
      <c r="K27" s="94"/>
      <c r="T27" s="32">
        <v>4</v>
      </c>
      <c r="U27" s="35">
        <v>692.68700000000001</v>
      </c>
      <c r="V27" s="24" t="s">
        <v>63</v>
      </c>
      <c r="W27" s="28">
        <v>692.68700000000001</v>
      </c>
      <c r="X27" s="24" t="s">
        <v>62</v>
      </c>
      <c r="Y27" s="28">
        <v>692.68700000000001</v>
      </c>
      <c r="Z27" s="24">
        <v>693</v>
      </c>
      <c r="AA27" s="26"/>
      <c r="AB27" s="24"/>
      <c r="AC27" s="26"/>
      <c r="AD27" s="24"/>
    </row>
    <row r="28" spans="4:30" x14ac:dyDescent="0.4">
      <c r="D28" s="122"/>
      <c r="E28" s="115" t="s">
        <v>70</v>
      </c>
      <c r="F28" s="116"/>
      <c r="G28" s="116"/>
      <c r="H28" s="116"/>
      <c r="I28" s="116"/>
      <c r="J28" s="116"/>
      <c r="K28" s="117"/>
      <c r="T28" s="32">
        <v>5</v>
      </c>
      <c r="U28" s="34"/>
      <c r="V28" s="24"/>
      <c r="W28" s="28"/>
      <c r="X28" s="24"/>
      <c r="Y28" s="28"/>
      <c r="Z28" s="24"/>
      <c r="AA28" s="26"/>
      <c r="AB28" s="24"/>
      <c r="AC28" s="26"/>
      <c r="AD28" s="24"/>
    </row>
    <row r="29" spans="4:30" x14ac:dyDescent="0.4">
      <c r="D29" s="123"/>
      <c r="E29" s="118"/>
      <c r="F29" s="119"/>
      <c r="G29" s="119"/>
      <c r="H29" s="119"/>
      <c r="I29" s="119"/>
      <c r="J29" s="119"/>
      <c r="K29" s="120"/>
      <c r="T29" s="32">
        <v>6</v>
      </c>
      <c r="U29" s="34"/>
      <c r="V29" s="24"/>
      <c r="W29" s="28"/>
      <c r="X29" s="24"/>
      <c r="Y29" s="28"/>
      <c r="Z29" s="24"/>
      <c r="AA29" s="26"/>
      <c r="AB29" s="24"/>
      <c r="AC29" s="26"/>
      <c r="AD29" s="24"/>
    </row>
    <row r="30" spans="4:30" x14ac:dyDescent="0.4">
      <c r="D30" s="56" t="s">
        <v>83</v>
      </c>
      <c r="E30" s="92" t="s">
        <v>84</v>
      </c>
      <c r="F30" s="93"/>
      <c r="G30" s="93"/>
      <c r="H30" s="93"/>
      <c r="I30" s="93"/>
      <c r="J30" s="93"/>
      <c r="K30" s="94"/>
      <c r="T30" s="32">
        <v>7</v>
      </c>
      <c r="U30" s="34"/>
      <c r="V30" s="24"/>
      <c r="W30" s="28"/>
      <c r="X30" s="24"/>
      <c r="Y30" s="28"/>
      <c r="Z30" s="24"/>
      <c r="AA30" s="26"/>
      <c r="AB30" s="24"/>
      <c r="AC30" s="26"/>
      <c r="AD30" s="24"/>
    </row>
    <row r="31" spans="4:30" x14ac:dyDescent="0.4">
      <c r="D31" s="5"/>
      <c r="E31" s="92"/>
      <c r="F31" s="93"/>
      <c r="G31" s="93"/>
      <c r="H31" s="93"/>
      <c r="I31" s="93"/>
      <c r="J31" s="93"/>
      <c r="K31" s="94"/>
      <c r="T31" s="32">
        <v>8</v>
      </c>
      <c r="U31" s="34"/>
      <c r="V31" s="24"/>
      <c r="W31" s="28"/>
      <c r="X31" s="24"/>
      <c r="Y31" s="28"/>
      <c r="Z31" s="24"/>
      <c r="AA31" s="26"/>
      <c r="AB31" s="24"/>
      <c r="AC31" s="26"/>
      <c r="AD31" s="24"/>
    </row>
    <row r="32" spans="4:30" x14ac:dyDescent="0.4">
      <c r="D32" s="5"/>
      <c r="E32" s="92"/>
      <c r="F32" s="93"/>
      <c r="G32" s="93"/>
      <c r="H32" s="93"/>
      <c r="I32" s="93"/>
      <c r="J32" s="93"/>
      <c r="K32" s="94"/>
      <c r="T32" s="32">
        <v>9</v>
      </c>
      <c r="U32" s="34"/>
      <c r="V32" s="24"/>
      <c r="W32" s="28"/>
      <c r="X32" s="24"/>
      <c r="Y32" s="28"/>
      <c r="Z32" s="24"/>
      <c r="AA32" s="26"/>
      <c r="AB32" s="24"/>
      <c r="AC32" s="26"/>
      <c r="AD32" s="24"/>
    </row>
    <row r="33" spans="4:30" x14ac:dyDescent="0.4">
      <c r="D33" s="5"/>
      <c r="E33" s="92"/>
      <c r="F33" s="93"/>
      <c r="G33" s="93"/>
      <c r="H33" s="93"/>
      <c r="I33" s="93"/>
      <c r="J33" s="93"/>
      <c r="K33" s="94"/>
      <c r="T33" s="32">
        <v>10</v>
      </c>
      <c r="U33" s="34"/>
      <c r="V33" s="24"/>
      <c r="W33" s="28"/>
      <c r="X33" s="24"/>
      <c r="Y33" s="28"/>
      <c r="Z33" s="24"/>
      <c r="AA33" s="26"/>
      <c r="AB33" s="24"/>
      <c r="AC33" s="26"/>
      <c r="AD33" s="24"/>
    </row>
    <row r="34" spans="4:30" x14ac:dyDescent="0.4">
      <c r="D34" s="5"/>
      <c r="E34" s="92"/>
      <c r="F34" s="93"/>
      <c r="G34" s="93"/>
      <c r="H34" s="93"/>
      <c r="I34" s="93"/>
      <c r="J34" s="93"/>
      <c r="K34" s="94"/>
      <c r="T34" s="32">
        <v>11</v>
      </c>
      <c r="U34" s="34"/>
      <c r="V34" s="24"/>
      <c r="W34" s="28"/>
      <c r="X34" s="24"/>
      <c r="Y34" s="28"/>
      <c r="Z34" s="24"/>
      <c r="AA34" s="26"/>
      <c r="AB34" s="24"/>
      <c r="AC34" s="26"/>
      <c r="AD34" s="24"/>
    </row>
    <row r="35" spans="4:30" ht="18" thickBot="1" x14ac:dyDescent="0.45">
      <c r="D35" s="6"/>
      <c r="E35" s="112"/>
      <c r="F35" s="113"/>
      <c r="G35" s="113"/>
      <c r="H35" s="113"/>
      <c r="I35" s="113"/>
      <c r="J35" s="113"/>
      <c r="K35" s="114"/>
      <c r="T35" s="33">
        <v>12</v>
      </c>
      <c r="U35" s="9"/>
      <c r="V35" s="25"/>
      <c r="W35" s="29"/>
      <c r="X35" s="25"/>
      <c r="Y35" s="29"/>
      <c r="Z35" s="25"/>
      <c r="AA35" s="27"/>
      <c r="AB35" s="25"/>
      <c r="AC35" s="27"/>
      <c r="AD35" s="25"/>
    </row>
    <row r="36" spans="4:30" x14ac:dyDescent="0.4">
      <c r="U36" s="95"/>
      <c r="V36" s="95"/>
      <c r="W36" s="95"/>
      <c r="X36" s="95"/>
      <c r="Y36" s="95"/>
      <c r="Z36" s="95"/>
    </row>
  </sheetData>
  <mergeCells count="49">
    <mergeCell ref="E35:K35"/>
    <mergeCell ref="D20:K21"/>
    <mergeCell ref="E27:K27"/>
    <mergeCell ref="E30:K30"/>
    <mergeCell ref="E31:K31"/>
    <mergeCell ref="E22:K22"/>
    <mergeCell ref="E23:K23"/>
    <mergeCell ref="E24:K24"/>
    <mergeCell ref="E25:K25"/>
    <mergeCell ref="E26:K26"/>
    <mergeCell ref="E28:K29"/>
    <mergeCell ref="D27:D29"/>
    <mergeCell ref="E10:K10"/>
    <mergeCell ref="E11:K11"/>
    <mergeCell ref="E12:K12"/>
    <mergeCell ref="E16:K16"/>
    <mergeCell ref="E17:K17"/>
    <mergeCell ref="E13:K13"/>
    <mergeCell ref="E14:K14"/>
    <mergeCell ref="E15:K15"/>
    <mergeCell ref="E9:K9"/>
    <mergeCell ref="D2:K3"/>
    <mergeCell ref="E4:K4"/>
    <mergeCell ref="E5:K5"/>
    <mergeCell ref="E6:K6"/>
    <mergeCell ref="E7:K7"/>
    <mergeCell ref="E8:K8"/>
    <mergeCell ref="U36:V36"/>
    <mergeCell ref="W36:X36"/>
    <mergeCell ref="Y36:Z36"/>
    <mergeCell ref="AC4:AD4"/>
    <mergeCell ref="T2:AD3"/>
    <mergeCell ref="U22:V22"/>
    <mergeCell ref="U23:V23"/>
    <mergeCell ref="W23:X23"/>
    <mergeCell ref="Y23:Z23"/>
    <mergeCell ref="AA23:AB23"/>
    <mergeCell ref="W4:X4"/>
    <mergeCell ref="Y4:Z4"/>
    <mergeCell ref="AA4:AB4"/>
    <mergeCell ref="W22:X22"/>
    <mergeCell ref="Y22:Z22"/>
    <mergeCell ref="AA22:AB22"/>
    <mergeCell ref="T20:AD21"/>
    <mergeCell ref="E32:K32"/>
    <mergeCell ref="E33:K33"/>
    <mergeCell ref="E34:K34"/>
    <mergeCell ref="AC22:AD22"/>
    <mergeCell ref="AC23:AD23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tabSelected="1" topLeftCell="A7" zoomScale="85" zoomScaleNormal="85" zoomScaleSheetLayoutView="85" workbookViewId="0">
      <selection activeCell="Y25" sqref="Y25:AA27"/>
    </sheetView>
  </sheetViews>
  <sheetFormatPr defaultRowHeight="17.399999999999999" x14ac:dyDescent="0.4"/>
  <cols>
    <col min="1" max="2" width="3" style="1" customWidth="1"/>
    <col min="3" max="4" width="8.796875" style="1"/>
    <col min="18" max="19" width="8.796875" style="1"/>
    <col min="20" max="20" width="3.09765625" style="1" customWidth="1"/>
    <col min="21" max="22" width="3.19921875" customWidth="1"/>
    <col min="23" max="23" width="10.69921875" style="31" customWidth="1"/>
    <col min="24" max="24" width="12" style="31" customWidth="1"/>
    <col min="25" max="25" width="13" style="31" customWidth="1"/>
    <col min="26" max="26" width="3.19921875" style="31" customWidth="1"/>
    <col min="27" max="27" width="12.69921875" style="31" bestFit="1" customWidth="1"/>
    <col min="28" max="28" width="12.19921875" style="31" customWidth="1"/>
    <col min="29" max="29" width="12.69921875" style="31" bestFit="1" customWidth="1"/>
    <col min="30" max="30" width="7.69921875" style="31" bestFit="1" customWidth="1"/>
    <col min="31" max="32" width="3.19921875" style="31" customWidth="1"/>
    <col min="33" max="60" width="3.19921875" customWidth="1"/>
  </cols>
  <sheetData>
    <row r="1" spans="3:32" s="1" customFormat="1" x14ac:dyDescent="0.4">
      <c r="W1" s="31"/>
      <c r="X1" s="31"/>
      <c r="Y1" s="31"/>
      <c r="Z1" s="31"/>
      <c r="AA1" s="31"/>
      <c r="AB1" s="31"/>
      <c r="AC1" s="31"/>
      <c r="AD1" s="31"/>
      <c r="AE1" s="31"/>
      <c r="AF1" s="31"/>
    </row>
    <row r="2" spans="3:32" s="1" customFormat="1" x14ac:dyDescent="0.4">
      <c r="E2" s="128" t="s">
        <v>54</v>
      </c>
      <c r="F2" s="128"/>
      <c r="W2" s="31"/>
      <c r="X2" s="31"/>
      <c r="Y2" s="31"/>
      <c r="Z2" s="31"/>
      <c r="AA2" s="31"/>
      <c r="AB2" s="31"/>
      <c r="AC2" s="31"/>
      <c r="AD2" s="31"/>
      <c r="AE2" s="31"/>
      <c r="AF2" s="31"/>
    </row>
    <row r="3" spans="3:32" s="1" customFormat="1" x14ac:dyDescent="0.4">
      <c r="E3" s="44" t="b">
        <v>1</v>
      </c>
      <c r="F3" s="45" t="b">
        <v>0</v>
      </c>
      <c r="W3" s="31"/>
      <c r="X3" s="31"/>
      <c r="Y3" s="31"/>
      <c r="Z3" s="31"/>
      <c r="AA3" s="31"/>
      <c r="AB3" s="31"/>
      <c r="AC3" s="31"/>
      <c r="AD3" s="31"/>
      <c r="AE3" s="31"/>
      <c r="AF3" s="31"/>
    </row>
    <row r="4" spans="3:32" s="1" customFormat="1" x14ac:dyDescent="0.4">
      <c r="W4" s="31"/>
      <c r="X4" s="31"/>
      <c r="Y4" s="31"/>
      <c r="Z4" s="31"/>
      <c r="AA4" s="31"/>
      <c r="AB4" s="31"/>
      <c r="AC4" s="31"/>
      <c r="AD4" s="31"/>
      <c r="AE4" s="31"/>
      <c r="AF4" s="31"/>
    </row>
    <row r="5" spans="3:32" s="1" customFormat="1" ht="18" thickBot="1" x14ac:dyDescent="0.45">
      <c r="W5" s="31"/>
      <c r="X5" s="31"/>
      <c r="Y5" s="31"/>
      <c r="Z5" s="31"/>
      <c r="AA5" s="31"/>
      <c r="AB5" s="31"/>
      <c r="AC5" s="31"/>
      <c r="AD5" s="31"/>
      <c r="AE5" s="31"/>
      <c r="AF5" s="31"/>
    </row>
    <row r="6" spans="3:32" s="1" customFormat="1" x14ac:dyDescent="0.4">
      <c r="C6" s="136" t="s">
        <v>96</v>
      </c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8"/>
      <c r="W6" s="31"/>
      <c r="X6" s="31"/>
      <c r="Y6" s="31"/>
      <c r="Z6" s="31"/>
      <c r="AA6" s="31"/>
      <c r="AB6" s="31"/>
      <c r="AC6" s="31"/>
      <c r="AD6" s="31"/>
      <c r="AE6" s="31"/>
      <c r="AF6" s="31"/>
    </row>
    <row r="7" spans="3:32" ht="18" thickBot="1" x14ac:dyDescent="0.45">
      <c r="C7" s="139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1"/>
    </row>
    <row r="8" spans="3:32" ht="18" thickBot="1" x14ac:dyDescent="0.45">
      <c r="C8" s="142" t="s">
        <v>55</v>
      </c>
      <c r="D8" s="143"/>
      <c r="E8" s="50" t="s">
        <v>31</v>
      </c>
      <c r="F8" s="129" t="s">
        <v>10</v>
      </c>
      <c r="G8" s="130"/>
      <c r="H8" s="129"/>
      <c r="I8" s="130"/>
      <c r="J8" s="144"/>
      <c r="K8" s="146"/>
      <c r="L8" s="51" t="s">
        <v>123</v>
      </c>
      <c r="M8" s="46" t="s">
        <v>124</v>
      </c>
      <c r="N8" s="144"/>
      <c r="O8" s="145"/>
      <c r="P8" s="145"/>
      <c r="Q8" s="145"/>
      <c r="R8" s="146"/>
    </row>
    <row r="9" spans="3:32" x14ac:dyDescent="0.4">
      <c r="C9" s="124">
        <v>1</v>
      </c>
      <c r="D9" s="125"/>
      <c r="E9" s="16" t="s">
        <v>11</v>
      </c>
      <c r="F9" s="58" t="s">
        <v>12</v>
      </c>
      <c r="G9" s="58" t="s">
        <v>13</v>
      </c>
      <c r="H9" s="58" t="s">
        <v>14</v>
      </c>
      <c r="I9" s="58" t="s">
        <v>15</v>
      </c>
      <c r="J9" s="58" t="s">
        <v>16</v>
      </c>
      <c r="K9" s="58" t="s">
        <v>17</v>
      </c>
      <c r="L9" s="17" t="s">
        <v>18</v>
      </c>
      <c r="M9" s="17" t="s">
        <v>19</v>
      </c>
      <c r="N9" s="157" t="s">
        <v>12</v>
      </c>
      <c r="O9" s="153" t="s">
        <v>21</v>
      </c>
      <c r="P9" s="155" t="s">
        <v>22</v>
      </c>
      <c r="Q9" s="147" t="s">
        <v>66</v>
      </c>
      <c r="R9" s="148"/>
    </row>
    <row r="10" spans="3:32" ht="17.399999999999999" customHeight="1" x14ac:dyDescent="0.4">
      <c r="C10" s="124"/>
      <c r="D10" s="125"/>
      <c r="E10" s="60" t="s">
        <v>23</v>
      </c>
      <c r="F10" s="59" t="s">
        <v>24</v>
      </c>
      <c r="G10" s="59" t="s">
        <v>9</v>
      </c>
      <c r="H10" s="59" t="s">
        <v>25</v>
      </c>
      <c r="I10" s="59" t="s">
        <v>23</v>
      </c>
      <c r="J10" s="59" t="s">
        <v>26</v>
      </c>
      <c r="K10" s="59" t="s">
        <v>23</v>
      </c>
      <c r="L10" s="59" t="s">
        <v>27</v>
      </c>
      <c r="M10" s="59" t="s">
        <v>27</v>
      </c>
      <c r="N10" s="158"/>
      <c r="O10" s="154"/>
      <c r="P10" s="156"/>
      <c r="Q10" s="48" t="s">
        <v>65</v>
      </c>
      <c r="R10" s="49" t="s">
        <v>64</v>
      </c>
      <c r="X10" s="31" t="s">
        <v>97</v>
      </c>
      <c r="Y10" s="31" t="s">
        <v>98</v>
      </c>
      <c r="AA10" s="31" t="s">
        <v>99</v>
      </c>
      <c r="AB10" s="31" t="s">
        <v>100</v>
      </c>
    </row>
    <row r="11" spans="3:32" ht="17.399999999999999" customHeight="1" x14ac:dyDescent="0.4">
      <c r="C11" s="124"/>
      <c r="D11" s="125"/>
      <c r="E11" s="133" t="s">
        <v>28</v>
      </c>
      <c r="F11" s="59">
        <v>2</v>
      </c>
      <c r="G11" s="10">
        <f>(0.5+(2/F11))</f>
        <v>1.5</v>
      </c>
      <c r="H11" s="59">
        <v>7</v>
      </c>
      <c r="I11" s="11">
        <v>5</v>
      </c>
      <c r="J11" s="59">
        <v>7.1109999999999998</v>
      </c>
      <c r="K11" s="11">
        <v>5.0759999999999996</v>
      </c>
      <c r="L11" s="176">
        <v>513.82399999999996</v>
      </c>
      <c r="M11" s="177">
        <v>509.923</v>
      </c>
      <c r="N11" s="18">
        <v>2.0350000000000001</v>
      </c>
      <c r="O11" s="3">
        <f>SUM(F11-(F11*G11/100))</f>
        <v>1.97</v>
      </c>
      <c r="P11" s="19">
        <f>SUM(F11+(F11*G11/100))</f>
        <v>2.0299999999999998</v>
      </c>
      <c r="Q11" s="149">
        <v>500</v>
      </c>
      <c r="R11" s="151">
        <v>692.52800000000002</v>
      </c>
      <c r="S11" s="47" t="b">
        <f>IF(N11&gt;O11,N11&lt;P11)</f>
        <v>0</v>
      </c>
      <c r="W11" s="31" t="s">
        <v>101</v>
      </c>
      <c r="X11" s="175">
        <v>499.74</v>
      </c>
      <c r="Y11" s="175">
        <v>499.74</v>
      </c>
      <c r="Z11" s="175"/>
      <c r="AA11" s="175">
        <v>500.00299999999999</v>
      </c>
      <c r="AB11" s="175">
        <v>500</v>
      </c>
    </row>
    <row r="12" spans="3:32" x14ac:dyDescent="0.4">
      <c r="C12" s="124"/>
      <c r="D12" s="125"/>
      <c r="E12" s="134"/>
      <c r="F12" s="59">
        <v>5</v>
      </c>
      <c r="G12" s="10">
        <f t="shared" ref="G12:G22" si="0">(0.5+(2/F12))</f>
        <v>0.9</v>
      </c>
      <c r="H12" s="59">
        <f t="shared" ref="H12:H19" si="1">F12+I12</f>
        <v>10</v>
      </c>
      <c r="I12" s="11">
        <v>5</v>
      </c>
      <c r="J12" s="59">
        <v>10.114000000000001</v>
      </c>
      <c r="K12" s="11">
        <v>5.0759999999999996</v>
      </c>
      <c r="L12" s="178">
        <v>519.67200000000003</v>
      </c>
      <c r="M12" s="179">
        <v>509.923</v>
      </c>
      <c r="N12" s="18">
        <f t="shared" ref="N12:N22" si="2">SUM(J12-K12)</f>
        <v>5.0380000000000011</v>
      </c>
      <c r="O12" s="3">
        <f>SUM(F12-(F12*G12/100))</f>
        <v>4.9550000000000001</v>
      </c>
      <c r="P12" s="19">
        <f>SUM(F12+(F12*G12/100))</f>
        <v>5.0449999999999999</v>
      </c>
      <c r="Q12" s="150"/>
      <c r="R12" s="152"/>
      <c r="S12" s="47" t="b">
        <f t="shared" ref="S12:S52" si="3">IF(N12&gt;O12,N12&lt;P12)</f>
        <v>1</v>
      </c>
      <c r="W12" s="31" t="s">
        <v>102</v>
      </c>
      <c r="X12" s="175">
        <v>692.23599999999999</v>
      </c>
      <c r="Y12" s="175" t="s">
        <v>103</v>
      </c>
      <c r="Z12" s="175"/>
      <c r="AA12" s="175">
        <v>692.52800000000002</v>
      </c>
      <c r="AB12" s="175">
        <v>692.524</v>
      </c>
    </row>
    <row r="13" spans="3:32" x14ac:dyDescent="0.4">
      <c r="C13" s="124"/>
      <c r="D13" s="125"/>
      <c r="E13" s="134"/>
      <c r="F13" s="59">
        <v>20</v>
      </c>
      <c r="G13" s="10">
        <f t="shared" si="0"/>
        <v>0.6</v>
      </c>
      <c r="H13" s="59">
        <f t="shared" si="1"/>
        <v>25</v>
      </c>
      <c r="I13" s="11">
        <v>5</v>
      </c>
      <c r="J13" s="59">
        <v>25.138999999999999</v>
      </c>
      <c r="K13" s="11">
        <v>5.0750000000000002</v>
      </c>
      <c r="L13" s="178">
        <v>548.83199999999999</v>
      </c>
      <c r="M13" s="179">
        <v>509.923</v>
      </c>
      <c r="N13" s="18">
        <f t="shared" si="2"/>
        <v>20.064</v>
      </c>
      <c r="O13" s="3">
        <f t="shared" ref="O13:O22" si="4">SUM(F13-(F13*G13/100))</f>
        <v>19.88</v>
      </c>
      <c r="P13" s="19">
        <f t="shared" ref="P13:P22" si="5">SUM(F13+(F13*G13/100))</f>
        <v>20.12</v>
      </c>
      <c r="Q13" s="150"/>
      <c r="R13" s="152"/>
      <c r="S13" s="47" t="b">
        <f t="shared" si="3"/>
        <v>1</v>
      </c>
      <c r="W13" s="31" t="s">
        <v>104</v>
      </c>
      <c r="X13" s="31">
        <v>513.54100000000005</v>
      </c>
      <c r="AA13" s="31">
        <v>513.82600000000002</v>
      </c>
    </row>
    <row r="14" spans="3:32" x14ac:dyDescent="0.4">
      <c r="C14" s="124"/>
      <c r="D14" s="125"/>
      <c r="E14" s="134"/>
      <c r="F14" s="59">
        <v>40</v>
      </c>
      <c r="G14" s="10">
        <f t="shared" si="0"/>
        <v>0.55000000000000004</v>
      </c>
      <c r="H14" s="59">
        <f t="shared" si="1"/>
        <v>45</v>
      </c>
      <c r="I14" s="11">
        <v>5</v>
      </c>
      <c r="J14" s="59">
        <v>45.095999999999997</v>
      </c>
      <c r="K14" s="11">
        <v>5.1840000000000002</v>
      </c>
      <c r="L14" s="178">
        <v>587.51099999999997</v>
      </c>
      <c r="M14" s="179">
        <v>509.923</v>
      </c>
      <c r="N14" s="18">
        <f t="shared" si="2"/>
        <v>39.911999999999999</v>
      </c>
      <c r="O14" s="3">
        <f t="shared" si="4"/>
        <v>39.78</v>
      </c>
      <c r="P14" s="19">
        <f t="shared" si="5"/>
        <v>40.22</v>
      </c>
      <c r="Q14" s="150"/>
      <c r="R14" s="152"/>
      <c r="S14" s="47" t="b">
        <f t="shared" si="3"/>
        <v>1</v>
      </c>
      <c r="W14" s="31" t="s">
        <v>105</v>
      </c>
      <c r="X14" s="31">
        <v>519.38599999999997</v>
      </c>
      <c r="AA14" s="31">
        <v>519.67100000000005</v>
      </c>
    </row>
    <row r="15" spans="3:32" x14ac:dyDescent="0.4">
      <c r="C15" s="124"/>
      <c r="D15" s="125"/>
      <c r="E15" s="134"/>
      <c r="F15" s="59">
        <v>50</v>
      </c>
      <c r="G15" s="10">
        <f t="shared" si="0"/>
        <v>0.54</v>
      </c>
      <c r="H15" s="59">
        <f t="shared" si="1"/>
        <v>55</v>
      </c>
      <c r="I15" s="11">
        <v>5</v>
      </c>
      <c r="J15" s="59">
        <v>55.098999999999997</v>
      </c>
      <c r="K15" s="11">
        <v>5.2210000000000001</v>
      </c>
      <c r="L15" s="178">
        <v>606.76400000000001</v>
      </c>
      <c r="M15" s="179">
        <v>509.923</v>
      </c>
      <c r="N15" s="18">
        <f t="shared" si="2"/>
        <v>49.878</v>
      </c>
      <c r="O15" s="3">
        <f t="shared" si="4"/>
        <v>49.73</v>
      </c>
      <c r="P15" s="19">
        <f t="shared" si="5"/>
        <v>50.27</v>
      </c>
      <c r="Q15" s="150"/>
      <c r="R15" s="152"/>
      <c r="S15" s="47" t="b">
        <f t="shared" si="3"/>
        <v>1</v>
      </c>
      <c r="W15" s="31" t="s">
        <v>109</v>
      </c>
      <c r="X15" s="31" t="s">
        <v>106</v>
      </c>
      <c r="AA15" s="31">
        <v>548.83100000000002</v>
      </c>
    </row>
    <row r="16" spans="3:32" ht="17.399999999999999" customHeight="1" x14ac:dyDescent="0.4">
      <c r="C16" s="124"/>
      <c r="D16" s="125"/>
      <c r="E16" s="133" t="s">
        <v>29</v>
      </c>
      <c r="F16" s="59">
        <v>2</v>
      </c>
      <c r="G16" s="10">
        <f t="shared" si="0"/>
        <v>1.5</v>
      </c>
      <c r="H16" s="59">
        <f t="shared" si="1"/>
        <v>42</v>
      </c>
      <c r="I16" s="11">
        <v>40</v>
      </c>
      <c r="J16" s="59">
        <v>42.113</v>
      </c>
      <c r="K16" s="11">
        <v>40.372999999999998</v>
      </c>
      <c r="L16" s="178">
        <v>581.72400000000005</v>
      </c>
      <c r="M16" s="179">
        <v>577.86300000000006</v>
      </c>
      <c r="N16" s="18">
        <f t="shared" si="2"/>
        <v>1.740000000000002</v>
      </c>
      <c r="O16" s="3">
        <f t="shared" si="4"/>
        <v>1.97</v>
      </c>
      <c r="P16" s="19">
        <f t="shared" si="5"/>
        <v>2.0299999999999998</v>
      </c>
      <c r="Q16" s="150"/>
      <c r="R16" s="152"/>
      <c r="S16" s="47" t="b">
        <f t="shared" si="3"/>
        <v>0</v>
      </c>
      <c r="W16" s="31" t="s">
        <v>110</v>
      </c>
      <c r="X16" s="31" t="s">
        <v>107</v>
      </c>
      <c r="AA16" s="31">
        <v>587.51099999999997</v>
      </c>
    </row>
    <row r="17" spans="3:30" x14ac:dyDescent="0.4">
      <c r="C17" s="124"/>
      <c r="D17" s="125"/>
      <c r="E17" s="134"/>
      <c r="F17" s="59">
        <v>5</v>
      </c>
      <c r="G17" s="10">
        <f t="shared" si="0"/>
        <v>0.9</v>
      </c>
      <c r="H17" s="59">
        <f t="shared" si="1"/>
        <v>45</v>
      </c>
      <c r="I17" s="11">
        <v>40</v>
      </c>
      <c r="J17" s="59">
        <v>45.116</v>
      </c>
      <c r="K17" s="11">
        <v>40.357999999999997</v>
      </c>
      <c r="L17" s="178">
        <v>587.51099999999997</v>
      </c>
      <c r="M17" s="179">
        <v>577.86300000000006</v>
      </c>
      <c r="N17" s="18">
        <f t="shared" si="2"/>
        <v>4.7580000000000027</v>
      </c>
      <c r="O17" s="3">
        <f t="shared" si="4"/>
        <v>4.9550000000000001</v>
      </c>
      <c r="P17" s="19">
        <f t="shared" si="5"/>
        <v>5.0449999999999999</v>
      </c>
      <c r="Q17" s="150"/>
      <c r="R17" s="152"/>
      <c r="S17" s="47" t="b">
        <f t="shared" si="3"/>
        <v>0</v>
      </c>
      <c r="W17" s="31" t="s">
        <v>111</v>
      </c>
      <c r="X17" s="31" t="s">
        <v>108</v>
      </c>
      <c r="AA17" s="31">
        <v>606.76300000000003</v>
      </c>
    </row>
    <row r="18" spans="3:30" x14ac:dyDescent="0.4">
      <c r="C18" s="124"/>
      <c r="D18" s="125"/>
      <c r="E18" s="134"/>
      <c r="F18" s="59">
        <v>20</v>
      </c>
      <c r="G18" s="10">
        <f t="shared" si="0"/>
        <v>0.6</v>
      </c>
      <c r="H18" s="59">
        <f t="shared" si="1"/>
        <v>60</v>
      </c>
      <c r="I18" s="11">
        <v>40</v>
      </c>
      <c r="J18" s="59">
        <v>60.137</v>
      </c>
      <c r="K18" s="11">
        <v>40.337000000000003</v>
      </c>
      <c r="L18" s="178">
        <v>616.36900000000003</v>
      </c>
      <c r="M18" s="179">
        <v>577.86300000000006</v>
      </c>
      <c r="N18" s="18">
        <f t="shared" si="2"/>
        <v>19.799999999999997</v>
      </c>
      <c r="O18" s="3">
        <f t="shared" si="4"/>
        <v>19.88</v>
      </c>
      <c r="P18" s="19">
        <f t="shared" si="5"/>
        <v>20.12</v>
      </c>
      <c r="Q18" s="150"/>
      <c r="R18" s="152"/>
      <c r="S18" s="47" t="b">
        <f t="shared" si="3"/>
        <v>0</v>
      </c>
      <c r="W18" s="31" t="s">
        <v>112</v>
      </c>
      <c r="X18" s="31">
        <v>509.64600000000002</v>
      </c>
      <c r="AB18" s="31">
        <v>509.92599999999999</v>
      </c>
    </row>
    <row r="19" spans="3:30" x14ac:dyDescent="0.4">
      <c r="C19" s="124"/>
      <c r="D19" s="125"/>
      <c r="E19" s="134"/>
      <c r="F19" s="59">
        <v>40</v>
      </c>
      <c r="G19" s="10">
        <f t="shared" si="0"/>
        <v>0.55000000000000004</v>
      </c>
      <c r="H19" s="59">
        <f t="shared" si="1"/>
        <v>80</v>
      </c>
      <c r="I19" s="11">
        <v>40</v>
      </c>
      <c r="J19" s="59">
        <v>80.141999999999996</v>
      </c>
      <c r="K19" s="11">
        <v>39.83</v>
      </c>
      <c r="L19" s="178">
        <v>654.64300000000003</v>
      </c>
      <c r="M19" s="179">
        <v>577.86300000000006</v>
      </c>
      <c r="N19" s="18">
        <f t="shared" si="2"/>
        <v>40.311999999999998</v>
      </c>
      <c r="O19" s="3">
        <f t="shared" si="4"/>
        <v>39.78</v>
      </c>
      <c r="P19" s="19">
        <f t="shared" si="5"/>
        <v>40.22</v>
      </c>
      <c r="Q19" s="150"/>
      <c r="R19" s="152"/>
      <c r="S19" s="47" t="b">
        <f t="shared" si="3"/>
        <v>0</v>
      </c>
      <c r="W19" s="31" t="s">
        <v>113</v>
      </c>
      <c r="Y19" s="175">
        <v>581.48</v>
      </c>
      <c r="AB19" s="175">
        <v>581.72500000000002</v>
      </c>
      <c r="AD19" s="36">
        <v>581.72400000000005</v>
      </c>
    </row>
    <row r="20" spans="3:30" ht="17.399999999999999" customHeight="1" x14ac:dyDescent="0.4">
      <c r="C20" s="124"/>
      <c r="D20" s="125"/>
      <c r="E20" s="133" t="s">
        <v>30</v>
      </c>
      <c r="F20" s="59">
        <v>20</v>
      </c>
      <c r="G20" s="10">
        <f t="shared" si="0"/>
        <v>0.6</v>
      </c>
      <c r="H20" s="59">
        <v>90</v>
      </c>
      <c r="I20" s="11">
        <f>H20-F20</f>
        <v>70</v>
      </c>
      <c r="J20" s="59">
        <v>90.132000000000005</v>
      </c>
      <c r="K20" s="11">
        <v>70.177999999999997</v>
      </c>
      <c r="L20" s="178">
        <v>673.69399999999996</v>
      </c>
      <c r="M20" s="179">
        <v>635.53499999999997</v>
      </c>
      <c r="N20" s="18">
        <f t="shared" si="2"/>
        <v>19.954000000000008</v>
      </c>
      <c r="O20" s="3">
        <f t="shared" si="4"/>
        <v>19.88</v>
      </c>
      <c r="P20" s="19">
        <f t="shared" si="5"/>
        <v>20.12</v>
      </c>
      <c r="Q20" s="150"/>
      <c r="R20" s="152"/>
      <c r="S20" s="47" t="b">
        <f t="shared" si="3"/>
        <v>1</v>
      </c>
      <c r="W20" s="31" t="s">
        <v>114</v>
      </c>
      <c r="Y20" s="175">
        <v>587.26400000000001</v>
      </c>
      <c r="AB20" s="175">
        <v>587.51099999999997</v>
      </c>
      <c r="AD20" s="36">
        <v>587.51099999999997</v>
      </c>
    </row>
    <row r="21" spans="3:30" x14ac:dyDescent="0.4">
      <c r="C21" s="124"/>
      <c r="D21" s="125"/>
      <c r="E21" s="134"/>
      <c r="F21" s="59">
        <v>40</v>
      </c>
      <c r="G21" s="10">
        <f t="shared" si="0"/>
        <v>0.55000000000000004</v>
      </c>
      <c r="H21" s="59">
        <v>90</v>
      </c>
      <c r="I21" s="11">
        <f>H21-F21</f>
        <v>50</v>
      </c>
      <c r="J21" s="59">
        <v>90.131</v>
      </c>
      <c r="K21" s="11">
        <v>50.152999999999999</v>
      </c>
      <c r="L21" s="178">
        <v>673.69399999999996</v>
      </c>
      <c r="M21" s="179">
        <v>597.14499999999998</v>
      </c>
      <c r="N21" s="18">
        <f t="shared" si="2"/>
        <v>39.978000000000002</v>
      </c>
      <c r="O21" s="3">
        <f t="shared" si="4"/>
        <v>39.78</v>
      </c>
      <c r="P21" s="19">
        <f t="shared" si="5"/>
        <v>40.22</v>
      </c>
      <c r="Q21" s="150"/>
      <c r="R21" s="152"/>
      <c r="S21" s="47" t="b">
        <f t="shared" si="3"/>
        <v>1</v>
      </c>
      <c r="W21" s="31" t="s">
        <v>115</v>
      </c>
      <c r="Y21" s="175" t="s">
        <v>121</v>
      </c>
      <c r="AB21" s="175">
        <v>616.36900000000003</v>
      </c>
      <c r="AD21" s="36">
        <v>616.36900000000003</v>
      </c>
    </row>
    <row r="22" spans="3:30" ht="18" thickBot="1" x14ac:dyDescent="0.45">
      <c r="C22" s="124"/>
      <c r="D22" s="125"/>
      <c r="E22" s="135"/>
      <c r="F22" s="55">
        <v>50</v>
      </c>
      <c r="G22" s="12">
        <f t="shared" si="0"/>
        <v>0.54</v>
      </c>
      <c r="H22" s="55">
        <v>90</v>
      </c>
      <c r="I22" s="13">
        <f>H22-F22</f>
        <v>40</v>
      </c>
      <c r="J22" s="55">
        <v>90.141000000000005</v>
      </c>
      <c r="K22" s="13">
        <v>40.136000000000003</v>
      </c>
      <c r="L22" s="180">
        <v>673.69399999999996</v>
      </c>
      <c r="M22" s="181">
        <v>577.86300000000006</v>
      </c>
      <c r="N22" s="20">
        <f t="shared" si="2"/>
        <v>50.005000000000003</v>
      </c>
      <c r="O22" s="21">
        <f t="shared" si="4"/>
        <v>49.73</v>
      </c>
      <c r="P22" s="22">
        <f t="shared" si="5"/>
        <v>50.27</v>
      </c>
      <c r="Q22" s="144"/>
      <c r="R22" s="146"/>
      <c r="S22" s="47" t="b">
        <f t="shared" si="3"/>
        <v>1</v>
      </c>
      <c r="W22" s="31" t="s">
        <v>116</v>
      </c>
      <c r="Y22" s="175">
        <v>654.39</v>
      </c>
      <c r="AB22" s="175">
        <v>654.64300000000003</v>
      </c>
      <c r="AD22" s="36">
        <v>654.64300000000003</v>
      </c>
    </row>
    <row r="23" spans="3:30" ht="18" thickBot="1" x14ac:dyDescent="0.45">
      <c r="C23" s="124">
        <v>2</v>
      </c>
      <c r="D23" s="125"/>
      <c r="E23" s="15" t="s">
        <v>32</v>
      </c>
      <c r="F23" s="131" t="s">
        <v>10</v>
      </c>
      <c r="G23" s="132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 t="s">
        <v>117</v>
      </c>
      <c r="X23" s="175">
        <v>577.86199999999997</v>
      </c>
      <c r="AA23" s="175">
        <v>577.57299999999998</v>
      </c>
      <c r="AD23" s="38">
        <v>577.86300000000006</v>
      </c>
    </row>
    <row r="24" spans="3:30" x14ac:dyDescent="0.4">
      <c r="C24" s="124"/>
      <c r="D24" s="125"/>
      <c r="E24" s="16" t="s">
        <v>11</v>
      </c>
      <c r="F24" s="58" t="s">
        <v>12</v>
      </c>
      <c r="G24" s="58" t="s">
        <v>13</v>
      </c>
      <c r="H24" s="58" t="s">
        <v>14</v>
      </c>
      <c r="I24" s="58" t="s">
        <v>15</v>
      </c>
      <c r="J24" s="58" t="s">
        <v>16</v>
      </c>
      <c r="K24" s="58" t="s">
        <v>17</v>
      </c>
      <c r="L24" s="17" t="s">
        <v>18</v>
      </c>
      <c r="M24" s="17" t="s">
        <v>19</v>
      </c>
      <c r="N24" s="157" t="s">
        <v>20</v>
      </c>
      <c r="O24" s="153" t="s">
        <v>21</v>
      </c>
      <c r="P24" s="155" t="s">
        <v>22</v>
      </c>
      <c r="Q24" s="147" t="s">
        <v>66</v>
      </c>
      <c r="R24" s="148"/>
      <c r="S24" s="47"/>
      <c r="W24" s="31" t="s">
        <v>118</v>
      </c>
      <c r="X24" s="175">
        <v>673.40200000000004</v>
      </c>
      <c r="AA24" s="175">
        <v>673.69399999999996</v>
      </c>
      <c r="AD24" s="36">
        <v>673.69399999999996</v>
      </c>
    </row>
    <row r="25" spans="3:30" x14ac:dyDescent="0.4">
      <c r="C25" s="124"/>
      <c r="D25" s="125"/>
      <c r="E25" s="60" t="s">
        <v>23</v>
      </c>
      <c r="F25" s="59" t="s">
        <v>24</v>
      </c>
      <c r="G25" s="59" t="s">
        <v>9</v>
      </c>
      <c r="H25" s="59" t="s">
        <v>25</v>
      </c>
      <c r="I25" s="59" t="s">
        <v>23</v>
      </c>
      <c r="J25" s="59" t="s">
        <v>26</v>
      </c>
      <c r="K25" s="59" t="s">
        <v>23</v>
      </c>
      <c r="L25" s="59" t="s">
        <v>27</v>
      </c>
      <c r="M25" s="59" t="s">
        <v>27</v>
      </c>
      <c r="N25" s="158"/>
      <c r="O25" s="154"/>
      <c r="P25" s="156"/>
      <c r="Q25" s="48" t="s">
        <v>65</v>
      </c>
      <c r="R25" s="49" t="s">
        <v>64</v>
      </c>
      <c r="S25" s="47"/>
      <c r="W25" s="31" t="s">
        <v>119</v>
      </c>
      <c r="Y25" s="175">
        <v>635.27099999999996</v>
      </c>
      <c r="AB25" s="175">
        <v>635.53599999999994</v>
      </c>
      <c r="AD25" s="38">
        <v>635.53499999999997</v>
      </c>
    </row>
    <row r="26" spans="3:30" ht="17.399999999999999" customHeight="1" x14ac:dyDescent="0.4">
      <c r="C26" s="124"/>
      <c r="D26" s="125"/>
      <c r="E26" s="133" t="s">
        <v>28</v>
      </c>
      <c r="F26" s="59">
        <v>2</v>
      </c>
      <c r="G26" s="10">
        <f>(0.5+(2/F26))</f>
        <v>1.5</v>
      </c>
      <c r="H26" s="59">
        <v>7</v>
      </c>
      <c r="I26" s="11">
        <v>5</v>
      </c>
      <c r="J26" s="59"/>
      <c r="K26" s="11"/>
      <c r="L26" s="42">
        <v>513.82399999999996</v>
      </c>
      <c r="M26" s="43">
        <v>509.923</v>
      </c>
      <c r="N26" s="18">
        <f t="shared" ref="N26:N37" si="6">SUM(J26-K26)</f>
        <v>0</v>
      </c>
      <c r="O26" s="3">
        <f>SUM(F26-(F26*G26/100))</f>
        <v>1.97</v>
      </c>
      <c r="P26" s="19">
        <f>SUM(F26+(F26*G26/100))</f>
        <v>2.0299999999999998</v>
      </c>
      <c r="Q26" s="149">
        <v>500</v>
      </c>
      <c r="R26" s="151">
        <v>692.52800000000002</v>
      </c>
      <c r="S26" s="47" t="b">
        <f t="shared" si="3"/>
        <v>0</v>
      </c>
      <c r="W26" s="31" t="s">
        <v>120</v>
      </c>
      <c r="Y26" s="175" t="s">
        <v>122</v>
      </c>
      <c r="AB26" s="175">
        <v>597.14300000000003</v>
      </c>
      <c r="AD26" s="38">
        <v>597.14499999999998</v>
      </c>
    </row>
    <row r="27" spans="3:30" ht="17.399999999999999" customHeight="1" thickBot="1" x14ac:dyDescent="0.45">
      <c r="C27" s="124"/>
      <c r="D27" s="125"/>
      <c r="E27" s="134"/>
      <c r="F27" s="59">
        <v>5</v>
      </c>
      <c r="G27" s="10">
        <f t="shared" ref="G27:G37" si="7">(0.5+(2/F27))</f>
        <v>0.9</v>
      </c>
      <c r="H27" s="59">
        <f t="shared" ref="H27:H34" si="8">F27+I27</f>
        <v>10</v>
      </c>
      <c r="I27" s="11">
        <v>5</v>
      </c>
      <c r="J27" s="59"/>
      <c r="K27" s="11"/>
      <c r="L27" s="36">
        <v>519.67200000000003</v>
      </c>
      <c r="M27" s="38">
        <v>509.923</v>
      </c>
      <c r="N27" s="18">
        <f t="shared" si="6"/>
        <v>0</v>
      </c>
      <c r="O27" s="3">
        <f>SUM(F27-(F27*G27/100))</f>
        <v>4.9550000000000001</v>
      </c>
      <c r="P27" s="19">
        <f>SUM(F27+(F27*G27/100))</f>
        <v>5.0449999999999999</v>
      </c>
      <c r="Q27" s="150"/>
      <c r="R27" s="152"/>
      <c r="S27" s="47" t="b">
        <f t="shared" si="3"/>
        <v>0</v>
      </c>
      <c r="W27" s="31" t="s">
        <v>117</v>
      </c>
      <c r="Y27" s="175">
        <v>577.596</v>
      </c>
      <c r="AB27" s="175">
        <v>577.86300000000006</v>
      </c>
      <c r="AD27" s="39">
        <v>577.86300000000006</v>
      </c>
    </row>
    <row r="28" spans="3:30" x14ac:dyDescent="0.4">
      <c r="C28" s="124"/>
      <c r="D28" s="125"/>
      <c r="E28" s="134"/>
      <c r="F28" s="59">
        <v>20</v>
      </c>
      <c r="G28" s="10">
        <f t="shared" si="7"/>
        <v>0.6</v>
      </c>
      <c r="H28" s="59">
        <f t="shared" si="8"/>
        <v>25</v>
      </c>
      <c r="I28" s="11">
        <v>5</v>
      </c>
      <c r="J28" s="59"/>
      <c r="K28" s="11"/>
      <c r="L28" s="36">
        <v>548.83199999999999</v>
      </c>
      <c r="M28" s="38">
        <v>509.923</v>
      </c>
      <c r="N28" s="18">
        <f t="shared" si="6"/>
        <v>0</v>
      </c>
      <c r="O28" s="3">
        <f t="shared" ref="O28:O37" si="9">SUM(F28-(F28*G28/100))</f>
        <v>19.88</v>
      </c>
      <c r="P28" s="19">
        <f t="shared" ref="P28:P37" si="10">SUM(F28+(F28*G28/100))</f>
        <v>20.12</v>
      </c>
      <c r="Q28" s="150"/>
      <c r="R28" s="152"/>
      <c r="S28" s="47" t="b">
        <f t="shared" si="3"/>
        <v>0</v>
      </c>
    </row>
    <row r="29" spans="3:30" x14ac:dyDescent="0.4">
      <c r="C29" s="124"/>
      <c r="D29" s="125"/>
      <c r="E29" s="134"/>
      <c r="F29" s="59">
        <v>40</v>
      </c>
      <c r="G29" s="10">
        <f t="shared" si="7"/>
        <v>0.55000000000000004</v>
      </c>
      <c r="H29" s="59">
        <f t="shared" si="8"/>
        <v>45</v>
      </c>
      <c r="I29" s="11">
        <v>5</v>
      </c>
      <c r="J29" s="59"/>
      <c r="K29" s="11"/>
      <c r="L29" s="36">
        <v>587.51099999999997</v>
      </c>
      <c r="M29" s="38">
        <v>509.923</v>
      </c>
      <c r="N29" s="18">
        <f t="shared" si="6"/>
        <v>0</v>
      </c>
      <c r="O29" s="3">
        <f t="shared" si="9"/>
        <v>39.78</v>
      </c>
      <c r="P29" s="19">
        <f t="shared" si="10"/>
        <v>40.22</v>
      </c>
      <c r="Q29" s="150"/>
      <c r="R29" s="152"/>
      <c r="S29" s="47" t="b">
        <f t="shared" si="3"/>
        <v>0</v>
      </c>
    </row>
    <row r="30" spans="3:30" x14ac:dyDescent="0.4">
      <c r="C30" s="124"/>
      <c r="D30" s="125"/>
      <c r="E30" s="134"/>
      <c r="F30" s="59">
        <v>50</v>
      </c>
      <c r="G30" s="10">
        <f t="shared" si="7"/>
        <v>0.54</v>
      </c>
      <c r="H30" s="59">
        <f t="shared" si="8"/>
        <v>55</v>
      </c>
      <c r="I30" s="11">
        <v>5</v>
      </c>
      <c r="J30" s="59"/>
      <c r="K30" s="11"/>
      <c r="L30" s="36">
        <v>606.76400000000001</v>
      </c>
      <c r="M30" s="38">
        <v>509.923</v>
      </c>
      <c r="N30" s="18">
        <f t="shared" si="6"/>
        <v>0</v>
      </c>
      <c r="O30" s="3">
        <f t="shared" si="9"/>
        <v>49.73</v>
      </c>
      <c r="P30" s="19">
        <f t="shared" si="10"/>
        <v>50.27</v>
      </c>
      <c r="Q30" s="150"/>
      <c r="R30" s="152"/>
      <c r="S30" s="47" t="b">
        <f t="shared" si="3"/>
        <v>0</v>
      </c>
    </row>
    <row r="31" spans="3:30" ht="17.399999999999999" customHeight="1" x14ac:dyDescent="0.4">
      <c r="C31" s="124"/>
      <c r="D31" s="125"/>
      <c r="E31" s="133" t="s">
        <v>29</v>
      </c>
      <c r="F31" s="59">
        <v>2</v>
      </c>
      <c r="G31" s="10">
        <f t="shared" si="7"/>
        <v>1.5</v>
      </c>
      <c r="H31" s="59">
        <f t="shared" si="8"/>
        <v>42</v>
      </c>
      <c r="I31" s="11">
        <v>40</v>
      </c>
      <c r="J31" s="59"/>
      <c r="K31" s="11"/>
      <c r="L31" s="36">
        <v>581.72400000000005</v>
      </c>
      <c r="M31" s="38">
        <v>577.86300000000006</v>
      </c>
      <c r="N31" s="18">
        <f t="shared" si="6"/>
        <v>0</v>
      </c>
      <c r="O31" s="3">
        <f t="shared" si="9"/>
        <v>1.97</v>
      </c>
      <c r="P31" s="19">
        <f t="shared" si="10"/>
        <v>2.0299999999999998</v>
      </c>
      <c r="Q31" s="150"/>
      <c r="R31" s="152"/>
      <c r="S31" s="47" t="b">
        <f t="shared" si="3"/>
        <v>0</v>
      </c>
    </row>
    <row r="32" spans="3:30" ht="17.399999999999999" customHeight="1" x14ac:dyDescent="0.4">
      <c r="C32" s="124"/>
      <c r="D32" s="125"/>
      <c r="E32" s="134"/>
      <c r="F32" s="59">
        <v>5</v>
      </c>
      <c r="G32" s="10">
        <f t="shared" si="7"/>
        <v>0.9</v>
      </c>
      <c r="H32" s="59">
        <f t="shared" si="8"/>
        <v>45</v>
      </c>
      <c r="I32" s="11">
        <v>40</v>
      </c>
      <c r="J32" s="59"/>
      <c r="K32" s="11"/>
      <c r="L32" s="36">
        <v>587.51099999999997</v>
      </c>
      <c r="M32" s="38">
        <v>577.86300000000006</v>
      </c>
      <c r="N32" s="18">
        <f t="shared" si="6"/>
        <v>0</v>
      </c>
      <c r="O32" s="3">
        <f t="shared" si="9"/>
        <v>4.9550000000000001</v>
      </c>
      <c r="P32" s="19">
        <f t="shared" si="10"/>
        <v>5.0449999999999999</v>
      </c>
      <c r="Q32" s="150"/>
      <c r="R32" s="152"/>
      <c r="S32" s="47" t="b">
        <f t="shared" si="3"/>
        <v>0</v>
      </c>
    </row>
    <row r="33" spans="3:23" x14ac:dyDescent="0.4">
      <c r="C33" s="124"/>
      <c r="D33" s="125"/>
      <c r="E33" s="134"/>
      <c r="F33" s="59">
        <v>20</v>
      </c>
      <c r="G33" s="10">
        <f t="shared" si="7"/>
        <v>0.6</v>
      </c>
      <c r="H33" s="59">
        <f t="shared" si="8"/>
        <v>60</v>
      </c>
      <c r="I33" s="11">
        <v>40</v>
      </c>
      <c r="J33" s="59"/>
      <c r="K33" s="11"/>
      <c r="L33" s="36">
        <v>616.36900000000003</v>
      </c>
      <c r="M33" s="38">
        <v>577.86300000000006</v>
      </c>
      <c r="N33" s="18">
        <f t="shared" si="6"/>
        <v>0</v>
      </c>
      <c r="O33" s="3">
        <f t="shared" si="9"/>
        <v>19.88</v>
      </c>
      <c r="P33" s="19">
        <f t="shared" si="10"/>
        <v>20.12</v>
      </c>
      <c r="Q33" s="150"/>
      <c r="R33" s="152"/>
      <c r="S33" s="47" t="b">
        <f t="shared" si="3"/>
        <v>0</v>
      </c>
      <c r="W33" s="31">
        <v>0.2369</v>
      </c>
    </row>
    <row r="34" spans="3:23" x14ac:dyDescent="0.4">
      <c r="C34" s="124"/>
      <c r="D34" s="125"/>
      <c r="E34" s="134"/>
      <c r="F34" s="59">
        <v>40</v>
      </c>
      <c r="G34" s="10">
        <f t="shared" si="7"/>
        <v>0.55000000000000004</v>
      </c>
      <c r="H34" s="59">
        <f t="shared" si="8"/>
        <v>80</v>
      </c>
      <c r="I34" s="11">
        <v>40</v>
      </c>
      <c r="J34" s="59"/>
      <c r="K34" s="11"/>
      <c r="L34" s="36">
        <v>654.64300000000003</v>
      </c>
      <c r="M34" s="38">
        <v>577.86300000000006</v>
      </c>
      <c r="N34" s="18">
        <f t="shared" si="6"/>
        <v>0</v>
      </c>
      <c r="O34" s="3">
        <f t="shared" si="9"/>
        <v>39.78</v>
      </c>
      <c r="P34" s="19">
        <f t="shared" si="10"/>
        <v>40.22</v>
      </c>
      <c r="Q34" s="150"/>
      <c r="R34" s="152"/>
      <c r="S34" s="47" t="b">
        <f t="shared" si="3"/>
        <v>0</v>
      </c>
      <c r="W34" s="31">
        <v>0.58699999999999997</v>
      </c>
    </row>
    <row r="35" spans="3:23" ht="17.399999999999999" customHeight="1" x14ac:dyDescent="0.4">
      <c r="C35" s="124"/>
      <c r="D35" s="125"/>
      <c r="E35" s="133" t="s">
        <v>30</v>
      </c>
      <c r="F35" s="59">
        <v>20</v>
      </c>
      <c r="G35" s="10">
        <f t="shared" si="7"/>
        <v>0.6</v>
      </c>
      <c r="H35" s="59">
        <v>90</v>
      </c>
      <c r="I35" s="11">
        <f>H35-F35</f>
        <v>70</v>
      </c>
      <c r="J35" s="59"/>
      <c r="K35" s="11"/>
      <c r="L35" s="36">
        <v>673.69399999999996</v>
      </c>
      <c r="M35" s="38">
        <v>635.53499999999997</v>
      </c>
      <c r="N35" s="18">
        <f t="shared" si="6"/>
        <v>0</v>
      </c>
      <c r="O35" s="3">
        <f t="shared" si="9"/>
        <v>19.88</v>
      </c>
      <c r="P35" s="19">
        <f t="shared" si="10"/>
        <v>20.12</v>
      </c>
      <c r="Q35" s="150"/>
      <c r="R35" s="152"/>
      <c r="S35" s="47" t="b">
        <f t="shared" si="3"/>
        <v>0</v>
      </c>
    </row>
    <row r="36" spans="3:23" ht="17.399999999999999" customHeight="1" x14ac:dyDescent="0.4">
      <c r="C36" s="124"/>
      <c r="D36" s="125"/>
      <c r="E36" s="134"/>
      <c r="F36" s="59">
        <v>40</v>
      </c>
      <c r="G36" s="10">
        <f t="shared" si="7"/>
        <v>0.55000000000000004</v>
      </c>
      <c r="H36" s="59">
        <v>90</v>
      </c>
      <c r="I36" s="11">
        <f>H36-F36</f>
        <v>50</v>
      </c>
      <c r="J36" s="59"/>
      <c r="K36" s="11"/>
      <c r="L36" s="36">
        <v>673.69399999999996</v>
      </c>
      <c r="M36" s="38">
        <v>597.14499999999998</v>
      </c>
      <c r="N36" s="18">
        <f t="shared" si="6"/>
        <v>0</v>
      </c>
      <c r="O36" s="3">
        <f t="shared" si="9"/>
        <v>39.78</v>
      </c>
      <c r="P36" s="19">
        <f t="shared" si="10"/>
        <v>40.22</v>
      </c>
      <c r="Q36" s="150"/>
      <c r="R36" s="152"/>
      <c r="S36" s="47" t="b">
        <f t="shared" si="3"/>
        <v>0</v>
      </c>
    </row>
    <row r="37" spans="3:23" ht="18" thickBot="1" x14ac:dyDescent="0.45">
      <c r="C37" s="124"/>
      <c r="D37" s="125"/>
      <c r="E37" s="135"/>
      <c r="F37" s="55">
        <v>50</v>
      </c>
      <c r="G37" s="12">
        <f t="shared" si="7"/>
        <v>0.54</v>
      </c>
      <c r="H37" s="55">
        <v>90</v>
      </c>
      <c r="I37" s="13">
        <f>H37-F37</f>
        <v>40</v>
      </c>
      <c r="J37" s="55"/>
      <c r="K37" s="13"/>
      <c r="L37" s="37">
        <v>673.69399999999996</v>
      </c>
      <c r="M37" s="39">
        <v>577.86300000000006</v>
      </c>
      <c r="N37" s="20">
        <f t="shared" si="6"/>
        <v>0</v>
      </c>
      <c r="O37" s="21">
        <f t="shared" si="9"/>
        <v>49.73</v>
      </c>
      <c r="P37" s="22">
        <f t="shared" si="10"/>
        <v>50.27</v>
      </c>
      <c r="Q37" s="144"/>
      <c r="R37" s="146"/>
      <c r="S37" s="47" t="b">
        <f t="shared" si="3"/>
        <v>0</v>
      </c>
    </row>
    <row r="38" spans="3:23" ht="18" thickBot="1" x14ac:dyDescent="0.45">
      <c r="C38" s="124">
        <v>3</v>
      </c>
      <c r="D38" s="125"/>
      <c r="E38" s="15" t="s">
        <v>33</v>
      </c>
      <c r="F38" s="131" t="s">
        <v>10</v>
      </c>
      <c r="G38" s="132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</row>
    <row r="39" spans="3:23" x14ac:dyDescent="0.4">
      <c r="C39" s="124"/>
      <c r="D39" s="125"/>
      <c r="E39" s="16" t="s">
        <v>11</v>
      </c>
      <c r="F39" s="58" t="s">
        <v>12</v>
      </c>
      <c r="G39" s="58" t="s">
        <v>13</v>
      </c>
      <c r="H39" s="58" t="s">
        <v>14</v>
      </c>
      <c r="I39" s="58" t="s">
        <v>15</v>
      </c>
      <c r="J39" s="58" t="s">
        <v>16</v>
      </c>
      <c r="K39" s="58" t="s">
        <v>17</v>
      </c>
      <c r="L39" s="17" t="s">
        <v>18</v>
      </c>
      <c r="M39" s="17" t="s">
        <v>19</v>
      </c>
      <c r="N39" s="157" t="s">
        <v>20</v>
      </c>
      <c r="O39" s="153" t="s">
        <v>21</v>
      </c>
      <c r="P39" s="155" t="s">
        <v>22</v>
      </c>
      <c r="Q39" s="147" t="s">
        <v>66</v>
      </c>
      <c r="R39" s="148"/>
      <c r="S39" s="47"/>
    </row>
    <row r="40" spans="3:23" x14ac:dyDescent="0.4">
      <c r="C40" s="124"/>
      <c r="D40" s="125"/>
      <c r="E40" s="60" t="s">
        <v>23</v>
      </c>
      <c r="F40" s="59" t="s">
        <v>24</v>
      </c>
      <c r="G40" s="59" t="s">
        <v>9</v>
      </c>
      <c r="H40" s="59" t="s">
        <v>25</v>
      </c>
      <c r="I40" s="59" t="s">
        <v>23</v>
      </c>
      <c r="J40" s="59" t="s">
        <v>26</v>
      </c>
      <c r="K40" s="59" t="s">
        <v>23</v>
      </c>
      <c r="L40" s="59" t="s">
        <v>27</v>
      </c>
      <c r="M40" s="59" t="s">
        <v>27</v>
      </c>
      <c r="N40" s="158"/>
      <c r="O40" s="154"/>
      <c r="P40" s="156"/>
      <c r="Q40" s="48" t="s">
        <v>65</v>
      </c>
      <c r="R40" s="49" t="s">
        <v>64</v>
      </c>
      <c r="S40" s="47"/>
    </row>
    <row r="41" spans="3:23" ht="17.399999999999999" customHeight="1" x14ac:dyDescent="0.4">
      <c r="C41" s="124"/>
      <c r="D41" s="125"/>
      <c r="E41" s="133" t="s">
        <v>28</v>
      </c>
      <c r="F41" s="59">
        <v>2</v>
      </c>
      <c r="G41" s="10">
        <f>(0.5+(2/F41))</f>
        <v>1.5</v>
      </c>
      <c r="H41" s="59">
        <v>7</v>
      </c>
      <c r="I41" s="11">
        <v>5</v>
      </c>
      <c r="J41" s="59"/>
      <c r="K41" s="11"/>
      <c r="L41" s="42">
        <v>513.82399999999996</v>
      </c>
      <c r="M41" s="43">
        <v>509.923</v>
      </c>
      <c r="N41" s="18">
        <f t="shared" ref="N41:N52" si="11">SUM(J41-K41)</f>
        <v>0</v>
      </c>
      <c r="O41" s="3">
        <f>SUM(F41-(F41*G41/100))</f>
        <v>1.97</v>
      </c>
      <c r="P41" s="19">
        <f>SUM(F41+(F41*G41/100))</f>
        <v>2.0299999999999998</v>
      </c>
      <c r="Q41" s="149">
        <v>500</v>
      </c>
      <c r="R41" s="151">
        <v>692.52800000000002</v>
      </c>
      <c r="S41" s="47" t="b">
        <f t="shared" si="3"/>
        <v>0</v>
      </c>
    </row>
    <row r="42" spans="3:23" x14ac:dyDescent="0.4">
      <c r="C42" s="124"/>
      <c r="D42" s="125"/>
      <c r="E42" s="134"/>
      <c r="F42" s="59">
        <v>5</v>
      </c>
      <c r="G42" s="10">
        <f t="shared" ref="G42:G52" si="12">(0.5+(2/F42))</f>
        <v>0.9</v>
      </c>
      <c r="H42" s="59">
        <f t="shared" ref="H42:H49" si="13">F42+I42</f>
        <v>10</v>
      </c>
      <c r="I42" s="11">
        <v>5</v>
      </c>
      <c r="J42" s="59"/>
      <c r="K42" s="11"/>
      <c r="L42" s="36">
        <v>519.67200000000003</v>
      </c>
      <c r="M42" s="38">
        <v>509.923</v>
      </c>
      <c r="N42" s="18">
        <f t="shared" si="11"/>
        <v>0</v>
      </c>
      <c r="O42" s="3">
        <f>SUM(F42-(F42*G42/100))</f>
        <v>4.9550000000000001</v>
      </c>
      <c r="P42" s="19">
        <f>SUM(F42+(F42*G42/100))</f>
        <v>5.0449999999999999</v>
      </c>
      <c r="Q42" s="150"/>
      <c r="R42" s="152"/>
      <c r="S42" s="47" t="b">
        <f t="shared" si="3"/>
        <v>0</v>
      </c>
    </row>
    <row r="43" spans="3:23" x14ac:dyDescent="0.4">
      <c r="C43" s="124"/>
      <c r="D43" s="125"/>
      <c r="E43" s="134"/>
      <c r="F43" s="59">
        <v>20</v>
      </c>
      <c r="G43" s="10">
        <f t="shared" si="12"/>
        <v>0.6</v>
      </c>
      <c r="H43" s="59">
        <f t="shared" si="13"/>
        <v>25</v>
      </c>
      <c r="I43" s="11">
        <v>5</v>
      </c>
      <c r="J43" s="59"/>
      <c r="K43" s="11"/>
      <c r="L43" s="36">
        <v>548.83199999999999</v>
      </c>
      <c r="M43" s="38">
        <v>509.923</v>
      </c>
      <c r="N43" s="18">
        <f t="shared" si="11"/>
        <v>0</v>
      </c>
      <c r="O43" s="3">
        <f t="shared" ref="O43:O52" si="14">SUM(F43-(F43*G43/100))</f>
        <v>19.88</v>
      </c>
      <c r="P43" s="19">
        <f t="shared" ref="P43:P52" si="15">SUM(F43+(F43*G43/100))</f>
        <v>20.12</v>
      </c>
      <c r="Q43" s="150"/>
      <c r="R43" s="152"/>
      <c r="S43" s="47" t="b">
        <f t="shared" si="3"/>
        <v>0</v>
      </c>
    </row>
    <row r="44" spans="3:23" x14ac:dyDescent="0.4">
      <c r="C44" s="124"/>
      <c r="D44" s="125"/>
      <c r="E44" s="134"/>
      <c r="F44" s="59">
        <v>40</v>
      </c>
      <c r="G44" s="10">
        <f t="shared" si="12"/>
        <v>0.55000000000000004</v>
      </c>
      <c r="H44" s="59">
        <f t="shared" si="13"/>
        <v>45</v>
      </c>
      <c r="I44" s="11">
        <v>5</v>
      </c>
      <c r="J44" s="59"/>
      <c r="K44" s="11"/>
      <c r="L44" s="36">
        <v>587.51099999999997</v>
      </c>
      <c r="M44" s="38">
        <v>509.923</v>
      </c>
      <c r="N44" s="18">
        <f t="shared" si="11"/>
        <v>0</v>
      </c>
      <c r="O44" s="3">
        <f t="shared" si="14"/>
        <v>39.78</v>
      </c>
      <c r="P44" s="19">
        <f t="shared" si="15"/>
        <v>40.22</v>
      </c>
      <c r="Q44" s="150"/>
      <c r="R44" s="152"/>
      <c r="S44" s="47" t="b">
        <f t="shared" si="3"/>
        <v>0</v>
      </c>
    </row>
    <row r="45" spans="3:23" x14ac:dyDescent="0.4">
      <c r="C45" s="124"/>
      <c r="D45" s="125"/>
      <c r="E45" s="134"/>
      <c r="F45" s="59">
        <v>50</v>
      </c>
      <c r="G45" s="10">
        <f t="shared" si="12"/>
        <v>0.54</v>
      </c>
      <c r="H45" s="59">
        <f t="shared" si="13"/>
        <v>55</v>
      </c>
      <c r="I45" s="11">
        <v>5</v>
      </c>
      <c r="J45" s="59"/>
      <c r="K45" s="11"/>
      <c r="L45" s="36">
        <v>606.76400000000001</v>
      </c>
      <c r="M45" s="38">
        <v>509.923</v>
      </c>
      <c r="N45" s="18">
        <f t="shared" si="11"/>
        <v>0</v>
      </c>
      <c r="O45" s="3">
        <f t="shared" si="14"/>
        <v>49.73</v>
      </c>
      <c r="P45" s="19">
        <f t="shared" si="15"/>
        <v>50.27</v>
      </c>
      <c r="Q45" s="150"/>
      <c r="R45" s="152"/>
      <c r="S45" s="47" t="b">
        <f t="shared" si="3"/>
        <v>0</v>
      </c>
    </row>
    <row r="46" spans="3:23" ht="17.399999999999999" customHeight="1" x14ac:dyDescent="0.4">
      <c r="C46" s="124"/>
      <c r="D46" s="125"/>
      <c r="E46" s="133" t="s">
        <v>29</v>
      </c>
      <c r="F46" s="59">
        <v>2</v>
      </c>
      <c r="G46" s="10">
        <f t="shared" si="12"/>
        <v>1.5</v>
      </c>
      <c r="H46" s="59">
        <f t="shared" si="13"/>
        <v>42</v>
      </c>
      <c r="I46" s="11">
        <v>40</v>
      </c>
      <c r="J46" s="59"/>
      <c r="K46" s="11"/>
      <c r="L46" s="36">
        <v>581.72400000000005</v>
      </c>
      <c r="M46" s="38">
        <v>577.86300000000006</v>
      </c>
      <c r="N46" s="18">
        <f t="shared" si="11"/>
        <v>0</v>
      </c>
      <c r="O46" s="3">
        <f t="shared" si="14"/>
        <v>1.97</v>
      </c>
      <c r="P46" s="19">
        <f t="shared" si="15"/>
        <v>2.0299999999999998</v>
      </c>
      <c r="Q46" s="150"/>
      <c r="R46" s="152"/>
      <c r="S46" s="47" t="b">
        <f t="shared" si="3"/>
        <v>0</v>
      </c>
    </row>
    <row r="47" spans="3:23" x14ac:dyDescent="0.4">
      <c r="C47" s="124"/>
      <c r="D47" s="125"/>
      <c r="E47" s="134"/>
      <c r="F47" s="59">
        <v>5</v>
      </c>
      <c r="G47" s="10">
        <f t="shared" si="12"/>
        <v>0.9</v>
      </c>
      <c r="H47" s="59">
        <f t="shared" si="13"/>
        <v>45</v>
      </c>
      <c r="I47" s="11">
        <v>40</v>
      </c>
      <c r="J47" s="59"/>
      <c r="K47" s="11"/>
      <c r="L47" s="36">
        <v>587.51099999999997</v>
      </c>
      <c r="M47" s="38">
        <v>577.86300000000006</v>
      </c>
      <c r="N47" s="18">
        <f t="shared" si="11"/>
        <v>0</v>
      </c>
      <c r="O47" s="3">
        <f t="shared" si="14"/>
        <v>4.9550000000000001</v>
      </c>
      <c r="P47" s="19">
        <f t="shared" si="15"/>
        <v>5.0449999999999999</v>
      </c>
      <c r="Q47" s="150"/>
      <c r="R47" s="152"/>
      <c r="S47" s="47" t="b">
        <f t="shared" si="3"/>
        <v>0</v>
      </c>
    </row>
    <row r="48" spans="3:23" x14ac:dyDescent="0.4">
      <c r="C48" s="124"/>
      <c r="D48" s="125"/>
      <c r="E48" s="134"/>
      <c r="F48" s="59">
        <v>20</v>
      </c>
      <c r="G48" s="10">
        <f t="shared" si="12"/>
        <v>0.6</v>
      </c>
      <c r="H48" s="59">
        <f t="shared" si="13"/>
        <v>60</v>
      </c>
      <c r="I48" s="11">
        <v>40</v>
      </c>
      <c r="J48" s="59"/>
      <c r="K48" s="11"/>
      <c r="L48" s="36">
        <v>616.36900000000003</v>
      </c>
      <c r="M48" s="38">
        <v>577.86300000000006</v>
      </c>
      <c r="N48" s="18">
        <f t="shared" si="11"/>
        <v>0</v>
      </c>
      <c r="O48" s="3">
        <f t="shared" si="14"/>
        <v>19.88</v>
      </c>
      <c r="P48" s="19">
        <f t="shared" si="15"/>
        <v>20.12</v>
      </c>
      <c r="Q48" s="150"/>
      <c r="R48" s="152"/>
      <c r="S48" s="47" t="b">
        <f t="shared" si="3"/>
        <v>0</v>
      </c>
    </row>
    <row r="49" spans="3:19" x14ac:dyDescent="0.4">
      <c r="C49" s="124"/>
      <c r="D49" s="125"/>
      <c r="E49" s="134"/>
      <c r="F49" s="59">
        <v>40</v>
      </c>
      <c r="G49" s="10">
        <f t="shared" si="12"/>
        <v>0.55000000000000004</v>
      </c>
      <c r="H49" s="59">
        <f t="shared" si="13"/>
        <v>80</v>
      </c>
      <c r="I49" s="11">
        <v>40</v>
      </c>
      <c r="J49" s="59"/>
      <c r="K49" s="11"/>
      <c r="L49" s="36">
        <v>654.64300000000003</v>
      </c>
      <c r="M49" s="38">
        <v>577.86300000000006</v>
      </c>
      <c r="N49" s="18">
        <f t="shared" si="11"/>
        <v>0</v>
      </c>
      <c r="O49" s="3">
        <f t="shared" si="14"/>
        <v>39.78</v>
      </c>
      <c r="P49" s="19">
        <f t="shared" si="15"/>
        <v>40.22</v>
      </c>
      <c r="Q49" s="150"/>
      <c r="R49" s="152"/>
      <c r="S49" s="47" t="b">
        <f t="shared" si="3"/>
        <v>0</v>
      </c>
    </row>
    <row r="50" spans="3:19" ht="17.399999999999999" customHeight="1" x14ac:dyDescent="0.4">
      <c r="C50" s="124"/>
      <c r="D50" s="125"/>
      <c r="E50" s="133" t="s">
        <v>30</v>
      </c>
      <c r="F50" s="59">
        <v>20</v>
      </c>
      <c r="G50" s="10">
        <f t="shared" si="12"/>
        <v>0.6</v>
      </c>
      <c r="H50" s="59">
        <v>90</v>
      </c>
      <c r="I50" s="11">
        <f>H50-F50</f>
        <v>70</v>
      </c>
      <c r="J50" s="59"/>
      <c r="K50" s="11"/>
      <c r="L50" s="36">
        <v>673.69399999999996</v>
      </c>
      <c r="M50" s="38">
        <v>635.53499999999997</v>
      </c>
      <c r="N50" s="18">
        <f t="shared" si="11"/>
        <v>0</v>
      </c>
      <c r="O50" s="3">
        <f t="shared" si="14"/>
        <v>19.88</v>
      </c>
      <c r="P50" s="19">
        <f t="shared" si="15"/>
        <v>20.12</v>
      </c>
      <c r="Q50" s="150"/>
      <c r="R50" s="152"/>
      <c r="S50" s="47" t="b">
        <f t="shared" si="3"/>
        <v>0</v>
      </c>
    </row>
    <row r="51" spans="3:19" x14ac:dyDescent="0.4">
      <c r="C51" s="124"/>
      <c r="D51" s="125"/>
      <c r="E51" s="134"/>
      <c r="F51" s="59">
        <v>40</v>
      </c>
      <c r="G51" s="10">
        <f t="shared" si="12"/>
        <v>0.55000000000000004</v>
      </c>
      <c r="H51" s="59">
        <v>90</v>
      </c>
      <c r="I51" s="11">
        <f>H51-F51</f>
        <v>50</v>
      </c>
      <c r="J51" s="59"/>
      <c r="K51" s="11"/>
      <c r="L51" s="36">
        <v>673.69399999999996</v>
      </c>
      <c r="M51" s="38">
        <v>597.14499999999998</v>
      </c>
      <c r="N51" s="18">
        <f t="shared" si="11"/>
        <v>0</v>
      </c>
      <c r="O51" s="3">
        <f t="shared" si="14"/>
        <v>39.78</v>
      </c>
      <c r="P51" s="19">
        <f t="shared" si="15"/>
        <v>40.22</v>
      </c>
      <c r="Q51" s="150"/>
      <c r="R51" s="152"/>
      <c r="S51" s="47" t="b">
        <f t="shared" si="3"/>
        <v>0</v>
      </c>
    </row>
    <row r="52" spans="3:19" ht="18" thickBot="1" x14ac:dyDescent="0.45">
      <c r="C52" s="126"/>
      <c r="D52" s="127"/>
      <c r="E52" s="135"/>
      <c r="F52" s="55">
        <v>50</v>
      </c>
      <c r="G52" s="12">
        <f t="shared" si="12"/>
        <v>0.54</v>
      </c>
      <c r="H52" s="55">
        <v>90</v>
      </c>
      <c r="I52" s="13">
        <f>H52-F52</f>
        <v>40</v>
      </c>
      <c r="J52" s="55"/>
      <c r="K52" s="13"/>
      <c r="L52" s="37">
        <v>673.69399999999996</v>
      </c>
      <c r="M52" s="39">
        <v>577.86300000000006</v>
      </c>
      <c r="N52" s="20">
        <f t="shared" si="11"/>
        <v>0</v>
      </c>
      <c r="O52" s="21">
        <f t="shared" si="14"/>
        <v>49.73</v>
      </c>
      <c r="P52" s="22">
        <f t="shared" si="15"/>
        <v>50.27</v>
      </c>
      <c r="Q52" s="144"/>
      <c r="R52" s="146"/>
      <c r="S52" s="47" t="b">
        <f t="shared" si="3"/>
        <v>0</v>
      </c>
    </row>
  </sheetData>
  <mergeCells count="39">
    <mergeCell ref="Q41:Q52"/>
    <mergeCell ref="R41:R52"/>
    <mergeCell ref="O24:O25"/>
    <mergeCell ref="P24:P25"/>
    <mergeCell ref="F38:G38"/>
    <mergeCell ref="N39:N40"/>
    <mergeCell ref="O39:O40"/>
    <mergeCell ref="P39:P40"/>
    <mergeCell ref="Q9:R9"/>
    <mergeCell ref="Q39:R39"/>
    <mergeCell ref="Q26:Q37"/>
    <mergeCell ref="R26:R37"/>
    <mergeCell ref="O9:O10"/>
    <mergeCell ref="P9:P10"/>
    <mergeCell ref="Q11:Q22"/>
    <mergeCell ref="R11:R22"/>
    <mergeCell ref="E16:E19"/>
    <mergeCell ref="E20:E22"/>
    <mergeCell ref="N8:R8"/>
    <mergeCell ref="J8:K8"/>
    <mergeCell ref="Q24:R24"/>
    <mergeCell ref="N9:N10"/>
    <mergeCell ref="N24:N25"/>
    <mergeCell ref="C38:D52"/>
    <mergeCell ref="E2:F2"/>
    <mergeCell ref="F8:G8"/>
    <mergeCell ref="H8:I8"/>
    <mergeCell ref="F23:G23"/>
    <mergeCell ref="E41:E45"/>
    <mergeCell ref="E46:E49"/>
    <mergeCell ref="E50:E52"/>
    <mergeCell ref="C6:R7"/>
    <mergeCell ref="C8:D8"/>
    <mergeCell ref="C9:D22"/>
    <mergeCell ref="C23:D37"/>
    <mergeCell ref="E26:E30"/>
    <mergeCell ref="E31:E34"/>
    <mergeCell ref="E35:E37"/>
    <mergeCell ref="E11:E15"/>
  </mergeCells>
  <phoneticPr fontId="4" type="noConversion"/>
  <conditionalFormatting sqref="S11:S22 S24:S37 S39:S52">
    <cfRule type="containsText" dxfId="4" priority="55" operator="containsText" text="TRUE">
      <formula>NOT(ISERROR(SEARCH("TRUE",S11)))</formula>
    </cfRule>
  </conditionalFormatting>
  <conditionalFormatting sqref="S11:S22 S24:S37 S39:S52">
    <cfRule type="containsText" dxfId="3" priority="53" operator="containsText" text="TRUE">
      <formula>NOT(ISERROR(SEARCH("TRUE",S11)))</formula>
    </cfRule>
  </conditionalFormatting>
  <conditionalFormatting sqref="S11:S22 S24:S37 S39:S52">
    <cfRule type="containsText" dxfId="2" priority="48" operator="containsText" text="TRUE">
      <formula>NOT(ISERROR(SEARCH("TRUE",S11)))</formula>
    </cfRule>
  </conditionalFormatting>
  <conditionalFormatting sqref="S10">
    <cfRule type="cellIs" dxfId="1" priority="46" operator="equal">
      <formula>$S$10</formula>
    </cfRule>
  </conditionalFormatting>
  <conditionalFormatting sqref="S22 S24:S37 S39:S52">
    <cfRule type="cellIs" dxfId="0" priority="45" operator="equal">
      <formula>$S$8</formula>
    </cfRule>
  </conditionalFormatting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31"/>
  <sheetViews>
    <sheetView zoomScale="85" zoomScaleNormal="85" workbookViewId="0">
      <selection activeCell="W4" sqref="W4:AC4"/>
    </sheetView>
  </sheetViews>
  <sheetFormatPr defaultRowHeight="17.399999999999999" x14ac:dyDescent="0.4"/>
  <cols>
    <col min="1" max="20" width="1.59765625" style="1" customWidth="1"/>
    <col min="25" max="25" width="8.296875" customWidth="1"/>
    <col min="26" max="28" width="8.09765625" customWidth="1"/>
    <col min="30" max="30" width="8.796875" customWidth="1"/>
    <col min="31" max="74" width="1.59765625" customWidth="1"/>
    <col min="75" max="75" width="2.5" customWidth="1"/>
  </cols>
  <sheetData>
    <row r="1" spans="22:50" ht="10.199999999999999" customHeight="1" x14ac:dyDescent="0.4"/>
    <row r="2" spans="22:50" x14ac:dyDescent="0.4">
      <c r="V2" s="104" t="s">
        <v>73</v>
      </c>
      <c r="W2" s="104"/>
      <c r="X2" s="104"/>
      <c r="Y2" s="104"/>
      <c r="Z2" s="104"/>
      <c r="AA2" s="104"/>
      <c r="AB2" s="104"/>
      <c r="AC2" s="104"/>
    </row>
    <row r="3" spans="22:50" ht="18" thickBot="1" x14ac:dyDescent="0.45">
      <c r="V3" s="104"/>
      <c r="W3" s="104"/>
      <c r="X3" s="104"/>
      <c r="Y3" s="104"/>
      <c r="Z3" s="104"/>
      <c r="AA3" s="104"/>
      <c r="AB3" s="104"/>
      <c r="AC3" s="104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22:50" x14ac:dyDescent="0.4">
      <c r="V4" s="166" t="s">
        <v>2</v>
      </c>
      <c r="W4" s="173" t="s">
        <v>3</v>
      </c>
      <c r="X4" s="95"/>
      <c r="Y4" s="95"/>
      <c r="Z4" s="95"/>
      <c r="AA4" s="95"/>
      <c r="AB4" s="95"/>
      <c r="AC4" s="96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22:50" s="1" customFormat="1" ht="18" thickBot="1" x14ac:dyDescent="0.45">
      <c r="V5" s="167"/>
      <c r="W5" s="168" t="s">
        <v>74</v>
      </c>
      <c r="X5" s="97"/>
      <c r="Y5" s="97"/>
      <c r="Z5" s="97" t="s">
        <v>75</v>
      </c>
      <c r="AA5" s="97"/>
      <c r="AB5" s="97"/>
      <c r="AC5" s="53" t="s">
        <v>78</v>
      </c>
    </row>
    <row r="6" spans="22:50" ht="18" thickTop="1" x14ac:dyDescent="0.4">
      <c r="V6" s="52" t="s">
        <v>71</v>
      </c>
      <c r="W6" s="174" t="s">
        <v>79</v>
      </c>
      <c r="X6" s="174"/>
      <c r="Y6" s="174"/>
      <c r="Z6" s="169"/>
      <c r="AA6" s="169"/>
      <c r="AB6" s="169"/>
      <c r="AC6" s="57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22:50" ht="18" thickBot="1" x14ac:dyDescent="0.45">
      <c r="V7" s="52" t="s">
        <v>72</v>
      </c>
      <c r="W7" s="158" t="s">
        <v>79</v>
      </c>
      <c r="X7" s="158"/>
      <c r="Y7" s="158"/>
      <c r="Z7" s="169"/>
      <c r="AA7" s="169"/>
      <c r="AB7" s="169"/>
      <c r="AC7" s="57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22:50" ht="18" thickBot="1" x14ac:dyDescent="0.45">
      <c r="V8" s="170" t="s">
        <v>80</v>
      </c>
      <c r="W8" s="171"/>
      <c r="X8" s="171"/>
      <c r="Y8" s="171"/>
      <c r="Z8" s="171"/>
      <c r="AA8" s="171"/>
      <c r="AB8" s="171"/>
      <c r="AC8" s="172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22:50" ht="6.6" customHeight="1" x14ac:dyDescent="0.4"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22:50" ht="6.6" customHeight="1" x14ac:dyDescent="0.4"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22:50" x14ac:dyDescent="0.4">
      <c r="V11" s="104" t="s">
        <v>76</v>
      </c>
      <c r="W11" s="104"/>
      <c r="X11" s="104"/>
      <c r="Y11" s="104"/>
      <c r="Z11" s="104"/>
      <c r="AA11" s="104"/>
      <c r="AB11" s="104"/>
      <c r="AC11" s="104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22:50" ht="18" thickBot="1" x14ac:dyDescent="0.45">
      <c r="V12" s="104"/>
      <c r="W12" s="104"/>
      <c r="X12" s="104"/>
      <c r="Y12" s="104"/>
      <c r="Z12" s="104"/>
      <c r="AA12" s="104"/>
      <c r="AB12" s="104"/>
      <c r="AC12" s="104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22:50" ht="18" thickBot="1" x14ac:dyDescent="0.45">
      <c r="V13" s="159"/>
      <c r="W13" s="106"/>
      <c r="X13" s="106"/>
      <c r="Y13" s="106"/>
      <c r="Z13" s="106"/>
      <c r="AA13" s="106"/>
      <c r="AB13" s="106"/>
      <c r="AC13" s="107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22:50" ht="18" thickTop="1" x14ac:dyDescent="0.4">
      <c r="V14" s="160"/>
      <c r="W14" s="161"/>
      <c r="X14" s="161"/>
      <c r="Y14" s="161"/>
      <c r="Z14" s="161"/>
      <c r="AA14" s="161"/>
      <c r="AB14" s="161"/>
      <c r="AC14" s="162"/>
      <c r="AF14" s="1"/>
      <c r="AG14" s="1"/>
      <c r="AH14" s="1"/>
      <c r="AI14" s="1"/>
    </row>
    <row r="15" spans="22:50" x14ac:dyDescent="0.4">
      <c r="V15" s="160"/>
      <c r="W15" s="161"/>
      <c r="X15" s="161"/>
      <c r="Y15" s="161"/>
      <c r="Z15" s="161"/>
      <c r="AA15" s="161"/>
      <c r="AB15" s="161"/>
      <c r="AC15" s="162"/>
      <c r="AF15" s="1"/>
      <c r="AG15" s="1"/>
      <c r="AH15" s="1"/>
      <c r="AI15" s="1"/>
    </row>
    <row r="16" spans="22:50" x14ac:dyDescent="0.4">
      <c r="V16" s="160"/>
      <c r="W16" s="161"/>
      <c r="X16" s="161"/>
      <c r="Y16" s="161"/>
      <c r="Z16" s="161"/>
      <c r="AA16" s="161"/>
      <c r="AB16" s="161"/>
      <c r="AC16" s="162"/>
      <c r="AF16" s="1"/>
      <c r="AG16" s="1"/>
      <c r="AH16" s="1"/>
      <c r="AI16" s="1"/>
    </row>
    <row r="17" spans="22:35" x14ac:dyDescent="0.4">
      <c r="V17" s="160"/>
      <c r="W17" s="161"/>
      <c r="X17" s="161"/>
      <c r="Y17" s="161"/>
      <c r="Z17" s="161"/>
      <c r="AA17" s="161"/>
      <c r="AB17" s="161"/>
      <c r="AC17" s="162"/>
      <c r="AF17" s="1"/>
      <c r="AG17" s="1"/>
      <c r="AH17" s="1"/>
      <c r="AI17" s="1"/>
    </row>
    <row r="18" spans="22:35" x14ac:dyDescent="0.4">
      <c r="V18" s="160"/>
      <c r="W18" s="161"/>
      <c r="X18" s="161"/>
      <c r="Y18" s="161"/>
      <c r="Z18" s="161"/>
      <c r="AA18" s="161"/>
      <c r="AB18" s="161"/>
      <c r="AC18" s="162"/>
      <c r="AF18" s="1"/>
      <c r="AG18" s="1"/>
      <c r="AH18" s="1"/>
      <c r="AI18" s="1"/>
    </row>
    <row r="19" spans="22:35" x14ac:dyDescent="0.4">
      <c r="V19" s="160"/>
      <c r="W19" s="161"/>
      <c r="X19" s="161"/>
      <c r="Y19" s="161"/>
      <c r="Z19" s="161"/>
      <c r="AA19" s="161"/>
      <c r="AB19" s="161"/>
      <c r="AC19" s="162"/>
    </row>
    <row r="20" spans="22:35" x14ac:dyDescent="0.4">
      <c r="V20" s="160"/>
      <c r="W20" s="161"/>
      <c r="X20" s="161"/>
      <c r="Y20" s="161"/>
      <c r="Z20" s="161"/>
      <c r="AA20" s="161"/>
      <c r="AB20" s="161"/>
      <c r="AC20" s="162"/>
    </row>
    <row r="21" spans="22:35" x14ac:dyDescent="0.4">
      <c r="V21" s="160"/>
      <c r="W21" s="161"/>
      <c r="X21" s="161"/>
      <c r="Y21" s="161"/>
      <c r="Z21" s="161"/>
      <c r="AA21" s="161"/>
      <c r="AB21" s="161"/>
      <c r="AC21" s="162"/>
    </row>
    <row r="22" spans="22:35" x14ac:dyDescent="0.4">
      <c r="V22" s="160"/>
      <c r="W22" s="161"/>
      <c r="X22" s="161"/>
      <c r="Y22" s="161"/>
      <c r="Z22" s="161"/>
      <c r="AA22" s="161"/>
      <c r="AB22" s="161"/>
      <c r="AC22" s="162"/>
    </row>
    <row r="23" spans="22:35" ht="18" thickBot="1" x14ac:dyDescent="0.45">
      <c r="V23" s="163"/>
      <c r="W23" s="164"/>
      <c r="X23" s="164"/>
      <c r="Y23" s="164"/>
      <c r="Z23" s="164"/>
      <c r="AA23" s="164"/>
      <c r="AB23" s="164"/>
      <c r="AC23" s="165"/>
    </row>
    <row r="24" spans="22:35" ht="9.6" customHeight="1" x14ac:dyDescent="0.4"/>
    <row r="25" spans="22:35" ht="9.6" customHeight="1" x14ac:dyDescent="0.4"/>
    <row r="26" spans="22:35" ht="9.6" customHeight="1" x14ac:dyDescent="0.4"/>
    <row r="27" spans="22:35" ht="9.6" customHeight="1" x14ac:dyDescent="0.4"/>
    <row r="28" spans="22:35" ht="9.6" customHeight="1" x14ac:dyDescent="0.4"/>
    <row r="29" spans="22:35" ht="9.6" customHeight="1" x14ac:dyDescent="0.4"/>
    <row r="30" spans="22:35" ht="9.6" customHeight="1" x14ac:dyDescent="0.4"/>
    <row r="31" spans="22:35" ht="9.6" customHeight="1" x14ac:dyDescent="0.4"/>
    <row r="32" spans="22:35" ht="9.6" customHeight="1" x14ac:dyDescent="0.4"/>
    <row r="33" ht="9.6" customHeight="1" x14ac:dyDescent="0.4"/>
    <row r="34" ht="9.6" customHeight="1" x14ac:dyDescent="0.4"/>
    <row r="35" ht="9.6" customHeight="1" x14ac:dyDescent="0.4"/>
    <row r="36" ht="9.6" customHeight="1" x14ac:dyDescent="0.4"/>
    <row r="37" ht="9.6" customHeight="1" x14ac:dyDescent="0.4"/>
    <row r="38" ht="9.6" customHeight="1" x14ac:dyDescent="0.4"/>
    <row r="39" ht="9.6" customHeight="1" x14ac:dyDescent="0.4"/>
    <row r="40" ht="9.6" customHeight="1" x14ac:dyDescent="0.4"/>
    <row r="41" ht="9.6" customHeight="1" x14ac:dyDescent="0.4"/>
    <row r="42" ht="9.6" customHeight="1" x14ac:dyDescent="0.4"/>
    <row r="43" ht="9.6" customHeight="1" x14ac:dyDescent="0.4"/>
    <row r="44" ht="9.6" customHeight="1" x14ac:dyDescent="0.4"/>
    <row r="45" ht="9.6" customHeight="1" x14ac:dyDescent="0.4"/>
    <row r="46" ht="9.6" customHeight="1" x14ac:dyDescent="0.4"/>
    <row r="47" ht="9.6" customHeight="1" x14ac:dyDescent="0.4"/>
    <row r="48" ht="9.6" customHeight="1" x14ac:dyDescent="0.4"/>
    <row r="49" ht="9.6" customHeight="1" x14ac:dyDescent="0.4"/>
    <row r="50" ht="9.6" customHeight="1" x14ac:dyDescent="0.4"/>
    <row r="51" ht="9.6" customHeight="1" x14ac:dyDescent="0.4"/>
    <row r="52" ht="9.6" customHeight="1" x14ac:dyDescent="0.4"/>
    <row r="53" ht="9.6" customHeight="1" x14ac:dyDescent="0.4"/>
    <row r="54" ht="9.6" customHeight="1" x14ac:dyDescent="0.4"/>
    <row r="55" ht="9.6" customHeight="1" x14ac:dyDescent="0.4"/>
    <row r="56" ht="9.6" customHeight="1" x14ac:dyDescent="0.4"/>
    <row r="57" ht="9.6" customHeight="1" x14ac:dyDescent="0.4"/>
    <row r="58" ht="9.6" customHeight="1" x14ac:dyDescent="0.4"/>
    <row r="59" ht="9.6" customHeight="1" x14ac:dyDescent="0.4"/>
    <row r="60" ht="9.6" customHeight="1" x14ac:dyDescent="0.4"/>
    <row r="61" ht="9.6" customHeight="1" x14ac:dyDescent="0.4"/>
    <row r="62" ht="9.6" customHeight="1" x14ac:dyDescent="0.4"/>
    <row r="63" ht="9.6" customHeight="1" x14ac:dyDescent="0.4"/>
    <row r="64" ht="9.6" customHeight="1" x14ac:dyDescent="0.4"/>
    <row r="65" ht="9.6" customHeight="1" x14ac:dyDescent="0.4"/>
    <row r="66" ht="9.6" customHeight="1" x14ac:dyDescent="0.4"/>
    <row r="67" ht="9.6" customHeight="1" x14ac:dyDescent="0.4"/>
    <row r="68" ht="9.6" customHeight="1" x14ac:dyDescent="0.4"/>
    <row r="69" ht="9.6" customHeight="1" x14ac:dyDescent="0.4"/>
    <row r="70" ht="9.6" customHeight="1" x14ac:dyDescent="0.4"/>
    <row r="71" ht="9.6" customHeight="1" x14ac:dyDescent="0.4"/>
    <row r="72" ht="9.6" customHeight="1" x14ac:dyDescent="0.4"/>
    <row r="73" ht="9.6" customHeight="1" x14ac:dyDescent="0.4"/>
    <row r="74" ht="9.6" customHeight="1" x14ac:dyDescent="0.4"/>
    <row r="75" ht="9.6" customHeight="1" x14ac:dyDescent="0.4"/>
    <row r="76" ht="9.6" customHeight="1" x14ac:dyDescent="0.4"/>
    <row r="77" ht="9.6" customHeight="1" x14ac:dyDescent="0.4"/>
    <row r="78" ht="9.6" customHeight="1" x14ac:dyDescent="0.4"/>
    <row r="79" ht="9.6" customHeight="1" x14ac:dyDescent="0.4"/>
    <row r="80" ht="9.6" customHeight="1" x14ac:dyDescent="0.4"/>
    <row r="81" ht="9.6" customHeight="1" x14ac:dyDescent="0.4"/>
    <row r="82" ht="9.6" customHeight="1" x14ac:dyDescent="0.4"/>
    <row r="83" ht="9.6" customHeight="1" x14ac:dyDescent="0.4"/>
    <row r="84" ht="9.6" customHeight="1" x14ac:dyDescent="0.4"/>
    <row r="85" ht="9.6" customHeight="1" x14ac:dyDescent="0.4"/>
    <row r="86" ht="9.6" customHeight="1" x14ac:dyDescent="0.4"/>
    <row r="87" ht="9.6" customHeight="1" x14ac:dyDescent="0.4"/>
    <row r="88" ht="9.6" customHeight="1" x14ac:dyDescent="0.4"/>
    <row r="89" ht="9.6" customHeight="1" x14ac:dyDescent="0.4"/>
    <row r="90" ht="9.6" customHeight="1" x14ac:dyDescent="0.4"/>
    <row r="91" ht="9.6" customHeight="1" x14ac:dyDescent="0.4"/>
    <row r="92" ht="9.6" customHeight="1" x14ac:dyDescent="0.4"/>
    <row r="93" ht="9.6" customHeight="1" x14ac:dyDescent="0.4"/>
    <row r="94" ht="9.6" customHeight="1" x14ac:dyDescent="0.4"/>
    <row r="95" ht="9.6" customHeight="1" x14ac:dyDescent="0.4"/>
    <row r="96" ht="9.6" customHeight="1" x14ac:dyDescent="0.4"/>
    <row r="97" ht="9.6" customHeight="1" x14ac:dyDescent="0.4"/>
    <row r="98" ht="9.6" customHeight="1" x14ac:dyDescent="0.4"/>
    <row r="99" ht="9.6" customHeight="1" x14ac:dyDescent="0.4"/>
    <row r="100" ht="9.6" customHeight="1" x14ac:dyDescent="0.4"/>
    <row r="101" ht="9.6" customHeight="1" x14ac:dyDescent="0.4"/>
    <row r="102" ht="9.6" customHeight="1" x14ac:dyDescent="0.4"/>
    <row r="103" ht="9.6" customHeight="1" x14ac:dyDescent="0.4"/>
    <row r="104" ht="9.6" customHeight="1" x14ac:dyDescent="0.4"/>
    <row r="105" ht="9.6" customHeight="1" x14ac:dyDescent="0.4"/>
    <row r="106" ht="9.6" customHeight="1" x14ac:dyDescent="0.4"/>
    <row r="107" ht="9.6" customHeight="1" x14ac:dyDescent="0.4"/>
    <row r="108" ht="9.6" customHeight="1" x14ac:dyDescent="0.4"/>
    <row r="109" ht="9.6" customHeight="1" x14ac:dyDescent="0.4"/>
    <row r="110" ht="9.6" customHeight="1" x14ac:dyDescent="0.4"/>
    <row r="111" ht="9.6" customHeight="1" x14ac:dyDescent="0.4"/>
    <row r="112" ht="9.6" customHeight="1" x14ac:dyDescent="0.4"/>
    <row r="113" ht="9.6" customHeight="1" x14ac:dyDescent="0.4"/>
    <row r="114" ht="9.6" customHeight="1" x14ac:dyDescent="0.4"/>
    <row r="115" ht="9.6" customHeight="1" x14ac:dyDescent="0.4"/>
    <row r="116" ht="9.6" customHeight="1" x14ac:dyDescent="0.4"/>
    <row r="117" ht="9.6" customHeight="1" x14ac:dyDescent="0.4"/>
    <row r="118" ht="9.6" customHeight="1" x14ac:dyDescent="0.4"/>
    <row r="119" ht="9.6" customHeight="1" x14ac:dyDescent="0.4"/>
    <row r="120" ht="9.6" customHeight="1" x14ac:dyDescent="0.4"/>
    <row r="121" ht="9.6" customHeight="1" x14ac:dyDescent="0.4"/>
    <row r="122" ht="9.6" customHeight="1" x14ac:dyDescent="0.4"/>
    <row r="123" ht="9.6" customHeight="1" x14ac:dyDescent="0.4"/>
    <row r="124" ht="9.6" customHeight="1" x14ac:dyDescent="0.4"/>
    <row r="125" ht="9.6" customHeight="1" x14ac:dyDescent="0.4"/>
    <row r="126" ht="9.6" customHeight="1" x14ac:dyDescent="0.4"/>
    <row r="127" ht="9.6" customHeight="1" x14ac:dyDescent="0.4"/>
    <row r="128" ht="9.6" customHeight="1" x14ac:dyDescent="0.4"/>
    <row r="129" ht="9.6" customHeight="1" x14ac:dyDescent="0.4"/>
    <row r="130" ht="9.6" customHeight="1" x14ac:dyDescent="0.4"/>
    <row r="131" ht="9.6" customHeight="1" x14ac:dyDescent="0.4"/>
  </sheetData>
  <mergeCells count="13">
    <mergeCell ref="V2:AC3"/>
    <mergeCell ref="W4:AC4"/>
    <mergeCell ref="W6:Y6"/>
    <mergeCell ref="Z6:AB6"/>
    <mergeCell ref="W7:Y7"/>
    <mergeCell ref="V13:AC13"/>
    <mergeCell ref="V14:AC23"/>
    <mergeCell ref="V4:V5"/>
    <mergeCell ref="W5:Y5"/>
    <mergeCell ref="Z5:AB5"/>
    <mergeCell ref="V11:AC12"/>
    <mergeCell ref="Z7:AB7"/>
    <mergeCell ref="V8:AC8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테스트 기본정보</vt:lpstr>
      <vt:lpstr>2. 테스트 데이터</vt:lpstr>
      <vt:lpstr>3. 테스트결과</vt:lpstr>
      <vt:lpstr>'2. 테스트 데이터'!Print_Area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LHS</dc:creator>
  <cp:lastModifiedBy>DSM-New@outlook.kr</cp:lastModifiedBy>
  <cp:lastPrinted>2019-12-03T23:35:58Z</cp:lastPrinted>
  <dcterms:created xsi:type="dcterms:W3CDTF">2016-10-11T01:35:22Z</dcterms:created>
  <dcterms:modified xsi:type="dcterms:W3CDTF">2020-02-07T05:11:05Z</dcterms:modified>
</cp:coreProperties>
</file>